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2060" activeTab="3"/>
  </bookViews>
  <sheets>
    <sheet name="Jnl categories from SCOPUS" sheetId="10" r:id="rId1"/>
    <sheet name="Jnl categories, 40 publ" sheetId="1" r:id="rId2"/>
    <sheet name="Jnl categories, popular publish" sheetId="2" r:id="rId3"/>
    <sheet name="APCs for OA jnls" sheetId="3" r:id="rId4"/>
    <sheet name="APCs for all hybrids" sheetId="4" r:id="rId5"/>
    <sheet name="APCs for popular hybrids" sheetId="5" r:id="rId6"/>
    <sheet name="CCBY licensing all jnls" sheetId="6" r:id="rId7"/>
    <sheet name="CCBY for popular jnls" sheetId="7" r:id="rId8"/>
    <sheet name="embargoes all jnls" sheetId="8" r:id="rId9"/>
    <sheet name="embargoes popular jnls" sheetId="9" r:id="rId10"/>
  </sheets>
  <externalReferences>
    <externalReference r:id="rId11"/>
    <externalReference r:id="rId12"/>
    <externalReference r:id="rId13"/>
    <externalReference r:id="rId14"/>
  </externalReferences>
  <calcPr calcId="145621"/>
</workbook>
</file>

<file path=xl/calcChain.xml><?xml version="1.0" encoding="utf-8"?>
<calcChain xmlns="http://schemas.openxmlformats.org/spreadsheetml/2006/main">
  <c r="L11" i="10" l="1"/>
  <c r="K11" i="10"/>
  <c r="E11" i="10"/>
  <c r="D11" i="10"/>
  <c r="L6" i="10"/>
  <c r="K6" i="10"/>
  <c r="E6" i="10"/>
  <c r="D6" i="10"/>
  <c r="J6" i="7" l="1"/>
  <c r="I6" i="7"/>
  <c r="H6" i="7"/>
  <c r="G6" i="7"/>
  <c r="J5" i="7"/>
  <c r="I5" i="7"/>
  <c r="H5" i="7"/>
  <c r="G5" i="7"/>
  <c r="J4" i="7"/>
  <c r="I4" i="7"/>
  <c r="H4" i="7"/>
  <c r="G4" i="7"/>
  <c r="J3" i="7"/>
  <c r="I3" i="7"/>
  <c r="H3" i="7"/>
  <c r="G3" i="7"/>
  <c r="I74" i="1"/>
  <c r="I73" i="1"/>
  <c r="I72" i="1"/>
  <c r="Y55" i="1"/>
  <c r="X55" i="1"/>
  <c r="W55" i="1"/>
  <c r="Y54" i="1"/>
  <c r="X54" i="1"/>
  <c r="W54" i="1"/>
  <c r="K44" i="1"/>
  <c r="K45" i="1" s="1"/>
  <c r="J44" i="1"/>
  <c r="I44" i="1"/>
  <c r="H44" i="1"/>
  <c r="E44" i="1"/>
  <c r="D44" i="1"/>
  <c r="D45" i="1" s="1"/>
  <c r="C44" i="1"/>
  <c r="C45" i="1" s="1"/>
  <c r="B44" i="1"/>
  <c r="Q43" i="1"/>
  <c r="N43" i="1"/>
  <c r="M43" i="1"/>
  <c r="P42" i="1"/>
  <c r="N42" i="1"/>
  <c r="M42" i="1"/>
  <c r="P41" i="1"/>
  <c r="N41" i="1"/>
  <c r="M41" i="1"/>
  <c r="P40" i="1"/>
  <c r="O40" i="1"/>
  <c r="N40" i="1"/>
  <c r="M40" i="1"/>
  <c r="P39" i="1"/>
  <c r="N39" i="1"/>
  <c r="M39" i="1"/>
  <c r="Q38" i="1"/>
  <c r="N38" i="1"/>
  <c r="M38" i="1"/>
  <c r="P37" i="1"/>
  <c r="N37" i="1"/>
  <c r="M37" i="1"/>
  <c r="Q36" i="1"/>
  <c r="N36" i="1"/>
  <c r="M36" i="1"/>
  <c r="Q35" i="1"/>
  <c r="O35" i="1"/>
  <c r="N35" i="1"/>
  <c r="M35" i="1"/>
  <c r="Q34" i="1"/>
  <c r="P34" i="1"/>
  <c r="O34" i="1"/>
  <c r="N34" i="1"/>
  <c r="M34" i="1"/>
  <c r="O33" i="1"/>
  <c r="N33" i="1"/>
  <c r="M33" i="1"/>
  <c r="P32" i="1"/>
  <c r="N32" i="1"/>
  <c r="M32" i="1"/>
  <c r="P31" i="1"/>
  <c r="O31" i="1"/>
  <c r="N31" i="1"/>
  <c r="M31" i="1"/>
  <c r="P30" i="1"/>
  <c r="O30" i="1"/>
  <c r="N30" i="1"/>
  <c r="M30" i="1"/>
  <c r="Q29" i="1"/>
  <c r="P29" i="1"/>
  <c r="O29" i="1"/>
  <c r="N29" i="1"/>
  <c r="M29" i="1"/>
  <c r="P28" i="1"/>
  <c r="O28" i="1"/>
  <c r="N28" i="1"/>
  <c r="M28" i="1"/>
  <c r="Q27" i="1"/>
  <c r="P27" i="1"/>
  <c r="O27" i="1"/>
  <c r="N27" i="1"/>
  <c r="M27" i="1"/>
  <c r="Q26" i="1"/>
  <c r="N26" i="1"/>
  <c r="M26" i="1"/>
  <c r="O25" i="1"/>
  <c r="N25" i="1"/>
  <c r="M25" i="1"/>
  <c r="P24" i="1"/>
  <c r="N24" i="1"/>
  <c r="M24" i="1"/>
  <c r="P23" i="1"/>
  <c r="N23" i="1"/>
  <c r="M23" i="1"/>
  <c r="P22" i="1"/>
  <c r="N22" i="1"/>
  <c r="M22" i="1"/>
  <c r="O21" i="1"/>
  <c r="N21" i="1"/>
  <c r="M21" i="1"/>
  <c r="Q20" i="1"/>
  <c r="P20" i="1"/>
  <c r="O20" i="1"/>
  <c r="N20" i="1"/>
  <c r="M20" i="1"/>
  <c r="Q19" i="1"/>
  <c r="P19" i="1"/>
  <c r="O19" i="1"/>
  <c r="N19" i="1"/>
  <c r="M19" i="1"/>
  <c r="Q18" i="1"/>
  <c r="P18" i="1"/>
  <c r="O18" i="1"/>
  <c r="N18" i="1"/>
  <c r="M18" i="1"/>
  <c r="P17" i="1"/>
  <c r="O17" i="1"/>
  <c r="N17" i="1"/>
  <c r="M17" i="1"/>
  <c r="O16" i="1"/>
  <c r="N16" i="1"/>
  <c r="M16" i="1"/>
  <c r="Q15" i="1"/>
  <c r="P15" i="1"/>
  <c r="O15" i="1"/>
  <c r="N15" i="1"/>
  <c r="M15" i="1"/>
  <c r="Q14" i="1"/>
  <c r="P14" i="1"/>
  <c r="O14" i="1"/>
  <c r="N14" i="1"/>
  <c r="M14" i="1"/>
  <c r="P13" i="1"/>
  <c r="N13" i="1"/>
  <c r="M13" i="1"/>
  <c r="O12" i="1"/>
  <c r="N12" i="1"/>
  <c r="M12" i="1"/>
  <c r="Q11" i="1"/>
  <c r="P11" i="1"/>
  <c r="O11" i="1"/>
  <c r="N11" i="1"/>
  <c r="M11" i="1"/>
  <c r="Q10" i="1"/>
  <c r="P10" i="1"/>
  <c r="O10" i="1"/>
  <c r="N10" i="1"/>
  <c r="M10" i="1"/>
  <c r="P9" i="1"/>
  <c r="O9" i="1"/>
  <c r="N9" i="1"/>
  <c r="M9" i="1"/>
  <c r="Q8" i="1"/>
  <c r="P8" i="1"/>
  <c r="O8" i="1"/>
  <c r="N8" i="1"/>
  <c r="M8" i="1"/>
  <c r="Q7" i="1"/>
  <c r="P7" i="1"/>
  <c r="O7" i="1"/>
  <c r="N7" i="1"/>
  <c r="M7" i="1"/>
  <c r="Q6" i="1"/>
  <c r="P6" i="1"/>
  <c r="O6" i="1"/>
  <c r="N6" i="1"/>
  <c r="M6" i="1"/>
  <c r="Q5" i="1"/>
  <c r="P5" i="1"/>
  <c r="O5" i="1"/>
  <c r="N5" i="1"/>
  <c r="M5" i="1"/>
  <c r="Q4" i="1"/>
  <c r="P4" i="1"/>
  <c r="O4" i="1"/>
  <c r="N4" i="1"/>
  <c r="M4" i="1"/>
  <c r="P44" i="1" l="1"/>
  <c r="E45" i="1"/>
  <c r="O44" i="1"/>
  <c r="N44" i="1"/>
  <c r="M44" i="1"/>
  <c r="Q44" i="1"/>
  <c r="I45" i="1"/>
  <c r="J45" i="1"/>
</calcChain>
</file>

<file path=xl/sharedStrings.xml><?xml version="1.0" encoding="utf-8"?>
<sst xmlns="http://schemas.openxmlformats.org/spreadsheetml/2006/main" count="311" uniqueCount="142">
  <si>
    <t>Column110</t>
  </si>
  <si>
    <t>Column2</t>
  </si>
  <si>
    <t>Column3</t>
  </si>
  <si>
    <t>Column4</t>
  </si>
  <si>
    <t>Column5</t>
  </si>
  <si>
    <t>Column6</t>
  </si>
  <si>
    <t>Column62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</si>
  <si>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</si>
  <si>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</si>
  <si>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</si>
  <si>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</si>
  <si>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</si>
  <si>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</si>
  <si>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</si>
  <si>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</si>
  <si>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</si>
  <si>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</si>
  <si>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</si>
  <si>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</si>
  <si>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</si>
  <si>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check</t>
  </si>
  <si>
    <t>Deltas</t>
  </si>
  <si>
    <t>No Journals</t>
  </si>
  <si>
    <t>Fully OA</t>
  </si>
  <si>
    <t>Hybrid</t>
  </si>
  <si>
    <t>Subscription only</t>
  </si>
  <si>
    <t>Delayed OA</t>
  </si>
  <si>
    <t>Jnls</t>
  </si>
  <si>
    <t>OA</t>
  </si>
  <si>
    <t>hybrid</t>
  </si>
  <si>
    <t>sub-only</t>
  </si>
  <si>
    <t>.</t>
  </si>
  <si>
    <t>Fully-OA</t>
  </si>
  <si>
    <t>All Journals</t>
  </si>
  <si>
    <t>Subscription</t>
  </si>
  <si>
    <t>Change 2015-2017</t>
  </si>
  <si>
    <t>2015 results for 25 journals</t>
  </si>
  <si>
    <t>Subject area</t>
  </si>
  <si>
    <t>Fully Gold Journals</t>
  </si>
  <si>
    <t>hybrid journals</t>
  </si>
  <si>
    <t>Subscription journals</t>
  </si>
  <si>
    <t>Medical and life sciences</t>
  </si>
  <si>
    <t>Physical sciences and engineering</t>
  </si>
  <si>
    <t>Social sciences</t>
  </si>
  <si>
    <t>Arts and humanities</t>
  </si>
  <si>
    <t>2017 results for 30 journals</t>
  </si>
  <si>
    <t>APCs summary data</t>
  </si>
  <si>
    <t>£0-500</t>
  </si>
  <si>
    <t>£501-1000</t>
  </si>
  <si>
    <t>£1001-1500</t>
  </si>
  <si>
    <t>£1501-2000</t>
  </si>
  <si>
    <t>£2001-2500</t>
  </si>
  <si>
    <t>£2501-3000</t>
  </si>
  <si>
    <t>&gt;£3000</t>
  </si>
  <si>
    <t>2015</t>
  </si>
  <si>
    <t>2017</t>
  </si>
  <si>
    <t>CCBY Required 2017</t>
  </si>
  <si>
    <t>CCBY Alllowed 2015</t>
  </si>
  <si>
    <t>CCBY Allowed 2017</t>
  </si>
  <si>
    <t>CCBY Required 2015</t>
  </si>
  <si>
    <t>APC mean (£s)</t>
  </si>
  <si>
    <t>APC Median</t>
  </si>
  <si>
    <t>APC range (£s)</t>
  </si>
  <si>
    <t>Membership scheme</t>
  </si>
  <si>
    <t>Offset agreement</t>
  </si>
  <si>
    <t>APC mean 2015 (£s)</t>
  </si>
  <si>
    <t>APC mean 2017 (£s)</t>
  </si>
  <si>
    <t>APC Median 2015 (£)</t>
  </si>
  <si>
    <t>APC Median 2017 (£s)</t>
  </si>
  <si>
    <t>850-3333</t>
  </si>
  <si>
    <t>286-3150</t>
  </si>
  <si>
    <t>800-2333</t>
  </si>
  <si>
    <t>800-2000</t>
  </si>
  <si>
    <t>250-3850</t>
  </si>
  <si>
    <t>600-3150</t>
  </si>
  <si>
    <t>800-2926</t>
  </si>
  <si>
    <t>1000-2310</t>
  </si>
  <si>
    <t>£501-1,000</t>
  </si>
  <si>
    <t>£1,001-1,500</t>
  </si>
  <si>
    <t>£1501-2,000</t>
  </si>
  <si>
    <t>£2,001-2,500</t>
  </si>
  <si>
    <t>£2,501-3,000</t>
  </si>
  <si>
    <t>&gt;£3,000</t>
  </si>
  <si>
    <t>APC summary data for hybrids</t>
  </si>
  <si>
    <t>CCBY OA journals</t>
  </si>
  <si>
    <t>CCBY Hybrids</t>
  </si>
  <si>
    <t>CCBY default licence</t>
  </si>
  <si>
    <t>CCBY licence default or available</t>
  </si>
  <si>
    <t>CCBY default 2015</t>
  </si>
  <si>
    <t>CCBY default 2017</t>
  </si>
  <si>
    <t>CCBY default or allowed 2015</t>
  </si>
  <si>
    <t>CCBY default or allowed 2017</t>
  </si>
  <si>
    <t>AAMs 0 months</t>
  </si>
  <si>
    <t>AAMs 6 months</t>
  </si>
  <si>
    <t>AAMs12 months</t>
  </si>
  <si>
    <t>AAMs 13-24 months</t>
  </si>
  <si>
    <t>website 0</t>
  </si>
  <si>
    <t>IR 0</t>
  </si>
  <si>
    <t>Subject repository 0</t>
  </si>
  <si>
    <t>website 6</t>
  </si>
  <si>
    <t>IR 6</t>
  </si>
  <si>
    <t>Subject repository 6</t>
  </si>
  <si>
    <t>website 12</t>
  </si>
  <si>
    <t>IR 12</t>
  </si>
  <si>
    <t>Subject repository 12</t>
  </si>
  <si>
    <t>website 24</t>
  </si>
  <si>
    <t>IR 24</t>
  </si>
  <si>
    <t>Subject repository 24</t>
  </si>
  <si>
    <t>12 months</t>
  </si>
  <si>
    <t>totals 2015</t>
  </si>
  <si>
    <t>Totals 2017</t>
  </si>
  <si>
    <t>Personal websites</t>
  </si>
  <si>
    <t>Medical &amp; life sciences</t>
  </si>
  <si>
    <t>Physical sciences &amp; engineering</t>
  </si>
  <si>
    <t>Arts &amp; Humanities</t>
  </si>
  <si>
    <t>0 months</t>
  </si>
  <si>
    <t>6 months</t>
  </si>
  <si>
    <t>18 months</t>
  </si>
  <si>
    <t>24 months</t>
  </si>
  <si>
    <t>36 months</t>
  </si>
  <si>
    <t>Never</t>
  </si>
  <si>
    <t>unclear</t>
  </si>
  <si>
    <t>Institutional Repositories</t>
  </si>
  <si>
    <t>Subject repositories</t>
  </si>
  <si>
    <t>£1-500</t>
  </si>
  <si>
    <t>£zero</t>
  </si>
  <si>
    <t>Table 1. Proportion of journals by publishing models, global and UK</t>
  </si>
  <si>
    <t>Global</t>
  </si>
  <si>
    <t>Journals</t>
  </si>
  <si>
    <t>Citation impact</t>
  </si>
  <si>
    <t>UK</t>
  </si>
  <si>
    <t>Proportion of sources</t>
  </si>
  <si>
    <t>FWCI</t>
  </si>
  <si>
    <t>Publishing model</t>
  </si>
  <si>
    <t>Immediate OA</t>
  </si>
  <si>
    <t>Gold – APC</t>
  </si>
  <si>
    <t>Gold – no APC</t>
  </si>
  <si>
    <t>Subscription-based</t>
  </si>
  <si>
    <t>Total</t>
  </si>
  <si>
    <t xml:space="preserve">Note: Counts are for sources publishing at least one publication in 2012 or in 2015 and shows the business model for </t>
  </si>
  <si>
    <t>Footnotes:</t>
  </si>
  <si>
    <t>Citation impact figures shown are FWCI (Field-Weighted Citation Impact) for the period shown and cannot be reliably calculated on recent publications owing to the dynamics of accumulation of citations over time; FWCI values shown for Hybrid - OA and Hybrid- Subscription publications are identical owning to the difficulty in separately estimating FWCI for these two publication subsets within the same journals.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</si>
</sst>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FFFF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theme="9" tint="0.59999389629810485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  <border>
      <left style="medium">
        <color rgb="FFFABF8F"/>
      </left>
      <right/>
      <top style="medium">
        <color rgb="FFFABF8F"/>
      </top>
      <bottom style="medium">
        <color rgb="FFFABF8F"/>
      </bottom>
      <diagonal/>
    </border>
    <border>
      <left/>
      <right/>
      <top style="medium">
        <color rgb="FFFABF8F"/>
      </top>
      <bottom style="medium">
        <color rgb="FFFABF8F"/>
      </bottom>
      <diagonal/>
    </border>
    <border>
      <left style="medium">
        <color rgb="FFFABF8F"/>
      </left>
      <right/>
      <top/>
      <bottom style="medium">
        <color rgb="FFFABF8F"/>
      </bottom>
      <diagonal/>
    </border>
    <border>
      <left/>
      <right/>
      <top/>
      <bottom style="medium">
        <color rgb="FFFABF8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/>
      <right style="medium">
        <color rgb="FFFABF8F"/>
      </right>
      <top/>
      <bottom style="medium">
        <color rgb="FFFABF8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theme="9" tint="0.399975585192419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indexed="64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indexed="64"/>
      </bottom>
      <diagonal/>
    </border>
    <border>
      <left style="thin">
        <color indexed="64"/>
      </left>
      <right style="thin">
        <color theme="9" tint="0.39997558519241921"/>
      </right>
      <top style="thin">
        <color theme="9" tint="0.399975585192419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3" borderId="0" applyNumberFormat="0" applyBorder="0" applyAlignment="0" applyProtection="0"/>
    <xf numFmtId="0" fontId="1" fillId="4" borderId="0" applyNumberFormat="0" applyBorder="0" applyAlignment="0" applyProtection="0"/>
  </cellStyleXfs>
  <cellXfs count="162">
    <xf numFmtId="0" fontId="0" fillId="0" borderId="0" xfId="0"/>
    <xf numFmtId="9" fontId="0" fillId="0" borderId="0" xfId="2" applyFont="1"/>
    <xf numFmtId="0" fontId="0" fillId="0" borderId="2" xfId="0" applyBorder="1"/>
    <xf numFmtId="0" fontId="5" fillId="0" borderId="0" xfId="0" applyFont="1" applyAlignment="1">
      <alignment horizontal="right"/>
    </xf>
    <xf numFmtId="9" fontId="0" fillId="0" borderId="2" xfId="2" applyFont="1" applyBorder="1"/>
    <xf numFmtId="0" fontId="0" fillId="0" borderId="0" xfId="0" applyAlignment="1">
      <alignment wrapText="1"/>
    </xf>
    <xf numFmtId="0" fontId="0" fillId="0" borderId="2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right" wrapText="1"/>
    </xf>
    <xf numFmtId="9" fontId="0" fillId="0" borderId="2" xfId="2" applyFont="1" applyBorder="1" applyAlignment="1">
      <alignment horizontal="right" wrapText="1"/>
    </xf>
    <xf numFmtId="9" fontId="0" fillId="0" borderId="0" xfId="2" applyFont="1" applyAlignment="1">
      <alignment horizontal="right" wrapText="1"/>
    </xf>
    <xf numFmtId="0" fontId="5" fillId="0" borderId="0" xfId="0" applyFont="1"/>
    <xf numFmtId="9" fontId="0" fillId="0" borderId="0" xfId="2" applyFont="1" applyBorder="1"/>
    <xf numFmtId="0" fontId="0" fillId="0" borderId="0" xfId="0" applyAlignment="1">
      <alignment horizontal="center" wrapText="1"/>
    </xf>
    <xf numFmtId="0" fontId="0" fillId="0" borderId="0" xfId="0" applyAlignment="1"/>
    <xf numFmtId="49" fontId="2" fillId="6" borderId="0" xfId="3" applyNumberFormat="1" applyFill="1" applyBorder="1" applyAlignment="1">
      <alignment horizontal="center"/>
    </xf>
    <xf numFmtId="0" fontId="2" fillId="6" borderId="0" xfId="3" applyFill="1" applyBorder="1"/>
    <xf numFmtId="0" fontId="6" fillId="0" borderId="0" xfId="0" applyFont="1"/>
    <xf numFmtId="0" fontId="3" fillId="0" borderId="0" xfId="0" applyFont="1"/>
    <xf numFmtId="0" fontId="7" fillId="7" borderId="3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horizontal="right" vertical="center" wrapText="1"/>
    </xf>
    <xf numFmtId="0" fontId="8" fillId="7" borderId="4" xfId="0" applyFont="1" applyFill="1" applyBorder="1" applyAlignment="1">
      <alignment horizontal="right" vertical="center" wrapText="1" indent="4"/>
    </xf>
    <xf numFmtId="0" fontId="9" fillId="8" borderId="5" xfId="0" applyFont="1" applyFill="1" applyBorder="1" applyAlignment="1">
      <alignment vertical="center" wrapText="1"/>
    </xf>
    <xf numFmtId="0" fontId="10" fillId="8" borderId="6" xfId="0" applyFont="1" applyFill="1" applyBorder="1" applyAlignment="1">
      <alignment horizontal="right" vertical="center"/>
    </xf>
    <xf numFmtId="0" fontId="10" fillId="8" borderId="6" xfId="0" applyFont="1" applyFill="1" applyBorder="1" applyAlignment="1">
      <alignment horizontal="right" vertical="center" wrapText="1"/>
    </xf>
    <xf numFmtId="0" fontId="11" fillId="8" borderId="6" xfId="0" applyFont="1" applyFill="1" applyBorder="1" applyAlignment="1">
      <alignment horizontal="right" vertical="center" wrapText="1" indent="4"/>
    </xf>
    <xf numFmtId="0" fontId="9" fillId="0" borderId="5" xfId="0" applyFont="1" applyBorder="1" applyAlignment="1">
      <alignment vertical="center" wrapText="1"/>
    </xf>
    <xf numFmtId="0" fontId="10" fillId="0" borderId="6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 indent="4"/>
    </xf>
    <xf numFmtId="0" fontId="9" fillId="0" borderId="5" xfId="0" applyFont="1" applyBorder="1" applyAlignment="1">
      <alignment vertical="center"/>
    </xf>
    <xf numFmtId="49" fontId="0" fillId="0" borderId="0" xfId="0" applyNumberFormat="1" applyAlignment="1">
      <alignment horizontal="right"/>
    </xf>
    <xf numFmtId="49" fontId="0" fillId="0" borderId="0" xfId="0" applyNumberFormat="1"/>
    <xf numFmtId="0" fontId="3" fillId="6" borderId="0" xfId="0" applyFont="1" applyFill="1" applyAlignment="1">
      <alignment horizontal="center"/>
    </xf>
    <xf numFmtId="9" fontId="3" fillId="6" borderId="0" xfId="0" applyNumberFormat="1" applyFont="1" applyFill="1" applyAlignment="1">
      <alignment horizontal="center"/>
    </xf>
    <xf numFmtId="1" fontId="0" fillId="0" borderId="0" xfId="1" applyNumberFormat="1" applyFont="1" applyAlignment="1">
      <alignment horizontal="right"/>
    </xf>
    <xf numFmtId="0" fontId="8" fillId="7" borderId="3" xfId="0" applyFont="1" applyFill="1" applyBorder="1" applyAlignment="1">
      <alignment vertical="center" wrapText="1"/>
    </xf>
    <xf numFmtId="0" fontId="8" fillId="7" borderId="4" xfId="0" applyFont="1" applyFill="1" applyBorder="1" applyAlignment="1">
      <alignment horizontal="right" vertical="center" wrapText="1"/>
    </xf>
    <xf numFmtId="0" fontId="8" fillId="7" borderId="10" xfId="0" applyFont="1" applyFill="1" applyBorder="1" applyAlignment="1">
      <alignment horizontal="right" vertical="center" wrapText="1"/>
    </xf>
    <xf numFmtId="0" fontId="12" fillId="8" borderId="5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horizontal="right" vertical="center"/>
    </xf>
    <xf numFmtId="0" fontId="11" fillId="8" borderId="11" xfId="0" applyFont="1" applyFill="1" applyBorder="1" applyAlignment="1">
      <alignment horizontal="right" vertical="center"/>
    </xf>
    <xf numFmtId="0" fontId="12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5" fillId="0" borderId="0" xfId="0" applyFont="1" applyBorder="1"/>
    <xf numFmtId="0" fontId="0" fillId="0" borderId="0" xfId="0" applyBorder="1"/>
    <xf numFmtId="9" fontId="0" fillId="0" borderId="0" xfId="0" applyNumberForma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horizontal="right"/>
    </xf>
    <xf numFmtId="9" fontId="13" fillId="0" borderId="0" xfId="2" applyFont="1" applyAlignment="1">
      <alignment horizontal="right"/>
    </xf>
    <xf numFmtId="9" fontId="13" fillId="0" borderId="0" xfId="0" applyNumberFormat="1" applyFont="1" applyAlignment="1">
      <alignment horizontal="right"/>
    </xf>
    <xf numFmtId="1" fontId="13" fillId="0" borderId="0" xfId="1" applyNumberFormat="1" applyFont="1" applyAlignment="1">
      <alignment horizontal="right"/>
    </xf>
    <xf numFmtId="9" fontId="13" fillId="0" borderId="0" xfId="2" applyFont="1" applyBorder="1" applyAlignment="1">
      <alignment horizontal="right"/>
    </xf>
    <xf numFmtId="0" fontId="8" fillId="7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12" fillId="8" borderId="6" xfId="0" applyFont="1" applyFill="1" applyBorder="1" applyAlignment="1">
      <alignment vertical="center" wrapText="1"/>
    </xf>
    <xf numFmtId="9" fontId="12" fillId="8" borderId="6" xfId="2" applyFont="1" applyFill="1" applyBorder="1" applyAlignment="1">
      <alignment vertical="center" wrapText="1"/>
    </xf>
    <xf numFmtId="9" fontId="11" fillId="8" borderId="6" xfId="2" applyFont="1" applyFill="1" applyBorder="1" applyAlignment="1">
      <alignment horizontal="right" vertical="center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10" borderId="12" xfId="0" applyFont="1" applyFill="1" applyBorder="1" applyAlignment="1">
      <alignment horizontal="right" vertical="center" wrapText="1"/>
    </xf>
    <xf numFmtId="0" fontId="13" fillId="10" borderId="21" xfId="0" applyFont="1" applyFill="1" applyBorder="1" applyAlignment="1">
      <alignment horizontal="right" vertical="center" wrapText="1"/>
    </xf>
    <xf numFmtId="0" fontId="13" fillId="10" borderId="20" xfId="0" applyFont="1" applyFill="1" applyBorder="1" applyAlignment="1">
      <alignment horizontal="right" vertical="center" wrapText="1"/>
    </xf>
    <xf numFmtId="0" fontId="13" fillId="10" borderId="18" xfId="0" applyFont="1" applyFill="1" applyBorder="1" applyAlignment="1">
      <alignment horizontal="right" vertical="center" wrapText="1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49" fontId="0" fillId="9" borderId="0" xfId="1" applyNumberFormat="1" applyFont="1" applyFill="1" applyAlignment="1"/>
    <xf numFmtId="9" fontId="0" fillId="0" borderId="0" xfId="2" applyNumberFormat="1" applyFont="1"/>
    <xf numFmtId="1" fontId="13" fillId="6" borderId="0" xfId="0" applyNumberFormat="1" applyFont="1" applyFill="1" applyBorder="1" applyAlignment="1">
      <alignment horizontal="right" vertical="center" wrapText="1"/>
    </xf>
    <xf numFmtId="49" fontId="13" fillId="9" borderId="0" xfId="0" applyNumberFormat="1" applyFont="1" applyFill="1" applyBorder="1" applyAlignment="1">
      <alignment vertical="center" wrapText="1"/>
    </xf>
    <xf numFmtId="1" fontId="0" fillId="0" borderId="0" xfId="1" applyNumberFormat="1" applyFont="1" applyBorder="1" applyAlignment="1">
      <alignment horizontal="right"/>
    </xf>
    <xf numFmtId="0" fontId="14" fillId="2" borderId="1" xfId="3" applyFont="1"/>
    <xf numFmtId="0" fontId="0" fillId="0" borderId="16" xfId="0" applyBorder="1" applyAlignment="1">
      <alignment wrapText="1"/>
    </xf>
    <xf numFmtId="0" fontId="0" fillId="0" borderId="27" xfId="0" applyBorder="1" applyAlignment="1">
      <alignment wrapText="1"/>
    </xf>
    <xf numFmtId="0" fontId="1" fillId="4" borderId="17" xfId="5" applyBorder="1" applyAlignment="1">
      <alignment horizontal="center" wrapText="1"/>
    </xf>
    <xf numFmtId="0" fontId="1" fillId="4" borderId="19" xfId="5" applyBorder="1" applyAlignment="1">
      <alignment horizontal="center" wrapText="1"/>
    </xf>
    <xf numFmtId="0" fontId="13" fillId="0" borderId="28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13" fillId="0" borderId="17" xfId="0" applyFont="1" applyBorder="1" applyAlignment="1">
      <alignment wrapText="1"/>
    </xf>
    <xf numFmtId="0" fontId="13" fillId="0" borderId="26" xfId="0" applyFont="1" applyBorder="1" applyAlignment="1">
      <alignment wrapText="1"/>
    </xf>
    <xf numFmtId="0" fontId="13" fillId="0" borderId="26" xfId="0" applyFont="1" applyFill="1" applyBorder="1" applyAlignment="1">
      <alignment wrapText="1"/>
    </xf>
    <xf numFmtId="0" fontId="0" fillId="0" borderId="27" xfId="0" applyBorder="1"/>
    <xf numFmtId="0" fontId="0" fillId="0" borderId="20" xfId="0" applyBorder="1"/>
    <xf numFmtId="0" fontId="14" fillId="3" borderId="20" xfId="4" applyFont="1" applyBorder="1" applyAlignment="1">
      <alignment wrapText="1"/>
    </xf>
    <xf numFmtId="0" fontId="0" fillId="0" borderId="28" xfId="0" applyBorder="1"/>
    <xf numFmtId="0" fontId="14" fillId="3" borderId="20" xfId="4" applyFont="1" applyBorder="1"/>
    <xf numFmtId="0" fontId="0" fillId="0" borderId="17" xfId="0" applyBorder="1"/>
    <xf numFmtId="0" fontId="0" fillId="0" borderId="26" xfId="0" applyBorder="1"/>
    <xf numFmtId="0" fontId="14" fillId="0" borderId="28" xfId="0" applyFont="1" applyBorder="1"/>
    <xf numFmtId="0" fontId="0" fillId="0" borderId="13" xfId="0" applyBorder="1"/>
    <xf numFmtId="0" fontId="0" fillId="0" borderId="29" xfId="0" applyBorder="1"/>
    <xf numFmtId="0" fontId="0" fillId="0" borderId="23" xfId="0" applyBorder="1"/>
    <xf numFmtId="0" fontId="0" fillId="0" borderId="22" xfId="0" applyBorder="1"/>
    <xf numFmtId="0" fontId="0" fillId="5" borderId="20" xfId="0" applyFont="1" applyFill="1" applyBorder="1"/>
    <xf numFmtId="0" fontId="0" fillId="5" borderId="30" xfId="0" applyFont="1" applyFill="1" applyBorder="1"/>
    <xf numFmtId="0" fontId="0" fillId="5" borderId="31" xfId="0" applyFont="1" applyFill="1" applyBorder="1"/>
    <xf numFmtId="0" fontId="0" fillId="11" borderId="20" xfId="0" applyFont="1" applyFill="1" applyBorder="1"/>
    <xf numFmtId="0" fontId="14" fillId="11" borderId="30" xfId="0" applyFont="1" applyFill="1" applyBorder="1"/>
    <xf numFmtId="0" fontId="0" fillId="11" borderId="31" xfId="0" applyFont="1" applyFill="1" applyBorder="1"/>
    <xf numFmtId="0" fontId="0" fillId="11" borderId="32" xfId="0" applyFont="1" applyFill="1" applyBorder="1"/>
    <xf numFmtId="0" fontId="0" fillId="11" borderId="33" xfId="0" applyFont="1" applyFill="1" applyBorder="1"/>
    <xf numFmtId="0" fontId="0" fillId="11" borderId="34" xfId="0" applyFont="1" applyFill="1" applyBorder="1"/>
    <xf numFmtId="0" fontId="0" fillId="11" borderId="30" xfId="0" applyFont="1" applyFill="1" applyBorder="1"/>
    <xf numFmtId="0" fontId="2" fillId="6" borderId="0" xfId="3" applyFill="1" applyBorder="1" applyAlignment="1">
      <alignment horizontal="center"/>
    </xf>
    <xf numFmtId="49" fontId="0" fillId="0" borderId="0" xfId="0" applyNumberFormat="1" applyAlignment="1"/>
    <xf numFmtId="49" fontId="0" fillId="0" borderId="0" xfId="0" applyNumberFormat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9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13" fillId="10" borderId="14" xfId="0" applyFont="1" applyFill="1" applyBorder="1" applyAlignment="1">
      <alignment horizontal="center" vertical="center" wrapText="1"/>
    </xf>
    <xf numFmtId="0" fontId="13" fillId="10" borderId="15" xfId="0" applyFont="1" applyFill="1" applyBorder="1" applyAlignment="1">
      <alignment horizontal="center" vertical="center" wrapText="1"/>
    </xf>
    <xf numFmtId="0" fontId="13" fillId="10" borderId="16" xfId="0" applyFont="1" applyFill="1" applyBorder="1" applyAlignment="1">
      <alignment horizontal="center" vertical="center" wrapText="1"/>
    </xf>
    <xf numFmtId="0" fontId="13" fillId="10" borderId="17" xfId="0" applyFont="1" applyFill="1" applyBorder="1" applyAlignment="1">
      <alignment horizontal="center" vertical="center" wrapText="1"/>
    </xf>
    <xf numFmtId="0" fontId="13" fillId="10" borderId="12" xfId="0" applyFont="1" applyFill="1" applyBorder="1" applyAlignment="1">
      <alignment horizontal="center" vertical="center" wrapText="1"/>
    </xf>
    <xf numFmtId="0" fontId="13" fillId="10" borderId="18" xfId="0" applyFont="1" applyFill="1" applyBorder="1" applyAlignment="1">
      <alignment horizontal="center" vertical="center" wrapText="1"/>
    </xf>
    <xf numFmtId="0" fontId="1" fillId="4" borderId="17" xfId="5" applyBorder="1" applyAlignment="1">
      <alignment horizontal="center" wrapText="1"/>
    </xf>
    <xf numFmtId="0" fontId="1" fillId="4" borderId="19" xfId="5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26" xfId="0" applyFont="1" applyBorder="1" applyAlignment="1">
      <alignment horizontal="center" wrapText="1"/>
    </xf>
    <xf numFmtId="0" fontId="14" fillId="2" borderId="1" xfId="3" applyFont="1" applyAlignment="1">
      <alignment horizontal="center"/>
    </xf>
    <xf numFmtId="0" fontId="14" fillId="2" borderId="24" xfId="3" applyFont="1" applyBorder="1" applyAlignment="1">
      <alignment horizontal="center"/>
    </xf>
    <xf numFmtId="0" fontId="0" fillId="6" borderId="0" xfId="0" applyFont="1" applyFill="1" applyAlignment="1">
      <alignment horizontal="left"/>
    </xf>
    <xf numFmtId="0" fontId="0" fillId="0" borderId="0" xfId="0" applyFont="1"/>
    <xf numFmtId="0" fontId="3" fillId="6" borderId="0" xfId="0" applyFont="1" applyFill="1"/>
    <xf numFmtId="0" fontId="0" fillId="6" borderId="0" xfId="0" applyFont="1" applyFill="1"/>
    <xf numFmtId="0" fontId="0" fillId="6" borderId="35" xfId="0" applyFont="1" applyFill="1" applyBorder="1" applyAlignment="1">
      <alignment horizontal="center"/>
    </xf>
    <xf numFmtId="0" fontId="0" fillId="6" borderId="0" xfId="0" applyFont="1" applyFill="1" applyBorder="1" applyAlignment="1"/>
    <xf numFmtId="0" fontId="0" fillId="6" borderId="12" xfId="0" applyFont="1" applyFill="1" applyBorder="1" applyAlignment="1">
      <alignment horizontal="center"/>
    </xf>
    <xf numFmtId="0" fontId="0" fillId="6" borderId="35" xfId="0" applyFont="1" applyFill="1" applyBorder="1"/>
    <xf numFmtId="0" fontId="0" fillId="6" borderId="12" xfId="0" applyFont="1" applyFill="1" applyBorder="1" applyAlignment="1"/>
    <xf numFmtId="0" fontId="0" fillId="6" borderId="0" xfId="0" applyFont="1" applyFill="1" applyBorder="1"/>
    <xf numFmtId="164" fontId="0" fillId="6" borderId="0" xfId="2" applyNumberFormat="1" applyFont="1" applyFill="1"/>
    <xf numFmtId="0" fontId="5" fillId="6" borderId="0" xfId="0" applyFont="1" applyFill="1"/>
    <xf numFmtId="164" fontId="5" fillId="6" borderId="0" xfId="2" applyNumberFormat="1" applyFont="1" applyFill="1"/>
    <xf numFmtId="2" fontId="5" fillId="6" borderId="0" xfId="0" applyNumberFormat="1" applyFont="1" applyFill="1"/>
    <xf numFmtId="164" fontId="5" fillId="6" borderId="0" xfId="2" applyNumberFormat="1" applyFont="1" applyFill="1" applyBorder="1"/>
    <xf numFmtId="164" fontId="0" fillId="6" borderId="0" xfId="2" applyNumberFormat="1" applyFont="1" applyFill="1" applyBorder="1"/>
    <xf numFmtId="9" fontId="3" fillId="6" borderId="0" xfId="2" applyFont="1" applyFill="1"/>
    <xf numFmtId="2" fontId="3" fillId="6" borderId="0" xfId="0" applyNumberFormat="1" applyFont="1" applyFill="1"/>
    <xf numFmtId="164" fontId="3" fillId="6" borderId="0" xfId="2" applyNumberFormat="1" applyFont="1" applyFill="1" applyBorder="1"/>
    <xf numFmtId="164" fontId="3" fillId="6" borderId="0" xfId="2" applyNumberFormat="1" applyFont="1" applyFill="1"/>
    <xf numFmtId="2" fontId="0" fillId="6" borderId="0" xfId="0" applyNumberFormat="1" applyFont="1" applyFill="1" applyBorder="1"/>
    <xf numFmtId="0" fontId="3" fillId="6" borderId="0" xfId="0" applyFont="1" applyFill="1" applyBorder="1"/>
    <xf numFmtId="0" fontId="3" fillId="6" borderId="0" xfId="0" applyFont="1" applyFill="1" applyBorder="1" applyAlignment="1">
      <alignment horizontal="center"/>
    </xf>
    <xf numFmtId="2" fontId="0" fillId="6" borderId="0" xfId="2" applyNumberFormat="1" applyFont="1" applyFill="1" applyBorder="1" applyAlignment="1">
      <alignment horizontal="center"/>
    </xf>
    <xf numFmtId="165" fontId="0" fillId="6" borderId="0" xfId="1" applyNumberFormat="1" applyFont="1" applyFill="1"/>
    <xf numFmtId="0" fontId="14" fillId="6" borderId="0" xfId="0" applyFont="1" applyFill="1" applyBorder="1"/>
    <xf numFmtId="2" fontId="14" fillId="6" borderId="0" xfId="2" applyNumberFormat="1" applyFont="1" applyFill="1" applyBorder="1" applyAlignment="1">
      <alignment horizontal="center"/>
    </xf>
    <xf numFmtId="2" fontId="15" fillId="6" borderId="0" xfId="0" applyNumberFormat="1" applyFont="1" applyFill="1" applyBorder="1"/>
    <xf numFmtId="2" fontId="16" fillId="6" borderId="0" xfId="0" applyNumberFormat="1" applyFont="1" applyFill="1" applyBorder="1"/>
    <xf numFmtId="2" fontId="14" fillId="6" borderId="0" xfId="0" applyNumberFormat="1" applyFont="1" applyFill="1" applyBorder="1" applyAlignment="1">
      <alignment horizontal="left" wrapText="1"/>
    </xf>
  </cellXfs>
  <cellStyles count="6">
    <cellStyle name="40% - Accent6" xfId="5" builtinId="51"/>
    <cellStyle name="Accent6" xfId="4" builtinId="49"/>
    <cellStyle name="Comma" xfId="1" builtinId="3"/>
    <cellStyle name="Input" xfId="3" builtinId="20"/>
    <cellStyle name="Normal" xfId="0" builtinId="0"/>
    <cellStyle name="Percent" xfId="2" builtinId="5"/>
  </cellStyles>
  <dxfs count="21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i/>
      </font>
      <numFmt numFmtId="0" formatCode="General"/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5"/>
          <c:order val="0"/>
          <c:tx>
            <c:strRef>
              <c:f>'[4]Jnl table'!$C$13</c:f>
              <c:strCache>
                <c:ptCount val="1"/>
                <c:pt idx="0">
                  <c:v>Subscription only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table'!$D$4:$E$4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table'!$D$13:$E$13</c:f>
              <c:numCache>
                <c:formatCode>General</c:formatCode>
                <c:ptCount val="2"/>
                <c:pt idx="0">
                  <c:v>0.49242322649859194</c:v>
                </c:pt>
                <c:pt idx="1">
                  <c:v>0.37654320987654322</c:v>
                </c:pt>
              </c:numCache>
            </c:numRef>
          </c:val>
        </c:ser>
        <c:ser>
          <c:idx val="4"/>
          <c:order val="1"/>
          <c:tx>
            <c:strRef>
              <c:f>'[4]Jnl table'!$C$12</c:f>
              <c:strCache>
                <c:ptCount val="1"/>
                <c:pt idx="0">
                  <c:v>Delayed OA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table'!$D$4:$E$4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table'!$D$12:$E$12</c:f>
              <c:numCache>
                <c:formatCode>General</c:formatCode>
                <c:ptCount val="2"/>
                <c:pt idx="0">
                  <c:v>2.1054043180903849E-2</c:v>
                </c:pt>
                <c:pt idx="1">
                  <c:v>2.2186437645374844E-2</c:v>
                </c:pt>
              </c:numCache>
            </c:numRef>
          </c:val>
        </c:ser>
        <c:ser>
          <c:idx val="2"/>
          <c:order val="2"/>
          <c:tx>
            <c:strRef>
              <c:f>'[4]Jnl table'!$C$9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table'!$D$4:$E$4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table'!$D$9:$E$9</c:f>
              <c:numCache>
                <c:formatCode>General</c:formatCode>
                <c:ptCount val="2"/>
                <c:pt idx="0">
                  <c:v>0.36198650037995617</c:v>
                </c:pt>
                <c:pt idx="1">
                  <c:v>0.44981213097155126</c:v>
                </c:pt>
              </c:numCache>
            </c:numRef>
          </c:val>
        </c:ser>
        <c:ser>
          <c:idx val="1"/>
          <c:order val="3"/>
          <c:tx>
            <c:strRef>
              <c:f>'[4]Jnl table'!$C$8</c:f>
              <c:strCache>
                <c:ptCount val="1"/>
                <c:pt idx="0">
                  <c:v>Gold – no APC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table'!$D$4:$E$4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table'!$D$8:$E$8</c:f>
              <c:numCache>
                <c:formatCode>General</c:formatCode>
                <c:ptCount val="2"/>
                <c:pt idx="0">
                  <c:v>5.6457020249430064E-2</c:v>
                </c:pt>
                <c:pt idx="1">
                  <c:v>5.7792091608516727E-2</c:v>
                </c:pt>
              </c:numCache>
            </c:numRef>
          </c:val>
        </c:ser>
        <c:ser>
          <c:idx val="0"/>
          <c:order val="4"/>
          <c:tx>
            <c:strRef>
              <c:f>'[4]Jnl table'!$C$7</c:f>
              <c:strCache>
                <c:ptCount val="1"/>
                <c:pt idx="0">
                  <c:v>Gold – APC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table'!$D$4:$E$4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table'!$D$7:$E$7</c:f>
              <c:numCache>
                <c:formatCode>General</c:formatCode>
                <c:ptCount val="2"/>
                <c:pt idx="0">
                  <c:v>6.807920969111797E-2</c:v>
                </c:pt>
                <c:pt idx="1">
                  <c:v>9.3666129898013956E-2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245853568"/>
        <c:axId val="245962240"/>
      </c:barChart>
      <c:catAx>
        <c:axId val="245853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Publication 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962240"/>
        <c:crosses val="autoZero"/>
        <c:auto val="1"/>
        <c:lblAlgn val="ctr"/>
        <c:lblOffset val="100"/>
        <c:noMultiLvlLbl val="0"/>
      </c:catAx>
      <c:valAx>
        <c:axId val="24596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 of sources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85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909812743995233"/>
          <c:y val="0.37772100632073691"/>
          <c:w val="0.28656024379931233"/>
          <c:h val="0.271358654547419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'[3]OA jnls'!$A$49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'[3]OA jnls'!$C$54:$J$54</c:f>
              <c:strCache>
                <c:ptCount val="8"/>
                <c:pt idx="0">
                  <c:v>0</c:v>
                </c:pt>
                <c:pt idx="1">
                  <c:v>£1-500</c:v>
                </c:pt>
                <c:pt idx="2">
                  <c:v>£501-1000</c:v>
                </c:pt>
                <c:pt idx="3">
                  <c:v>£1001-1500</c:v>
                </c:pt>
                <c:pt idx="4">
                  <c:v>£1501-2000</c:v>
                </c:pt>
                <c:pt idx="5">
                  <c:v>£2001-2500</c:v>
                </c:pt>
                <c:pt idx="6">
                  <c:v>£2501-3000</c:v>
                </c:pt>
                <c:pt idx="7">
                  <c:v>&gt;£3000</c:v>
                </c:pt>
              </c:strCache>
            </c:strRef>
          </c:cat>
          <c:val>
            <c:numRef>
              <c:f>'[3]OA jnls'!$C$50:$J$50</c:f>
              <c:numCache>
                <c:formatCode>General</c:formatCode>
                <c:ptCount val="8"/>
                <c:pt idx="0">
                  <c:v>0.16</c:v>
                </c:pt>
                <c:pt idx="1">
                  <c:v>0.33</c:v>
                </c:pt>
                <c:pt idx="2">
                  <c:v>0.23161260849703061</c:v>
                </c:pt>
                <c:pt idx="3">
                  <c:v>0.20420283234353587</c:v>
                </c:pt>
                <c:pt idx="4">
                  <c:v>4.7510278666057559E-2</c:v>
                </c:pt>
                <c:pt idx="5">
                  <c:v>2.2841480127912287E-3</c:v>
                </c:pt>
                <c:pt idx="6">
                  <c:v>1.3248058474189127E-2</c:v>
                </c:pt>
                <c:pt idx="7">
                  <c:v>4.5682960255824577E-4</c:v>
                </c:pt>
              </c:numCache>
            </c:numRef>
          </c:val>
        </c:ser>
        <c:ser>
          <c:idx val="1"/>
          <c:order val="1"/>
          <c:tx>
            <c:strRef>
              <c:f>'[3]OA jnls'!$A$52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'[3]OA jnls'!$C$54:$J$54</c:f>
              <c:strCache>
                <c:ptCount val="8"/>
                <c:pt idx="0">
                  <c:v>0</c:v>
                </c:pt>
                <c:pt idx="1">
                  <c:v>£1-500</c:v>
                </c:pt>
                <c:pt idx="2">
                  <c:v>£501-1000</c:v>
                </c:pt>
                <c:pt idx="3">
                  <c:v>£1001-1500</c:v>
                </c:pt>
                <c:pt idx="4">
                  <c:v>£1501-2000</c:v>
                </c:pt>
                <c:pt idx="5">
                  <c:v>£2001-2500</c:v>
                </c:pt>
                <c:pt idx="6">
                  <c:v>£2501-3000</c:v>
                </c:pt>
                <c:pt idx="7">
                  <c:v>&gt;£3000</c:v>
                </c:pt>
              </c:strCache>
            </c:strRef>
          </c:cat>
          <c:val>
            <c:numRef>
              <c:f>'[3]OA jnls'!$C$53:$J$53</c:f>
              <c:numCache>
                <c:formatCode>General</c:formatCode>
                <c:ptCount val="8"/>
                <c:pt idx="0">
                  <c:v>0.15</c:v>
                </c:pt>
                <c:pt idx="1">
                  <c:v>0.31</c:v>
                </c:pt>
                <c:pt idx="2">
                  <c:v>0.21231828615149195</c:v>
                </c:pt>
                <c:pt idx="3">
                  <c:v>0.22302983932670237</c:v>
                </c:pt>
                <c:pt idx="4">
                  <c:v>9.0665646518745216E-2</c:v>
                </c:pt>
                <c:pt idx="5">
                  <c:v>7.6511094108645756E-3</c:v>
                </c:pt>
                <c:pt idx="6">
                  <c:v>2.2953328232593728E-3</c:v>
                </c:pt>
                <c:pt idx="7">
                  <c:v>1.530221882172915E-3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42144"/>
        <c:axId val="132343680"/>
      </c:barChart>
      <c:catAx>
        <c:axId val="132342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343680"/>
        <c:crosses val="autoZero"/>
        <c:auto val="1"/>
        <c:lblAlgn val="ctr"/>
        <c:lblOffset val="100"/>
        <c:noMultiLvlLbl val="0"/>
      </c:catAx>
      <c:valAx>
        <c:axId val="132343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42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[3]hybrids!$A$44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[3]hybrids!$C$44:$H$44</c:f>
              <c:strCache>
                <c:ptCount val="6"/>
                <c:pt idx="0">
                  <c:v>£501-1,000</c:v>
                </c:pt>
                <c:pt idx="1">
                  <c:v>£1,001-1,500</c:v>
                </c:pt>
                <c:pt idx="2">
                  <c:v>£1501-2,000</c:v>
                </c:pt>
                <c:pt idx="3">
                  <c:v>£2,001-2,500</c:v>
                </c:pt>
                <c:pt idx="4">
                  <c:v>£2,501-3,000</c:v>
                </c:pt>
                <c:pt idx="5">
                  <c:v>&gt;£3,000</c:v>
                </c:pt>
              </c:strCache>
            </c:strRef>
          </c:cat>
          <c:val>
            <c:numRef>
              <c:f>[3]hybrids!$C$48:$H$48</c:f>
              <c:numCache>
                <c:formatCode>General</c:formatCode>
                <c:ptCount val="6"/>
                <c:pt idx="0">
                  <c:v>6.3734791829445248E-2</c:v>
                </c:pt>
                <c:pt idx="1">
                  <c:v>7.7687241879674074E-2</c:v>
                </c:pt>
                <c:pt idx="2">
                  <c:v>0.80834914611005693</c:v>
                </c:pt>
                <c:pt idx="3">
                  <c:v>4.5094318562339544E-2</c:v>
                </c:pt>
                <c:pt idx="4">
                  <c:v>1.2278156044201363E-3</c:v>
                </c:pt>
                <c:pt idx="5">
                  <c:v>1.4510548052237974E-3</c:v>
                </c:pt>
              </c:numCache>
            </c:numRef>
          </c:val>
        </c:ser>
        <c:ser>
          <c:idx val="1"/>
          <c:order val="1"/>
          <c:tx>
            <c:strRef>
              <c:f>[3]hybrids!$A$50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[3]hybrids!$C$44:$H$44</c:f>
              <c:strCache>
                <c:ptCount val="6"/>
                <c:pt idx="0">
                  <c:v>£501-1,000</c:v>
                </c:pt>
                <c:pt idx="1">
                  <c:v>£1,001-1,500</c:v>
                </c:pt>
                <c:pt idx="2">
                  <c:v>£1501-2,000</c:v>
                </c:pt>
                <c:pt idx="3">
                  <c:v>£2,001-2,500</c:v>
                </c:pt>
                <c:pt idx="4">
                  <c:v>£2,501-3,000</c:v>
                </c:pt>
                <c:pt idx="5">
                  <c:v>&gt;£3,000</c:v>
                </c:pt>
              </c:strCache>
            </c:strRef>
          </c:cat>
          <c:val>
            <c:numRef>
              <c:f>[3]hybrids!$C$54:$H$54</c:f>
              <c:numCache>
                <c:formatCode>General</c:formatCode>
                <c:ptCount val="6"/>
                <c:pt idx="0">
                  <c:v>2.3678727031634778E-2</c:v>
                </c:pt>
                <c:pt idx="1">
                  <c:v>6.4595567342299681E-2</c:v>
                </c:pt>
                <c:pt idx="2">
                  <c:v>0.72049630611858306</c:v>
                </c:pt>
                <c:pt idx="3">
                  <c:v>0.13629475279408979</c:v>
                </c:pt>
                <c:pt idx="4">
                  <c:v>4.09168403106649E-2</c:v>
                </c:pt>
                <c:pt idx="5">
                  <c:v>1.1365788975184693E-2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82016"/>
        <c:axId val="132612480"/>
      </c:barChart>
      <c:catAx>
        <c:axId val="13258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12480"/>
        <c:crosses val="autoZero"/>
        <c:auto val="1"/>
        <c:lblAlgn val="ctr"/>
        <c:lblOffset val="100"/>
        <c:noMultiLvlLbl val="0"/>
      </c:catAx>
      <c:valAx>
        <c:axId val="13261248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582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Median Levels of APCs in Four Subject Areas, 2015 and 2017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2015</c:v>
          </c:tx>
          <c:invertIfNegative val="0"/>
          <c:cat>
            <c:strRef>
              <c:f>'[2]summary tables'!$Q$3:$Q$6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tables'!$T$3:$T$6</c:f>
              <c:numCache>
                <c:formatCode>General</c:formatCode>
                <c:ptCount val="4"/>
                <c:pt idx="0">
                  <c:v>1687</c:v>
                </c:pt>
                <c:pt idx="1">
                  <c:v>1451</c:v>
                </c:pt>
                <c:pt idx="2">
                  <c:v>1578</c:v>
                </c:pt>
                <c:pt idx="3">
                  <c:v>1653</c:v>
                </c:pt>
              </c:numCache>
            </c:numRef>
          </c:val>
        </c:ser>
        <c:ser>
          <c:idx val="1"/>
          <c:order val="1"/>
          <c:tx>
            <c:v>2017</c:v>
          </c:tx>
          <c:invertIfNegative val="0"/>
          <c:cat>
            <c:strRef>
              <c:f>'[2]summary tables'!$Q$3:$Q$6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tables'!$U$3:$U$6</c:f>
              <c:numCache>
                <c:formatCode>General</c:formatCode>
                <c:ptCount val="4"/>
                <c:pt idx="0">
                  <c:v>1716</c:v>
                </c:pt>
                <c:pt idx="1">
                  <c:v>1600</c:v>
                </c:pt>
                <c:pt idx="2">
                  <c:v>1788</c:v>
                </c:pt>
                <c:pt idx="3">
                  <c:v>1788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41920"/>
        <c:axId val="132643456"/>
      </c:barChart>
      <c:catAx>
        <c:axId val="1326419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32643456"/>
        <c:crosses val="autoZero"/>
        <c:auto val="1"/>
        <c:lblAlgn val="ctr"/>
        <c:lblOffset val="100"/>
        <c:noMultiLvlLbl val="0"/>
      </c:catAx>
      <c:valAx>
        <c:axId val="132643456"/>
        <c:scaling>
          <c:orientation val="minMax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3264192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CCBYfor</a:t>
            </a:r>
            <a:r>
              <a:rPr lang="en-GB" baseline="0"/>
              <a:t> Fully-OA Journals 2015 and 2017</a:t>
            </a:r>
            <a:endParaRPr lang="en-GB"/>
          </a:p>
        </c:rich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cat>
            <c:strRef>
              <c:f>'[3]OA jnls'!$D$67:$G$67</c:f>
              <c:strCache>
                <c:ptCount val="4"/>
                <c:pt idx="0">
                  <c:v>CCBY Required 2015</c:v>
                </c:pt>
                <c:pt idx="1">
                  <c:v>CCBY Required 2017</c:v>
                </c:pt>
                <c:pt idx="2">
                  <c:v>CCBY Alllowed 2015</c:v>
                </c:pt>
                <c:pt idx="3">
                  <c:v>CCBY Allowed 2017</c:v>
                </c:pt>
              </c:strCache>
            </c:strRef>
          </c:cat>
          <c:val>
            <c:numRef>
              <c:f>'[3]OA jnls'!$D$68:$G$68</c:f>
              <c:numCache>
                <c:formatCode>General</c:formatCode>
                <c:ptCount val="4"/>
                <c:pt idx="0">
                  <c:v>0.55367747830059388</c:v>
                </c:pt>
                <c:pt idx="1">
                  <c:v>0.52716143840856922</c:v>
                </c:pt>
                <c:pt idx="2">
                  <c:v>0.44221105527638194</c:v>
                </c:pt>
                <c:pt idx="3">
                  <c:v>0.46786534047436878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7072"/>
        <c:axId val="132708608"/>
      </c:barChart>
      <c:catAx>
        <c:axId val="1327070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08608"/>
        <c:crosses val="autoZero"/>
        <c:auto val="1"/>
        <c:lblAlgn val="ctr"/>
        <c:lblOffset val="100"/>
        <c:noMultiLvlLbl val="0"/>
      </c:catAx>
      <c:valAx>
        <c:axId val="13270860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707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600"/>
              <a:t>CCBY for Hybrid Journals</a:t>
            </a:r>
            <a:r>
              <a:rPr lang="en-GB" sz="600" baseline="0"/>
              <a:t> 2015 and 2017</a:t>
            </a:r>
            <a:endParaRPr lang="en-GB" sz="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588680911452507"/>
          <c:y val="0.12579281080066645"/>
          <c:w val="0.78492591170514625"/>
          <c:h val="0.7611717338323913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pct50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pattFill prst="pct50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cat>
            <c:strRef>
              <c:f>[3]hybrids!$C$59:$F$59</c:f>
              <c:strCache>
                <c:ptCount val="4"/>
                <c:pt idx="0">
                  <c:v>CCBY Required 2015</c:v>
                </c:pt>
                <c:pt idx="1">
                  <c:v>CCBY Required 2017</c:v>
                </c:pt>
                <c:pt idx="2">
                  <c:v>CCBY Alllowed 2015</c:v>
                </c:pt>
                <c:pt idx="3">
                  <c:v>CCBY Allowed 2017</c:v>
                </c:pt>
              </c:strCache>
            </c:strRef>
          </c:cat>
          <c:val>
            <c:numRef>
              <c:f>[3]hybrids!$C$60:$F$60</c:f>
              <c:numCache>
                <c:formatCode>General</c:formatCode>
                <c:ptCount val="4"/>
                <c:pt idx="0">
                  <c:v>0.01</c:v>
                </c:pt>
                <c:pt idx="1">
                  <c:v>0.09</c:v>
                </c:pt>
                <c:pt idx="2">
                  <c:v>0.99</c:v>
                </c:pt>
                <c:pt idx="3">
                  <c:v>0.91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61152"/>
        <c:axId val="134562944"/>
      </c:barChart>
      <c:catAx>
        <c:axId val="1345611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400"/>
            </a:pPr>
            <a:endParaRPr lang="en-US"/>
          </a:p>
        </c:txPr>
        <c:crossAx val="134562944"/>
        <c:crosses val="autoZero"/>
        <c:auto val="1"/>
        <c:lblAlgn val="ctr"/>
        <c:lblOffset val="100"/>
        <c:noMultiLvlLbl val="0"/>
      </c:catAx>
      <c:valAx>
        <c:axId val="13456294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400"/>
            </a:pPr>
            <a:endParaRPr lang="en-US"/>
          </a:p>
        </c:txPr>
        <c:crossAx val="134561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600"/>
            </a:pPr>
            <a:r>
              <a:rPr lang="en-GB" sz="600"/>
              <a:t>CCBY  Options</a:t>
            </a:r>
            <a:r>
              <a:rPr lang="en-GB" sz="600" baseline="0"/>
              <a:t> for Fully-OA and Hybrid Journals Popular with UK Authors, 2015 and 2017</a:t>
            </a:r>
            <a:endParaRPr lang="en-GB" sz="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3187882764654415E-2"/>
          <c:y val="0.17129629629629631"/>
          <c:w val="0.78570931758530183"/>
          <c:h val="0.76423592884222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'[2]summary tables'!$AE$3</c:f>
              <c:strCache>
                <c:ptCount val="1"/>
                <c:pt idx="0">
                  <c:v>Medical and life sciences</c:v>
                </c:pt>
              </c:strCache>
            </c:strRef>
          </c:tx>
          <c:invertIfNegative val="0"/>
          <c:cat>
            <c:strRef>
              <c:f>'[2]summary tables'!$AF$2:$AI$2</c:f>
              <c:strCache>
                <c:ptCount val="4"/>
                <c:pt idx="0">
                  <c:v>CCBY default 2015</c:v>
                </c:pt>
                <c:pt idx="1">
                  <c:v>CCBY default 2017</c:v>
                </c:pt>
                <c:pt idx="2">
                  <c:v>CCBY default or allowed 2015</c:v>
                </c:pt>
                <c:pt idx="3">
                  <c:v>CCBY default or allowed 2017</c:v>
                </c:pt>
              </c:strCache>
            </c:strRef>
          </c:cat>
          <c:val>
            <c:numRef>
              <c:f>'[2]summary tables'!$AF$3:$AI$3</c:f>
              <c:numCache>
                <c:formatCode>General</c:formatCode>
                <c:ptCount val="4"/>
                <c:pt idx="0">
                  <c:v>0.4</c:v>
                </c:pt>
                <c:pt idx="1">
                  <c:v>0.5</c:v>
                </c:pt>
                <c:pt idx="2">
                  <c:v>0.85</c:v>
                </c:pt>
                <c:pt idx="3">
                  <c:v>0.95833333333333337</c:v>
                </c:pt>
              </c:numCache>
            </c:numRef>
          </c:val>
        </c:ser>
        <c:ser>
          <c:idx val="1"/>
          <c:order val="1"/>
          <c:tx>
            <c:strRef>
              <c:f>'[2]summary tables'!$AE$4</c:f>
              <c:strCache>
                <c:ptCount val="1"/>
                <c:pt idx="0">
                  <c:v>Physical sciences and engineering</c:v>
                </c:pt>
              </c:strCache>
            </c:strRef>
          </c:tx>
          <c:invertIfNegative val="0"/>
          <c:cat>
            <c:strRef>
              <c:f>'[2]summary tables'!$AF$2:$AI$2</c:f>
              <c:strCache>
                <c:ptCount val="4"/>
                <c:pt idx="0">
                  <c:v>CCBY default 2015</c:v>
                </c:pt>
                <c:pt idx="1">
                  <c:v>CCBY default 2017</c:v>
                </c:pt>
                <c:pt idx="2">
                  <c:v>CCBY default or allowed 2015</c:v>
                </c:pt>
                <c:pt idx="3">
                  <c:v>CCBY default or allowed 2017</c:v>
                </c:pt>
              </c:strCache>
            </c:strRef>
          </c:cat>
          <c:val>
            <c:numRef>
              <c:f>'[2]summary tables'!$AF$4:$AI$4</c:f>
              <c:numCache>
                <c:formatCode>General</c:formatCode>
                <c:ptCount val="4"/>
                <c:pt idx="0">
                  <c:v>0.2608695652173913</c:v>
                </c:pt>
                <c:pt idx="1">
                  <c:v>0.58620689655172409</c:v>
                </c:pt>
                <c:pt idx="2">
                  <c:v>0.47826086956521741</c:v>
                </c:pt>
                <c:pt idx="3">
                  <c:v>0.93103448275862066</c:v>
                </c:pt>
              </c:numCache>
            </c:numRef>
          </c:val>
        </c:ser>
        <c:ser>
          <c:idx val="2"/>
          <c:order val="2"/>
          <c:tx>
            <c:strRef>
              <c:f>'[2]summary tables'!$AE$5</c:f>
              <c:strCache>
                <c:ptCount val="1"/>
                <c:pt idx="0">
                  <c:v>Social sciences</c:v>
                </c:pt>
              </c:strCache>
            </c:strRef>
          </c:tx>
          <c:invertIfNegative val="0"/>
          <c:cat>
            <c:strRef>
              <c:f>'[2]summary tables'!$AF$2:$AI$2</c:f>
              <c:strCache>
                <c:ptCount val="4"/>
                <c:pt idx="0">
                  <c:v>CCBY default 2015</c:v>
                </c:pt>
                <c:pt idx="1">
                  <c:v>CCBY default 2017</c:v>
                </c:pt>
                <c:pt idx="2">
                  <c:v>CCBY default or allowed 2015</c:v>
                </c:pt>
                <c:pt idx="3">
                  <c:v>CCBY default or allowed 2017</c:v>
                </c:pt>
              </c:strCache>
            </c:strRef>
          </c:cat>
          <c:val>
            <c:numRef>
              <c:f>'[2]summary tables'!$AF$5:$AI$5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3"/>
          <c:order val="3"/>
          <c:tx>
            <c:strRef>
              <c:f>'[2]summary tables'!$AE$6</c:f>
              <c:strCache>
                <c:ptCount val="1"/>
                <c:pt idx="0">
                  <c:v>Arts and humanities</c:v>
                </c:pt>
              </c:strCache>
            </c:strRef>
          </c:tx>
          <c:invertIfNegative val="0"/>
          <c:cat>
            <c:strRef>
              <c:f>'[2]summary tables'!$AF$2:$AI$2</c:f>
              <c:strCache>
                <c:ptCount val="4"/>
                <c:pt idx="0">
                  <c:v>CCBY default 2015</c:v>
                </c:pt>
                <c:pt idx="1">
                  <c:v>CCBY default 2017</c:v>
                </c:pt>
                <c:pt idx="2">
                  <c:v>CCBY default or allowed 2015</c:v>
                </c:pt>
                <c:pt idx="3">
                  <c:v>CCBY default or allowed 2017</c:v>
                </c:pt>
              </c:strCache>
            </c:strRef>
          </c:cat>
          <c:val>
            <c:numRef>
              <c:f>'[2]summary tables'!$AF$6:$AI$6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93920"/>
        <c:axId val="134603904"/>
      </c:barChart>
      <c:catAx>
        <c:axId val="134593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4603904"/>
        <c:crosses val="autoZero"/>
        <c:auto val="1"/>
        <c:lblAlgn val="ctr"/>
        <c:lblOffset val="100"/>
        <c:noMultiLvlLbl val="0"/>
      </c:catAx>
      <c:valAx>
        <c:axId val="13460390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593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67497812773409"/>
          <c:y val="0.39966535433070866"/>
          <c:w val="0.11665835520559931"/>
          <c:h val="0.33492855059784193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Embargo</a:t>
            </a:r>
            <a:r>
              <a:rPr lang="en-GB" baseline="0"/>
              <a:t> Periods for Personal Websites, 2015 and 2017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[3]embargoes!$C$38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([3]embargoes!$D$37,[3]embargoes!$G$37,[3]embargoes!$J$37,[3]embargoes!$M$37)</c:f>
              <c:strCache>
                <c:ptCount val="4"/>
                <c:pt idx="0">
                  <c:v>zero</c:v>
                </c:pt>
                <c:pt idx="1">
                  <c:v>6months</c:v>
                </c:pt>
                <c:pt idx="2">
                  <c:v>12 months</c:v>
                </c:pt>
                <c:pt idx="3">
                  <c:v> &gt;12 months</c:v>
                </c:pt>
              </c:strCache>
            </c:strRef>
          </c:cat>
          <c:val>
            <c:numRef>
              <c:f>([3]embargoes!$D$39,[3]embargoes!$G$39,[3]embargoes!$J$39,[3]embargoes!$M$39)</c:f>
              <c:numCache>
                <c:formatCode>General</c:formatCode>
                <c:ptCount val="4"/>
                <c:pt idx="0">
                  <c:v>0.78650833754421423</c:v>
                </c:pt>
                <c:pt idx="1">
                  <c:v>1.2548425130537309E-2</c:v>
                </c:pt>
                <c:pt idx="2">
                  <c:v>4.4045814384369213E-2</c:v>
                </c:pt>
                <c:pt idx="3">
                  <c:v>0</c:v>
                </c:pt>
              </c:numCache>
            </c:numRef>
          </c:val>
        </c:ser>
        <c:ser>
          <c:idx val="3"/>
          <c:order val="1"/>
          <c:tx>
            <c:strRef>
              <c:f>[3]embargoes!$C$41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([3]embargoes!$D$37,[3]embargoes!$G$37,[3]embargoes!$J$37,[3]embargoes!$M$37)</c:f>
              <c:strCache>
                <c:ptCount val="4"/>
                <c:pt idx="0">
                  <c:v>zero</c:v>
                </c:pt>
                <c:pt idx="1">
                  <c:v>6months</c:v>
                </c:pt>
                <c:pt idx="2">
                  <c:v>12 months</c:v>
                </c:pt>
                <c:pt idx="3">
                  <c:v> &gt;12 months</c:v>
                </c:pt>
              </c:strCache>
            </c:strRef>
          </c:cat>
          <c:val>
            <c:numRef>
              <c:f>([3]embargoes!$D$42,[3]embargoes!$G$42,[3]embargoes!$J$42,[3]embargoes!$M$42)</c:f>
              <c:numCache>
                <c:formatCode>General</c:formatCode>
                <c:ptCount val="4"/>
                <c:pt idx="0">
                  <c:v>0.77917675544794185</c:v>
                </c:pt>
                <c:pt idx="2">
                  <c:v>0.10460048426150122</c:v>
                </c:pt>
                <c:pt idx="3">
                  <c:v>5.6658595641646492E-2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522560"/>
        <c:axId val="135528448"/>
      </c:barChart>
      <c:catAx>
        <c:axId val="135522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135528448"/>
        <c:crosses val="autoZero"/>
        <c:auto val="1"/>
        <c:lblAlgn val="ctr"/>
        <c:lblOffset val="100"/>
        <c:noMultiLvlLbl val="0"/>
      </c:catAx>
      <c:valAx>
        <c:axId val="135528448"/>
        <c:scaling>
          <c:orientation val="minMax"/>
          <c:max val="0.9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5522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Embargo</a:t>
            </a:r>
            <a:r>
              <a:rPr lang="en-GB" baseline="0"/>
              <a:t> Periods for Institutional Repositories, 2015 and 2017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849518810148731E-2"/>
          <c:y val="0.25047462817147859"/>
          <c:w val="0.73234580052493436"/>
          <c:h val="0.633545494313210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[3]embargoes!$C$38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([3]embargoes!$E$37,[3]embargoes!$H$37,[3]embargoes!$K$37,[3]embargoes!$M$37)</c:f>
              <c:strCache>
                <c:ptCount val="4"/>
                <c:pt idx="0">
                  <c:v>zero</c:v>
                </c:pt>
                <c:pt idx="1">
                  <c:v>6months</c:v>
                </c:pt>
                <c:pt idx="2">
                  <c:v>12 months</c:v>
                </c:pt>
                <c:pt idx="3">
                  <c:v> &gt;12 months</c:v>
                </c:pt>
              </c:strCache>
            </c:strRef>
          </c:cat>
          <c:val>
            <c:numRef>
              <c:f>([3]embargoes!$E$39,[3]embargoes!$H$39,[3]embargoes!$K$39,[3]embargoes!$M$39)</c:f>
              <c:numCache>
                <c:formatCode>General</c:formatCode>
                <c:ptCount val="4"/>
                <c:pt idx="0">
                  <c:v>0.31918477345460672</c:v>
                </c:pt>
                <c:pt idx="1">
                  <c:v>2.5012632642748864E-2</c:v>
                </c:pt>
                <c:pt idx="2">
                  <c:v>0.28448711470439614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[3]embargoes!$C$41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([3]embargoes!$E$37,[3]embargoes!$H$37,[3]embargoes!$K$37,[3]embargoes!$M$37)</c:f>
              <c:strCache>
                <c:ptCount val="4"/>
                <c:pt idx="0">
                  <c:v>zero</c:v>
                </c:pt>
                <c:pt idx="1">
                  <c:v>6months</c:v>
                </c:pt>
                <c:pt idx="2">
                  <c:v>12 months</c:v>
                </c:pt>
                <c:pt idx="3">
                  <c:v> &gt;12 months</c:v>
                </c:pt>
              </c:strCache>
            </c:strRef>
          </c:cat>
          <c:val>
            <c:numRef>
              <c:f>([3]embargoes!$E$42,[3]embargoes!$H$42,[3]embargoes!$K$42,[3]embargoes!$M$42)</c:f>
              <c:numCache>
                <c:formatCode>General</c:formatCode>
                <c:ptCount val="4"/>
                <c:pt idx="0">
                  <c:v>0.18363196125907991</c:v>
                </c:pt>
                <c:pt idx="2">
                  <c:v>0.60561743341404362</c:v>
                </c:pt>
                <c:pt idx="3">
                  <c:v>5.6658595641646492E-2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541504"/>
        <c:axId val="135543040"/>
      </c:barChart>
      <c:catAx>
        <c:axId val="135541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5543040"/>
        <c:crosses val="autoZero"/>
        <c:auto val="1"/>
        <c:lblAlgn val="ctr"/>
        <c:lblOffset val="100"/>
        <c:noMultiLvlLbl val="0"/>
      </c:catAx>
      <c:valAx>
        <c:axId val="135543040"/>
        <c:scaling>
          <c:orientation val="minMax"/>
          <c:max val="0.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541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Embargo Periods</a:t>
            </a:r>
            <a:r>
              <a:rPr lang="en-GB" baseline="0"/>
              <a:t> for Subject Repositories, 2015 and 2017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[3]embargoes!$C$38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([3]embargoes!$F$37,[3]embargoes!$I$37,[3]embargoes!$L$37,[3]embargoes!$O$37)</c:f>
              <c:strCache>
                <c:ptCount val="4"/>
                <c:pt idx="0">
                  <c:v>zero</c:v>
                </c:pt>
                <c:pt idx="1">
                  <c:v>6months</c:v>
                </c:pt>
                <c:pt idx="2">
                  <c:v>12 months</c:v>
                </c:pt>
                <c:pt idx="3">
                  <c:v> &gt;12 months</c:v>
                </c:pt>
              </c:strCache>
            </c:strRef>
          </c:cat>
          <c:val>
            <c:numRef>
              <c:f>([3]embargoes!$F$39,[3]embargoes!$I$39,[3]embargoes!$L$39,[3]embargoes!$O$39)</c:f>
              <c:numCache>
                <c:formatCode>General</c:formatCode>
                <c:ptCount val="4"/>
                <c:pt idx="0">
                  <c:v>2.9728819268991073E-2</c:v>
                </c:pt>
                <c:pt idx="1">
                  <c:v>1.4316995115378137E-2</c:v>
                </c:pt>
                <c:pt idx="2">
                  <c:v>0.37493683678625567</c:v>
                </c:pt>
                <c:pt idx="3">
                  <c:v>0.21441805625736904</c:v>
                </c:pt>
              </c:numCache>
            </c:numRef>
          </c:val>
        </c:ser>
        <c:ser>
          <c:idx val="1"/>
          <c:order val="1"/>
          <c:tx>
            <c:strRef>
              <c:f>[3]embargoes!$C$41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([3]embargoes!$F$37,[3]embargoes!$I$37,[3]embargoes!$L$37,[3]embargoes!$O$37)</c:f>
              <c:strCache>
                <c:ptCount val="4"/>
                <c:pt idx="0">
                  <c:v>zero</c:v>
                </c:pt>
                <c:pt idx="1">
                  <c:v>6months</c:v>
                </c:pt>
                <c:pt idx="2">
                  <c:v>12 months</c:v>
                </c:pt>
                <c:pt idx="3">
                  <c:v> &gt;12 months</c:v>
                </c:pt>
              </c:strCache>
            </c:strRef>
          </c:cat>
          <c:val>
            <c:numRef>
              <c:f>([3]embargoes!$F$42,[3]embargoes!$I$42,[3]embargoes!$L$42,[3]embargoes!$O$42)</c:f>
              <c:numCache>
                <c:formatCode>General</c:formatCode>
                <c:ptCount val="4"/>
                <c:pt idx="0">
                  <c:v>7.0799031476997579E-2</c:v>
                </c:pt>
                <c:pt idx="2">
                  <c:v>0.68203389830508476</c:v>
                </c:pt>
                <c:pt idx="3">
                  <c:v>0.22208232445520582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556096"/>
        <c:axId val="135561984"/>
      </c:barChart>
      <c:catAx>
        <c:axId val="135556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561984"/>
        <c:crosses val="autoZero"/>
        <c:auto val="1"/>
        <c:lblAlgn val="ctr"/>
        <c:lblOffset val="100"/>
        <c:noMultiLvlLbl val="0"/>
      </c:catAx>
      <c:valAx>
        <c:axId val="135561984"/>
        <c:scaling>
          <c:orientation val="minMax"/>
          <c:max val="0.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556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600"/>
            </a:pPr>
            <a:r>
              <a:rPr lang="en-US" sz="600"/>
              <a:t>Embargo Periods for Accepted MSs on Personal Websites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'[2]summary embargoes'!$A$5</c:f>
              <c:strCache>
                <c:ptCount val="1"/>
                <c:pt idx="0">
                  <c:v>0 months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embargoes'!$B$5:$I$5</c:f>
              <c:numCache>
                <c:formatCode>General</c:formatCode>
                <c:ptCount val="8"/>
                <c:pt idx="0">
                  <c:v>8</c:v>
                </c:pt>
                <c:pt idx="1">
                  <c:v>11</c:v>
                </c:pt>
                <c:pt idx="2">
                  <c:v>18</c:v>
                </c:pt>
                <c:pt idx="3">
                  <c:v>15</c:v>
                </c:pt>
                <c:pt idx="4">
                  <c:v>13</c:v>
                </c:pt>
                <c:pt idx="5">
                  <c:v>28</c:v>
                </c:pt>
                <c:pt idx="6">
                  <c:v>11</c:v>
                </c:pt>
                <c:pt idx="7">
                  <c:v>24</c:v>
                </c:pt>
              </c:numCache>
            </c:numRef>
          </c:val>
        </c:ser>
        <c:ser>
          <c:idx val="1"/>
          <c:order val="1"/>
          <c:tx>
            <c:strRef>
              <c:f>'[2]summary embargoes'!$A$6</c:f>
              <c:strCache>
                <c:ptCount val="1"/>
                <c:pt idx="0">
                  <c:v>6 months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embargoes'!$B$6:$I$6</c:f>
              <c:numCache>
                <c:formatCode>General</c:formatCode>
                <c:ptCount val="8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'[2]summary embargoes'!$A$7</c:f>
              <c:strCache>
                <c:ptCount val="1"/>
                <c:pt idx="0">
                  <c:v>12 months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embargoes'!$B$7:$I$7</c:f>
              <c:numCache>
                <c:formatCode>General</c:formatCode>
                <c:ptCount val="8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'[2]summary embargoes'!$A$8</c:f>
              <c:strCache>
                <c:ptCount val="1"/>
                <c:pt idx="0">
                  <c:v>18 months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embargoes'!$B$8:$I$8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'[2]summary embargoes'!$A$9</c:f>
              <c:strCache>
                <c:ptCount val="1"/>
                <c:pt idx="0">
                  <c:v>24 months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embargoes'!$B$9:$I$9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6</c:v>
                </c:pt>
                <c:pt idx="5">
                  <c:v>1</c:v>
                </c:pt>
                <c:pt idx="6">
                  <c:v>5</c:v>
                </c:pt>
                <c:pt idx="7">
                  <c:v>2</c:v>
                </c:pt>
              </c:numCache>
            </c:numRef>
          </c:val>
        </c:ser>
        <c:ser>
          <c:idx val="5"/>
          <c:order val="5"/>
          <c:tx>
            <c:strRef>
              <c:f>'[2]summary embargoes'!$A$10</c:f>
              <c:strCache>
                <c:ptCount val="1"/>
                <c:pt idx="0">
                  <c:v>36 months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embargoes'!$B$10:$I$10</c:f>
              <c:numCache>
                <c:formatCode>General</c:formatCode>
                <c:ptCount val="8"/>
              </c:numCache>
            </c:numRef>
          </c:val>
        </c:ser>
        <c:ser>
          <c:idx val="6"/>
          <c:order val="6"/>
          <c:tx>
            <c:strRef>
              <c:f>'[2]summary embargoes'!$A$11</c:f>
              <c:strCache>
                <c:ptCount val="1"/>
                <c:pt idx="0">
                  <c:v>Never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embargoes'!$B$11:$I$11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'[2]summary embargoes'!$A$12</c:f>
              <c:strCache>
                <c:ptCount val="1"/>
                <c:pt idx="0">
                  <c:v>unclear</c:v>
                </c:pt>
              </c:strCache>
            </c:strRef>
          </c:tx>
          <c:invertIfNegative val="0"/>
          <c:cat>
            <c:multiLvlStrRef>
              <c:f>'[2]summary embargoes'!$B$3:$I$4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embargoes'!$B$12:$I$12</c:f>
              <c:numCache>
                <c:formatCode>General</c:formatCode>
                <c:ptCount val="8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633536"/>
        <c:axId val="135655808"/>
      </c:barChart>
      <c:catAx>
        <c:axId val="135633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655808"/>
        <c:crosses val="autoZero"/>
        <c:auto val="1"/>
        <c:lblAlgn val="ctr"/>
        <c:lblOffset val="100"/>
        <c:noMultiLvlLbl val="0"/>
      </c:catAx>
      <c:valAx>
        <c:axId val="13565580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35633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5"/>
          <c:order val="0"/>
          <c:tx>
            <c:strRef>
              <c:f>'[4]Jnl table'!$J$13</c:f>
              <c:strCache>
                <c:ptCount val="1"/>
                <c:pt idx="0">
                  <c:v>Subscription only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table'!$K$4:$L$4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table'!$K$13:$L$13</c:f>
              <c:numCache>
                <c:formatCode>General</c:formatCode>
                <c:ptCount val="2"/>
                <c:pt idx="0">
                  <c:v>0.38276958658571841</c:v>
                </c:pt>
                <c:pt idx="1">
                  <c:v>0.27438121430082507</c:v>
                </c:pt>
              </c:numCache>
            </c:numRef>
          </c:val>
        </c:ser>
        <c:ser>
          <c:idx val="4"/>
          <c:order val="1"/>
          <c:tx>
            <c:strRef>
              <c:f>'[4]Jnl table'!$J$12</c:f>
              <c:strCache>
                <c:ptCount val="1"/>
                <c:pt idx="0">
                  <c:v>Delayed OA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table'!$K$4:$L$4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table'!$K$12:$L$12</c:f>
              <c:numCache>
                <c:formatCode>General</c:formatCode>
                <c:ptCount val="2"/>
                <c:pt idx="0">
                  <c:v>3.2162474703671583E-2</c:v>
                </c:pt>
                <c:pt idx="1">
                  <c:v>3.3072420844792325E-2</c:v>
                </c:pt>
              </c:numCache>
            </c:numRef>
          </c:val>
        </c:ser>
        <c:ser>
          <c:idx val="2"/>
          <c:order val="2"/>
          <c:tx>
            <c:strRef>
              <c:f>'[4]Jnl table'!$J$9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table'!$K$4:$L$4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table'!$K$9:$L$9</c:f>
              <c:numCache>
                <c:formatCode>General</c:formatCode>
                <c:ptCount val="2"/>
                <c:pt idx="0">
                  <c:v>0.47723330442324369</c:v>
                </c:pt>
                <c:pt idx="1">
                  <c:v>0.56878922501939211</c:v>
                </c:pt>
              </c:numCache>
            </c:numRef>
          </c:val>
        </c:ser>
        <c:ser>
          <c:idx val="1"/>
          <c:order val="3"/>
          <c:tx>
            <c:strRef>
              <c:f>'[4]Jnl table'!$J$8</c:f>
              <c:strCache>
                <c:ptCount val="1"/>
                <c:pt idx="0">
                  <c:v>Gold – no APC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table'!$K$4:$L$4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table'!$K$8:$L$8</c:f>
              <c:numCache>
                <c:formatCode>General</c:formatCode>
                <c:ptCount val="2"/>
                <c:pt idx="0">
                  <c:v>4.6111592945938133E-2</c:v>
                </c:pt>
                <c:pt idx="1">
                  <c:v>4.1675481277766026E-2</c:v>
                </c:pt>
              </c:numCache>
            </c:numRef>
          </c:val>
        </c:ser>
        <c:ser>
          <c:idx val="0"/>
          <c:order val="4"/>
          <c:tx>
            <c:strRef>
              <c:f>'[4]Jnl table'!$J$7</c:f>
              <c:strCache>
                <c:ptCount val="1"/>
                <c:pt idx="0">
                  <c:v>Gold – APC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'[4]Jnl table'!$K$4:$L$4</c:f>
              <c:numCache>
                <c:formatCode>General</c:formatCode>
                <c:ptCount val="2"/>
                <c:pt idx="0">
                  <c:v>2012</c:v>
                </c:pt>
                <c:pt idx="1">
                  <c:v>2016</c:v>
                </c:pt>
              </c:numCache>
            </c:numRef>
          </c:cat>
          <c:val>
            <c:numRef>
              <c:f>'[4]Jnl table'!$K$7:$L$7</c:f>
              <c:numCache>
                <c:formatCode>General</c:formatCode>
                <c:ptCount val="2"/>
                <c:pt idx="0">
                  <c:v>6.1723041341428156E-2</c:v>
                </c:pt>
                <c:pt idx="1">
                  <c:v>8.2081658557224449E-2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280251776"/>
        <c:axId val="280278528"/>
      </c:barChart>
      <c:catAx>
        <c:axId val="280251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Publication 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278528"/>
        <c:crosses val="autoZero"/>
        <c:auto val="1"/>
        <c:lblAlgn val="ctr"/>
        <c:lblOffset val="100"/>
        <c:noMultiLvlLbl val="0"/>
      </c:catAx>
      <c:valAx>
        <c:axId val="280278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 of sources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25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23813935022823"/>
          <c:y val="0.38308113975851543"/>
          <c:w val="0.2784548739918149"/>
          <c:h val="0.271358654547419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Embargo Periods for Accespted MSz in Instiutional Repositories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'[2]summary embargoes'!$A$20</c:f>
              <c:strCache>
                <c:ptCount val="1"/>
                <c:pt idx="0">
                  <c:v>0 months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embargoes'!$B$20:$I$20</c:f>
              <c:numCache>
                <c:formatCode>General</c:formatCode>
                <c:ptCount val="8"/>
                <c:pt idx="0">
                  <c:v>8</c:v>
                </c:pt>
                <c:pt idx="1">
                  <c:v>11</c:v>
                </c:pt>
                <c:pt idx="2">
                  <c:v>18</c:v>
                </c:pt>
                <c:pt idx="3">
                  <c:v>15</c:v>
                </c:pt>
                <c:pt idx="4">
                  <c:v>13</c:v>
                </c:pt>
                <c:pt idx="5">
                  <c:v>28</c:v>
                </c:pt>
                <c:pt idx="6">
                  <c:v>17</c:v>
                </c:pt>
                <c:pt idx="7">
                  <c:v>24</c:v>
                </c:pt>
              </c:numCache>
            </c:numRef>
          </c:val>
        </c:ser>
        <c:ser>
          <c:idx val="1"/>
          <c:order val="1"/>
          <c:tx>
            <c:strRef>
              <c:f>'[2]summary embargoes'!$A$21</c:f>
              <c:strCache>
                <c:ptCount val="1"/>
                <c:pt idx="0">
                  <c:v>6 months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embargoes'!$B$21:$I$21</c:f>
              <c:numCache>
                <c:formatCode>General</c:formatCode>
                <c:ptCount val="8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'[2]summary embargoes'!$A$22</c:f>
              <c:strCache>
                <c:ptCount val="1"/>
                <c:pt idx="0">
                  <c:v>12 months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embargoes'!$B$22:$I$22</c:f>
              <c:numCache>
                <c:formatCode>General</c:formatCode>
                <c:ptCount val="8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'[2]summary embargoes'!$A$23</c:f>
              <c:strCache>
                <c:ptCount val="1"/>
                <c:pt idx="0">
                  <c:v>18 months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embargoes'!$B$23:$I$23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'[2]summary embargoes'!$A$24</c:f>
              <c:strCache>
                <c:ptCount val="1"/>
                <c:pt idx="0">
                  <c:v>24 months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embargoes'!$B$24:$I$24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6</c:v>
                </c:pt>
                <c:pt idx="5">
                  <c:v>1</c:v>
                </c:pt>
                <c:pt idx="6">
                  <c:v>5</c:v>
                </c:pt>
                <c:pt idx="7">
                  <c:v>2</c:v>
                </c:pt>
              </c:numCache>
            </c:numRef>
          </c:val>
        </c:ser>
        <c:ser>
          <c:idx val="5"/>
          <c:order val="5"/>
          <c:tx>
            <c:strRef>
              <c:f>'[2]summary embargoes'!$A$25</c:f>
              <c:strCache>
                <c:ptCount val="1"/>
                <c:pt idx="0">
                  <c:v>36 months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embargoes'!$B$25:$I$25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'[2]summary embargoes'!$A$26</c:f>
              <c:strCache>
                <c:ptCount val="1"/>
                <c:pt idx="0">
                  <c:v>Never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embargoes'!$B$26:$I$26</c:f>
              <c:numCache>
                <c:formatCode>General</c:formatCode>
                <c:ptCount val="8"/>
                <c:pt idx="0">
                  <c:v>4</c:v>
                </c:pt>
                <c:pt idx="2">
                  <c:v>1</c:v>
                </c:pt>
                <c:pt idx="4">
                  <c:v>1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'[2]summary embargoes'!$A$27</c:f>
              <c:strCache>
                <c:ptCount val="1"/>
                <c:pt idx="0">
                  <c:v>unclear</c:v>
                </c:pt>
              </c:strCache>
            </c:strRef>
          </c:tx>
          <c:invertIfNegative val="0"/>
          <c:cat>
            <c:multiLvlStrRef>
              <c:f>'[2]summary embargoes'!$B$18:$I$19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embargoes'!$B$27:$I$27</c:f>
              <c:numCache>
                <c:formatCode>General</c:formatCode>
                <c:ptCount val="8"/>
                <c:pt idx="1">
                  <c:v>4</c:v>
                </c:pt>
                <c:pt idx="3">
                  <c:v>1</c:v>
                </c:pt>
                <c:pt idx="5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079232"/>
        <c:axId val="136080768"/>
      </c:barChart>
      <c:catAx>
        <c:axId val="13607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6080768"/>
        <c:crosses val="autoZero"/>
        <c:auto val="1"/>
        <c:lblAlgn val="ctr"/>
        <c:lblOffset val="100"/>
        <c:noMultiLvlLbl val="0"/>
      </c:catAx>
      <c:valAx>
        <c:axId val="13608076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36079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600"/>
            </a:pPr>
            <a:r>
              <a:rPr lang="en-US" sz="600"/>
              <a:t>Embargo Periods for Accepted MSs in Subject Repositories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'[2]summary embargoes'!$A$36</c:f>
              <c:strCache>
                <c:ptCount val="1"/>
                <c:pt idx="0">
                  <c:v>0 months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embargoes'!$B$36:$I$36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2">
                  <c:v>9</c:v>
                </c:pt>
                <c:pt idx="3">
                  <c:v>10</c:v>
                </c:pt>
                <c:pt idx="4">
                  <c:v>2</c:v>
                </c:pt>
                <c:pt idx="5">
                  <c:v>0</c:v>
                </c:pt>
                <c:pt idx="6">
                  <c:v>5</c:v>
                </c:pt>
                <c:pt idx="7">
                  <c:v>4</c:v>
                </c:pt>
              </c:numCache>
            </c:numRef>
          </c:val>
        </c:ser>
        <c:ser>
          <c:idx val="1"/>
          <c:order val="1"/>
          <c:tx>
            <c:strRef>
              <c:f>'[2]summary embargoes'!$A$37</c:f>
              <c:strCache>
                <c:ptCount val="1"/>
                <c:pt idx="0">
                  <c:v>6 months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embargoes'!$B$37:$I$37</c:f>
              <c:numCache>
                <c:formatCode>General</c:formatCode>
                <c:ptCount val="8"/>
                <c:pt idx="0">
                  <c:v>7</c:v>
                </c:pt>
                <c:pt idx="1">
                  <c:v>7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'[2]summary embargoes'!$A$38</c:f>
              <c:strCache>
                <c:ptCount val="1"/>
                <c:pt idx="0">
                  <c:v>12 months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embargoes'!$B$38:$I$38</c:f>
              <c:numCache>
                <c:formatCode>General</c:formatCode>
                <c:ptCount val="8"/>
                <c:pt idx="0">
                  <c:v>7</c:v>
                </c:pt>
                <c:pt idx="1">
                  <c:v>8</c:v>
                </c:pt>
                <c:pt idx="2">
                  <c:v>4</c:v>
                </c:pt>
                <c:pt idx="3">
                  <c:v>11</c:v>
                </c:pt>
                <c:pt idx="4">
                  <c:v>5</c:v>
                </c:pt>
                <c:pt idx="5">
                  <c:v>7</c:v>
                </c:pt>
                <c:pt idx="6">
                  <c:v>4</c:v>
                </c:pt>
                <c:pt idx="7">
                  <c:v>9</c:v>
                </c:pt>
              </c:numCache>
            </c:numRef>
          </c:val>
        </c:ser>
        <c:ser>
          <c:idx val="3"/>
          <c:order val="3"/>
          <c:tx>
            <c:strRef>
              <c:f>'[2]summary embargoes'!$A$39</c:f>
              <c:strCache>
                <c:ptCount val="1"/>
                <c:pt idx="0">
                  <c:v>18 months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embargoes'!$B$39:$I$39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8</c:v>
                </c:pt>
                <c:pt idx="5">
                  <c:v>5</c:v>
                </c:pt>
                <c:pt idx="6">
                  <c:v>10</c:v>
                </c:pt>
                <c:pt idx="7">
                  <c:v>8</c:v>
                </c:pt>
              </c:numCache>
            </c:numRef>
          </c:val>
        </c:ser>
        <c:ser>
          <c:idx val="4"/>
          <c:order val="4"/>
          <c:tx>
            <c:strRef>
              <c:f>'[2]summary embargoes'!$A$40</c:f>
              <c:strCache>
                <c:ptCount val="1"/>
                <c:pt idx="0">
                  <c:v>24 months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embargoes'!$B$40:$I$40</c:f>
              <c:numCache>
                <c:formatCode>General</c:formatCode>
                <c:ptCount val="8"/>
                <c:pt idx="0">
                  <c:v>0</c:v>
                </c:pt>
                <c:pt idx="2">
                  <c:v>0</c:v>
                </c:pt>
                <c:pt idx="4">
                  <c:v>9</c:v>
                </c:pt>
                <c:pt idx="5">
                  <c:v>14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</c:ser>
        <c:ser>
          <c:idx val="5"/>
          <c:order val="5"/>
          <c:tx>
            <c:strRef>
              <c:f>'[2]summary embargoes'!$A$41</c:f>
              <c:strCache>
                <c:ptCount val="1"/>
                <c:pt idx="0">
                  <c:v>36 months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embargoes'!$B$41:$I$41</c:f>
              <c:numCache>
                <c:formatCode>General</c:formatCode>
                <c:ptCount val="8"/>
                <c:pt idx="0">
                  <c:v>2</c:v>
                </c:pt>
                <c:pt idx="2">
                  <c:v>5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</c:numCache>
            </c:numRef>
          </c:val>
        </c:ser>
        <c:ser>
          <c:idx val="6"/>
          <c:order val="6"/>
          <c:tx>
            <c:strRef>
              <c:f>'[2]summary embargoes'!$A$42</c:f>
              <c:strCache>
                <c:ptCount val="1"/>
                <c:pt idx="0">
                  <c:v>Never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embargoes'!$B$42:$I$42</c:f>
              <c:numCache>
                <c:formatCode>General</c:formatCode>
                <c:ptCount val="8"/>
                <c:pt idx="0">
                  <c:v>3</c:v>
                </c:pt>
                <c:pt idx="2">
                  <c:v>4</c:v>
                </c:pt>
                <c:pt idx="4">
                  <c:v>0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ser>
          <c:idx val="7"/>
          <c:order val="7"/>
          <c:tx>
            <c:strRef>
              <c:f>'[2]summary embargoes'!$A$43</c:f>
              <c:strCache>
                <c:ptCount val="1"/>
                <c:pt idx="0">
                  <c:v>unclear</c:v>
                </c:pt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embargoes'!$B$43:$I$43</c:f>
              <c:numCache>
                <c:formatCode>General</c:formatCode>
                <c:ptCount val="8"/>
                <c:pt idx="1">
                  <c:v>4</c:v>
                </c:pt>
                <c:pt idx="3">
                  <c:v>1</c:v>
                </c:pt>
                <c:pt idx="5">
                  <c:v>0</c:v>
                </c:pt>
                <c:pt idx="7">
                  <c:v>1</c:v>
                </c:pt>
              </c:numCache>
            </c:numRef>
          </c:val>
        </c:ser>
        <c:ser>
          <c:idx val="8"/>
          <c:order val="8"/>
          <c:tx>
            <c:strRef>
              <c:f>'[2]summary embargoes'!$A$44</c:f>
              <c:strCache>
                <c:ptCount val="1"/>
              </c:strCache>
            </c:strRef>
          </c:tx>
          <c:invertIfNegative val="0"/>
          <c:cat>
            <c:multiLvlStrRef>
              <c:f>'[2]summary embargoes'!$B$34:$I$35</c:f>
              <c:multiLvlStrCache>
                <c:ptCount val="8"/>
                <c:lvl>
                  <c:pt idx="0">
                    <c:v>2015</c:v>
                  </c:pt>
                  <c:pt idx="1">
                    <c:v>2017</c:v>
                  </c:pt>
                  <c:pt idx="2">
                    <c:v>2015</c:v>
                  </c:pt>
                  <c:pt idx="3">
                    <c:v>2017</c:v>
                  </c:pt>
                  <c:pt idx="4">
                    <c:v>2015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2017</c:v>
                  </c:pt>
                </c:lvl>
                <c:lvl>
                  <c:pt idx="0">
                    <c:v>Medical &amp; life sciences</c:v>
                  </c:pt>
                  <c:pt idx="2">
                    <c:v>Physical sciences &amp; engineering</c:v>
                  </c:pt>
                  <c:pt idx="4">
                    <c:v>Social sciences</c:v>
                  </c:pt>
                  <c:pt idx="6">
                    <c:v>Arts &amp; Humanities</c:v>
                  </c:pt>
                </c:lvl>
              </c:multiLvlStrCache>
            </c:multiLvlStrRef>
          </c:cat>
          <c:val>
            <c:numRef>
              <c:f>'[2]summary embargoes'!$B$44:$I$44</c:f>
              <c:numCache>
                <c:formatCode>General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124288"/>
        <c:axId val="136125824"/>
      </c:barChart>
      <c:catAx>
        <c:axId val="1361242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400"/>
            </a:pPr>
            <a:endParaRPr lang="en-US"/>
          </a:p>
        </c:txPr>
        <c:crossAx val="136125824"/>
        <c:crosses val="autoZero"/>
        <c:auto val="1"/>
        <c:lblAlgn val="ctr"/>
        <c:lblOffset val="100"/>
        <c:noMultiLvlLbl val="0"/>
      </c:catAx>
      <c:valAx>
        <c:axId val="13612582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400"/>
            </a:pPr>
            <a:endParaRPr lang="en-US"/>
          </a:p>
        </c:txPr>
        <c:crossAx val="1361242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'[1]order by no of jnls 2017'!$W$54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'[1]order by no of jnls 2017'!$Y$53:$AA$53</c:f>
              <c:strCache>
                <c:ptCount val="3"/>
                <c:pt idx="0">
                  <c:v>Fully-OA</c:v>
                </c:pt>
                <c:pt idx="1">
                  <c:v>Hybrid</c:v>
                </c:pt>
                <c:pt idx="2">
                  <c:v>Subscription</c:v>
                </c:pt>
              </c:strCache>
            </c:strRef>
          </c:cat>
          <c:val>
            <c:numRef>
              <c:f>'[1]order by no of jnls 2017'!$Y$54:$AA$54</c:f>
              <c:numCache>
                <c:formatCode>General</c:formatCode>
                <c:ptCount val="3"/>
                <c:pt idx="0">
                  <c:v>0.17400356930398572</c:v>
                </c:pt>
                <c:pt idx="1">
                  <c:v>0.67794467578822126</c:v>
                </c:pt>
                <c:pt idx="2">
                  <c:v>0.14760559190957764</c:v>
                </c:pt>
              </c:numCache>
            </c:numRef>
          </c:val>
        </c:ser>
        <c:ser>
          <c:idx val="1"/>
          <c:order val="1"/>
          <c:tx>
            <c:strRef>
              <c:f>'[1]order by no of jnls 2017'!$W$55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'[1]order by no of jnls 2017'!$Y$53:$AA$53</c:f>
              <c:strCache>
                <c:ptCount val="3"/>
                <c:pt idx="0">
                  <c:v>Fully-OA</c:v>
                </c:pt>
                <c:pt idx="1">
                  <c:v>Hybrid</c:v>
                </c:pt>
                <c:pt idx="2">
                  <c:v>Subscription</c:v>
                </c:pt>
              </c:strCache>
            </c:strRef>
          </c:cat>
          <c:val>
            <c:numRef>
              <c:f>'[1]order by no of jnls 2017'!$Y$55:$AA$55</c:f>
              <c:numCache>
                <c:formatCode>General</c:formatCode>
                <c:ptCount val="3"/>
                <c:pt idx="0">
                  <c:v>0.17852709971038477</c:v>
                </c:pt>
                <c:pt idx="1">
                  <c:v>0.73403668459522819</c:v>
                </c:pt>
                <c:pt idx="2">
                  <c:v>8.6126051579092533E-2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72320"/>
        <c:axId val="131735552"/>
      </c:barChart>
      <c:catAx>
        <c:axId val="13167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35552"/>
        <c:crosses val="autoZero"/>
        <c:auto val="1"/>
        <c:lblAlgn val="ctr"/>
        <c:lblOffset val="100"/>
        <c:noMultiLvlLbl val="0"/>
      </c:catAx>
      <c:valAx>
        <c:axId val="131735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672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600"/>
              <a:t>Categories of Journals from 40 Publishers,</a:t>
            </a:r>
            <a:r>
              <a:rPr lang="en-US" sz="600" baseline="0"/>
              <a:t> 2015 and 2017</a:t>
            </a:r>
            <a:endParaRPr lang="en-US" sz="6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'[1]order by no of jnls 2017'!$W$54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'[1]order by no of jnls 2017'!$Y$48:$AA$48</c:f>
              <c:strCache>
                <c:ptCount val="3"/>
                <c:pt idx="0">
                  <c:v>Fully-OA</c:v>
                </c:pt>
                <c:pt idx="1">
                  <c:v>Hybrid</c:v>
                </c:pt>
                <c:pt idx="2">
                  <c:v>Subscription</c:v>
                </c:pt>
              </c:strCache>
            </c:strRef>
          </c:cat>
          <c:val>
            <c:numRef>
              <c:f>'[1]order by no of jnls 2017'!$Y$49:$AA$49</c:f>
              <c:numCache>
                <c:formatCode>General</c:formatCode>
                <c:ptCount val="3"/>
                <c:pt idx="0">
                  <c:v>2340</c:v>
                </c:pt>
                <c:pt idx="1">
                  <c:v>9117</c:v>
                </c:pt>
                <c:pt idx="2">
                  <c:v>1985</c:v>
                </c:pt>
              </c:numCache>
            </c:numRef>
          </c:val>
        </c:ser>
        <c:ser>
          <c:idx val="1"/>
          <c:order val="1"/>
          <c:tx>
            <c:strRef>
              <c:f>'[1]order by no of jnls 2017'!$W$55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'[1]order by no of jnls 2017'!$Y$48:$AA$48</c:f>
              <c:strCache>
                <c:ptCount val="3"/>
                <c:pt idx="0">
                  <c:v>Fully-OA</c:v>
                </c:pt>
                <c:pt idx="1">
                  <c:v>Hybrid</c:v>
                </c:pt>
                <c:pt idx="2">
                  <c:v>Subscription</c:v>
                </c:pt>
              </c:strCache>
            </c:strRef>
          </c:cat>
          <c:val>
            <c:numRef>
              <c:f>'[1]order by no of jnls 2017'!$Y$50:$AA$50</c:f>
              <c:numCache>
                <c:formatCode>General</c:formatCode>
                <c:ptCount val="3"/>
                <c:pt idx="0">
                  <c:v>2589</c:v>
                </c:pt>
                <c:pt idx="1">
                  <c:v>10645</c:v>
                </c:pt>
                <c:pt idx="2">
                  <c:v>1249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48224"/>
        <c:axId val="131749760"/>
      </c:barChart>
      <c:catAx>
        <c:axId val="1317482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400"/>
            </a:pPr>
            <a:endParaRPr lang="en-US"/>
          </a:p>
        </c:txPr>
        <c:crossAx val="131749760"/>
        <c:crosses val="autoZero"/>
        <c:auto val="1"/>
        <c:lblAlgn val="ctr"/>
        <c:lblOffset val="100"/>
        <c:noMultiLvlLbl val="0"/>
      </c:catAx>
      <c:valAx>
        <c:axId val="13174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400"/>
            </a:pPr>
            <a:endParaRPr lang="en-US"/>
          </a:p>
        </c:txPr>
        <c:crossAx val="13174822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'[1]order by no of jnls 2017'!$J$66</c:f>
              <c:strCache>
                <c:ptCount val="1"/>
                <c:pt idx="0">
                  <c:v>Fully-OA</c:v>
                </c:pt>
              </c:strCache>
            </c:strRef>
          </c:tx>
          <c:invertIfNegative val="0"/>
          <c:cat>
            <c:numRef>
              <c:f>'[1]order by no of jnls 2017'!$K$65:$L$65</c:f>
              <c:numCache>
                <c:formatCode>General</c:formatCode>
                <c:ptCount val="2"/>
                <c:pt idx="0">
                  <c:v>2015</c:v>
                </c:pt>
                <c:pt idx="1">
                  <c:v>2017</c:v>
                </c:pt>
              </c:numCache>
            </c:numRef>
          </c:cat>
          <c:val>
            <c:numRef>
              <c:f>'[1]order by no of jnls 2017'!$K$66:$L$66</c:f>
              <c:numCache>
                <c:formatCode>General</c:formatCode>
                <c:ptCount val="2"/>
                <c:pt idx="0">
                  <c:v>2340</c:v>
                </c:pt>
                <c:pt idx="1">
                  <c:v>2589</c:v>
                </c:pt>
              </c:numCache>
            </c:numRef>
          </c:val>
        </c:ser>
        <c:ser>
          <c:idx val="1"/>
          <c:order val="1"/>
          <c:tx>
            <c:strRef>
              <c:f>'[1]order by no of jnls 2017'!$J$67</c:f>
              <c:strCache>
                <c:ptCount val="1"/>
                <c:pt idx="0">
                  <c:v>Hybrid</c:v>
                </c:pt>
              </c:strCache>
            </c:strRef>
          </c:tx>
          <c:invertIfNegative val="0"/>
          <c:cat>
            <c:numRef>
              <c:f>'[1]order by no of jnls 2017'!$K$65:$L$65</c:f>
              <c:numCache>
                <c:formatCode>General</c:formatCode>
                <c:ptCount val="2"/>
                <c:pt idx="0">
                  <c:v>2015</c:v>
                </c:pt>
                <c:pt idx="1">
                  <c:v>2017</c:v>
                </c:pt>
              </c:numCache>
            </c:numRef>
          </c:cat>
          <c:val>
            <c:numRef>
              <c:f>'[1]order by no of jnls 2017'!$K$67:$L$67</c:f>
              <c:numCache>
                <c:formatCode>General</c:formatCode>
                <c:ptCount val="2"/>
                <c:pt idx="0">
                  <c:v>9117</c:v>
                </c:pt>
                <c:pt idx="1">
                  <c:v>10645</c:v>
                </c:pt>
              </c:numCache>
            </c:numRef>
          </c:val>
        </c:ser>
        <c:ser>
          <c:idx val="2"/>
          <c:order val="2"/>
          <c:tx>
            <c:strRef>
              <c:f>'[1]order by no of jnls 2017'!$J$68</c:f>
              <c:strCache>
                <c:ptCount val="1"/>
                <c:pt idx="0">
                  <c:v>Subscription</c:v>
                </c:pt>
              </c:strCache>
            </c:strRef>
          </c:tx>
          <c:invertIfNegative val="0"/>
          <c:cat>
            <c:numRef>
              <c:f>'[1]order by no of jnls 2017'!$K$65:$L$65</c:f>
              <c:numCache>
                <c:formatCode>General</c:formatCode>
                <c:ptCount val="2"/>
                <c:pt idx="0">
                  <c:v>2015</c:v>
                </c:pt>
                <c:pt idx="1">
                  <c:v>2017</c:v>
                </c:pt>
              </c:numCache>
            </c:numRef>
          </c:cat>
          <c:val>
            <c:numRef>
              <c:f>'[1]order by no of jnls 2017'!$K$68:$L$68</c:f>
              <c:numCache>
                <c:formatCode>General</c:formatCode>
                <c:ptCount val="2"/>
                <c:pt idx="0">
                  <c:v>1985</c:v>
                </c:pt>
                <c:pt idx="1">
                  <c:v>1249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75872"/>
        <c:axId val="131781760"/>
      </c:barChart>
      <c:catAx>
        <c:axId val="1317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781760"/>
        <c:crosses val="autoZero"/>
        <c:auto val="1"/>
        <c:lblAlgn val="ctr"/>
        <c:lblOffset val="100"/>
        <c:noMultiLvlLbl val="0"/>
      </c:catAx>
      <c:valAx>
        <c:axId val="13178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775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GB" sz="1000"/>
              <a:t>Categories</a:t>
            </a:r>
            <a:r>
              <a:rPr lang="en-GB" sz="1000" baseline="0"/>
              <a:t> of Journals from 40 Publishers, 2017</a:t>
            </a:r>
            <a:endParaRPr lang="en-GB" sz="1000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cat>
            <c:strRef>
              <c:f>'[1]order by no of jnls 2017'!$J$66:$J$68</c:f>
              <c:strCache>
                <c:ptCount val="3"/>
                <c:pt idx="0">
                  <c:v>Fully-OA</c:v>
                </c:pt>
                <c:pt idx="1">
                  <c:v>Hybrid</c:v>
                </c:pt>
                <c:pt idx="2">
                  <c:v>Subscription</c:v>
                </c:pt>
              </c:strCache>
            </c:strRef>
          </c:cat>
          <c:val>
            <c:numRef>
              <c:f>'[1]order by no of jnls 2017'!$L$66:$L$68</c:f>
              <c:numCache>
                <c:formatCode>General</c:formatCode>
                <c:ptCount val="3"/>
                <c:pt idx="0">
                  <c:v>2589</c:v>
                </c:pt>
                <c:pt idx="1">
                  <c:v>10645</c:v>
                </c:pt>
                <c:pt idx="2">
                  <c:v>1249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000"/>
              <a:t>Changes in categories of Journals from 40 Publishers, 2015-2017</a:t>
            </a:r>
            <a:r>
              <a:rPr lang="en-GB" sz="1000" baseline="0"/>
              <a:t> </a:t>
            </a:r>
            <a:endParaRPr lang="en-GB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'[1]order by no of jnls 2017'!$J$72:$J$74</c:f>
              <c:strCache>
                <c:ptCount val="3"/>
                <c:pt idx="0">
                  <c:v>Fully-OA</c:v>
                </c:pt>
                <c:pt idx="1">
                  <c:v>Hybrid</c:v>
                </c:pt>
                <c:pt idx="2">
                  <c:v>Subscription</c:v>
                </c:pt>
              </c:strCache>
            </c:strRef>
          </c:cat>
          <c:val>
            <c:numRef>
              <c:f>'[1]order by no of jnls 2017'!$K$72:$K$74</c:f>
              <c:numCache>
                <c:formatCode>General</c:formatCode>
                <c:ptCount val="3"/>
                <c:pt idx="0">
                  <c:v>0.10641025641025641</c:v>
                </c:pt>
                <c:pt idx="1">
                  <c:v>0.16759899089612812</c:v>
                </c:pt>
                <c:pt idx="2">
                  <c:v>-0.37078085642317382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23648"/>
        <c:axId val="132125440"/>
      </c:barChart>
      <c:catAx>
        <c:axId val="132123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25440"/>
        <c:crosses val="autoZero"/>
        <c:auto val="1"/>
        <c:lblAlgn val="ctr"/>
        <c:lblOffset val="100"/>
        <c:noMultiLvlLbl val="0"/>
      </c:catAx>
      <c:valAx>
        <c:axId val="132125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23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Categories of Journals</a:t>
            </a:r>
            <a:r>
              <a:rPr lang="en-GB" sz="800" baseline="0"/>
              <a:t> popular with UK authors: 2010-14</a:t>
            </a:r>
            <a:endParaRPr lang="en-GB" sz="800"/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'[2]summary tables'!$B$2</c:f>
              <c:strCache>
                <c:ptCount val="1"/>
                <c:pt idx="0">
                  <c:v>Fully Gold Journals</c:v>
                </c:pt>
              </c:strCache>
            </c:strRef>
          </c:tx>
          <c:invertIfNegative val="0"/>
          <c:cat>
            <c:strRef>
              <c:f>'[2]summary tables'!$A$3:$A$6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tables'!$B$3:$B$6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'[2]summary tables'!$C$2</c:f>
              <c:strCache>
                <c:ptCount val="1"/>
                <c:pt idx="0">
                  <c:v>hybrid journals</c:v>
                </c:pt>
              </c:strCache>
            </c:strRef>
          </c:tx>
          <c:invertIfNegative val="0"/>
          <c:cat>
            <c:strRef>
              <c:f>'[2]summary tables'!$A$3:$A$6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tables'!$C$3:$C$6</c:f>
              <c:numCache>
                <c:formatCode>General</c:formatCode>
                <c:ptCount val="4"/>
                <c:pt idx="0">
                  <c:v>13</c:v>
                </c:pt>
                <c:pt idx="1">
                  <c:v>20</c:v>
                </c:pt>
                <c:pt idx="2">
                  <c:v>22</c:v>
                </c:pt>
                <c:pt idx="3">
                  <c:v>22</c:v>
                </c:pt>
              </c:numCache>
            </c:numRef>
          </c:val>
        </c:ser>
        <c:ser>
          <c:idx val="2"/>
          <c:order val="2"/>
          <c:tx>
            <c:strRef>
              <c:f>'[2]summary tables'!$D$2</c:f>
              <c:strCache>
                <c:ptCount val="1"/>
                <c:pt idx="0">
                  <c:v>Subscription journals</c:v>
                </c:pt>
              </c:strCache>
            </c:strRef>
          </c:tx>
          <c:invertIfNegative val="0"/>
          <c:cat>
            <c:strRef>
              <c:f>'[2]summary tables'!$A$3:$A$6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tables'!$D$3:$D$6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172032"/>
        <c:axId val="132177920"/>
      </c:barChart>
      <c:catAx>
        <c:axId val="1321720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32177920"/>
        <c:crosses val="autoZero"/>
        <c:auto val="1"/>
        <c:lblAlgn val="ctr"/>
        <c:lblOffset val="100"/>
        <c:noMultiLvlLbl val="0"/>
      </c:catAx>
      <c:valAx>
        <c:axId val="1321779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32172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910344827586211"/>
          <c:y val="0.15502340179505536"/>
          <c:w val="0.23314932806271779"/>
          <c:h val="0.44317548929895129"/>
        </c:manualLayout>
      </c:layout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Categories</a:t>
            </a:r>
            <a:r>
              <a:rPr lang="en-GB" sz="800" baseline="0"/>
              <a:t> of Journals Popular with UK Authors: 2013-15 </a:t>
            </a:r>
            <a:endParaRPr lang="en-GB" sz="800"/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'[2]summary tables'!$B$13</c:f>
              <c:strCache>
                <c:ptCount val="1"/>
                <c:pt idx="0">
                  <c:v>Fully Gold Journals</c:v>
                </c:pt>
              </c:strCache>
            </c:strRef>
          </c:tx>
          <c:invertIfNegative val="0"/>
          <c:cat>
            <c:strRef>
              <c:f>'[2]summary tables'!$A$14:$A$17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tables'!$B$14:$B$17</c:f>
              <c:numCache>
                <c:formatCode>General</c:formatCode>
                <c:ptCount val="4"/>
                <c:pt idx="0">
                  <c:v>10</c:v>
                </c:pt>
                <c:pt idx="1">
                  <c:v>7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'[2]summary tables'!$C$13</c:f>
              <c:strCache>
                <c:ptCount val="1"/>
                <c:pt idx="0">
                  <c:v>hybrid journals</c:v>
                </c:pt>
              </c:strCache>
            </c:strRef>
          </c:tx>
          <c:invertIfNegative val="0"/>
          <c:cat>
            <c:strRef>
              <c:f>'[2]summary tables'!$A$14:$A$17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tables'!$C$14:$C$17</c:f>
              <c:numCache>
                <c:formatCode>General</c:formatCode>
                <c:ptCount val="4"/>
                <c:pt idx="0">
                  <c:v>14</c:v>
                </c:pt>
                <c:pt idx="1">
                  <c:v>22</c:v>
                </c:pt>
                <c:pt idx="2">
                  <c:v>29</c:v>
                </c:pt>
                <c:pt idx="3">
                  <c:v>23</c:v>
                </c:pt>
              </c:numCache>
            </c:numRef>
          </c:val>
        </c:ser>
        <c:ser>
          <c:idx val="2"/>
          <c:order val="2"/>
          <c:tx>
            <c:strRef>
              <c:f>'[2]summary tables'!$D$13</c:f>
              <c:strCache>
                <c:ptCount val="1"/>
                <c:pt idx="0">
                  <c:v>Subscription journals</c:v>
                </c:pt>
              </c:strCache>
            </c:strRef>
          </c:tx>
          <c:invertIfNegative val="0"/>
          <c:cat>
            <c:strRef>
              <c:f>'[2]summary tables'!$A$14:$A$17</c:f>
              <c:strCache>
                <c:ptCount val="4"/>
                <c:pt idx="0">
                  <c:v>Medical and life sciences</c:v>
                </c:pt>
                <c:pt idx="1">
                  <c:v>Physical sciences and engineering</c:v>
                </c:pt>
                <c:pt idx="2">
                  <c:v>Social sciences</c:v>
                </c:pt>
                <c:pt idx="3">
                  <c:v>Arts and humanities</c:v>
                </c:pt>
              </c:strCache>
            </c:strRef>
          </c:cat>
          <c:val>
            <c:numRef>
              <c:f>'[2]summary tables'!$D$14:$D$17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310528"/>
        <c:axId val="132312064"/>
      </c:barChart>
      <c:catAx>
        <c:axId val="1323105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32312064"/>
        <c:crosses val="autoZero"/>
        <c:auto val="1"/>
        <c:lblAlgn val="ctr"/>
        <c:lblOffset val="100"/>
        <c:noMultiLvlLbl val="0"/>
      </c:catAx>
      <c:valAx>
        <c:axId val="1323120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3231052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15</xdr:row>
      <xdr:rowOff>23812</xdr:rowOff>
    </xdr:from>
    <xdr:to>
      <xdr:col>6</xdr:col>
      <xdr:colOff>866774</xdr:colOff>
      <xdr:row>40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15</xdr:row>
      <xdr:rowOff>23812</xdr:rowOff>
    </xdr:from>
    <xdr:to>
      <xdr:col>13</xdr:col>
      <xdr:colOff>857250</xdr:colOff>
      <xdr:row>40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542925</xdr:colOff>
      <xdr:row>0</xdr:row>
      <xdr:rowOff>171450</xdr:rowOff>
    </xdr:from>
    <xdr:to>
      <xdr:col>20</xdr:col>
      <xdr:colOff>238125</xdr:colOff>
      <xdr:row>13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600075</xdr:colOff>
      <xdr:row>15</xdr:row>
      <xdr:rowOff>142875</xdr:rowOff>
    </xdr:from>
    <xdr:to>
      <xdr:col>20</xdr:col>
      <xdr:colOff>295275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85725</xdr:colOff>
      <xdr:row>31</xdr:row>
      <xdr:rowOff>95250</xdr:rowOff>
    </xdr:from>
    <xdr:to>
      <xdr:col>21</xdr:col>
      <xdr:colOff>390525</xdr:colOff>
      <xdr:row>45</xdr:row>
      <xdr:rowOff>123825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555623</xdr:colOff>
      <xdr:row>56</xdr:row>
      <xdr:rowOff>90713</xdr:rowOff>
    </xdr:from>
    <xdr:to>
      <xdr:col>26</xdr:col>
      <xdr:colOff>154214</xdr:colOff>
      <xdr:row>67</xdr:row>
      <xdr:rowOff>33564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374196</xdr:colOff>
      <xdr:row>46</xdr:row>
      <xdr:rowOff>147864</xdr:rowOff>
    </xdr:from>
    <xdr:to>
      <xdr:col>31</xdr:col>
      <xdr:colOff>290285</xdr:colOff>
      <xdr:row>53</xdr:row>
      <xdr:rowOff>90714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56696</xdr:colOff>
      <xdr:row>64</xdr:row>
      <xdr:rowOff>136070</xdr:rowOff>
    </xdr:from>
    <xdr:to>
      <xdr:col>17</xdr:col>
      <xdr:colOff>0</xdr:colOff>
      <xdr:row>71</xdr:row>
      <xdr:rowOff>34017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759732</xdr:colOff>
      <xdr:row>73</xdr:row>
      <xdr:rowOff>56696</xdr:rowOff>
    </xdr:from>
    <xdr:to>
      <xdr:col>16</xdr:col>
      <xdr:colOff>528411</xdr:colOff>
      <xdr:row>80</xdr:row>
      <xdr:rowOff>192314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351518</xdr:colOff>
      <xdr:row>73</xdr:row>
      <xdr:rowOff>158750</xdr:rowOff>
    </xdr:from>
    <xdr:to>
      <xdr:col>21</xdr:col>
      <xdr:colOff>147410</xdr:colOff>
      <xdr:row>83</xdr:row>
      <xdr:rowOff>22678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3175</xdr:colOff>
      <xdr:row>1</xdr:row>
      <xdr:rowOff>38100</xdr:rowOff>
    </xdr:from>
    <xdr:to>
      <xdr:col>9</xdr:col>
      <xdr:colOff>0</xdr:colOff>
      <xdr:row>4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342899</xdr:colOff>
      <xdr:row>12</xdr:row>
      <xdr:rowOff>38100</xdr:rowOff>
    </xdr:from>
    <xdr:to>
      <xdr:col>8</xdr:col>
      <xdr:colOff>1571624</xdr:colOff>
      <xdr:row>16</xdr:row>
      <xdr:rowOff>127000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276225</xdr:colOff>
      <xdr:row>2</xdr:row>
      <xdr:rowOff>123825</xdr:rowOff>
    </xdr:from>
    <xdr:to>
      <xdr:col>25</xdr:col>
      <xdr:colOff>581025</xdr:colOff>
      <xdr:row>17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361950</xdr:colOff>
      <xdr:row>4</xdr:row>
      <xdr:rowOff>104775</xdr:rowOff>
    </xdr:from>
    <xdr:to>
      <xdr:col>30</xdr:col>
      <xdr:colOff>57150</xdr:colOff>
      <xdr:row>18</xdr:row>
      <xdr:rowOff>180975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9</xdr:row>
      <xdr:rowOff>0</xdr:rowOff>
    </xdr:from>
    <xdr:to>
      <xdr:col>21</xdr:col>
      <xdr:colOff>304800</xdr:colOff>
      <xdr:row>17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60924</xdr:colOff>
      <xdr:row>2</xdr:row>
      <xdr:rowOff>90937</xdr:rowOff>
    </xdr:from>
    <xdr:to>
      <xdr:col>17</xdr:col>
      <xdr:colOff>549754</xdr:colOff>
      <xdr:row>14</xdr:row>
      <xdr:rowOff>150604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91336</xdr:colOff>
      <xdr:row>21</xdr:row>
      <xdr:rowOff>39143</xdr:rowOff>
    </xdr:from>
    <xdr:to>
      <xdr:col>12</xdr:col>
      <xdr:colOff>466725</xdr:colOff>
      <xdr:row>32</xdr:row>
      <xdr:rowOff>26095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390073</xdr:colOff>
      <xdr:row>1</xdr:row>
      <xdr:rowOff>45810</xdr:rowOff>
    </xdr:from>
    <xdr:to>
      <xdr:col>19</xdr:col>
      <xdr:colOff>63501</xdr:colOff>
      <xdr:row>9</xdr:row>
      <xdr:rowOff>44903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1023327</xdr:colOff>
      <xdr:row>9</xdr:row>
      <xdr:rowOff>14409</xdr:rowOff>
    </xdr:from>
    <xdr:to>
      <xdr:col>7</xdr:col>
      <xdr:colOff>405423</xdr:colOff>
      <xdr:row>23</xdr:row>
      <xdr:rowOff>22224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156307</xdr:colOff>
      <xdr:row>9</xdr:row>
      <xdr:rowOff>185371</xdr:rowOff>
    </xdr:from>
    <xdr:to>
      <xdr:col>16</xdr:col>
      <xdr:colOff>454269</xdr:colOff>
      <xdr:row>23</xdr:row>
      <xdr:rowOff>193186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363904</xdr:colOff>
      <xdr:row>10</xdr:row>
      <xdr:rowOff>173158</xdr:rowOff>
    </xdr:from>
    <xdr:to>
      <xdr:col>26</xdr:col>
      <xdr:colOff>51289</xdr:colOff>
      <xdr:row>24</xdr:row>
      <xdr:rowOff>180974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orking%20docs/30%20publisher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orking%20docs/Journals%20popular%20w%20UK%20author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Working%20docs/publisher%20data%20for%20repor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el%20Jubb\AppData\Local\Microsoft\Windows\INetCache\Content.Outlook\UZNOYKU8\Chapter%202%20-%20Census%20data%20-%20journal%20BM%20table%20corre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pha order"/>
      <sheetName val="order by no of jnls 2017"/>
      <sheetName val="profile of the top 5 "/>
      <sheetName val="rank by no of UK articles"/>
      <sheetName val="top 4 publishers"/>
    </sheetNames>
    <sheetDataSet>
      <sheetData sheetId="0"/>
      <sheetData sheetId="1">
        <row r="48">
          <cell r="Y48" t="str">
            <v>Fully-OA</v>
          </cell>
          <cell r="Z48" t="str">
            <v>Hybrid</v>
          </cell>
          <cell r="AA48" t="str">
            <v>Subscription</v>
          </cell>
        </row>
        <row r="49">
          <cell r="Y49">
            <v>2340</v>
          </cell>
          <cell r="Z49">
            <v>9117</v>
          </cell>
          <cell r="AA49">
            <v>1985</v>
          </cell>
        </row>
        <row r="50">
          <cell r="Y50">
            <v>2589</v>
          </cell>
          <cell r="Z50">
            <v>10645</v>
          </cell>
          <cell r="AA50">
            <v>1249</v>
          </cell>
        </row>
        <row r="53">
          <cell r="Y53" t="str">
            <v>Fully-OA</v>
          </cell>
          <cell r="Z53" t="str">
            <v>Hybrid</v>
          </cell>
          <cell r="AA53" t="str">
            <v>Subscription</v>
          </cell>
        </row>
        <row r="54">
          <cell r="W54">
            <v>2015</v>
          </cell>
          <cell r="Y54">
            <v>0.17400356930398572</v>
          </cell>
          <cell r="Z54">
            <v>0.67794467578822126</v>
          </cell>
          <cell r="AA54">
            <v>0.14760559190957764</v>
          </cell>
        </row>
        <row r="55">
          <cell r="W55">
            <v>2017</v>
          </cell>
          <cell r="Y55">
            <v>0.17852709971038477</v>
          </cell>
          <cell r="Z55">
            <v>0.73403668459522819</v>
          </cell>
          <cell r="AA55">
            <v>8.6126051579092533E-2</v>
          </cell>
        </row>
        <row r="65">
          <cell r="K65">
            <v>2015</v>
          </cell>
          <cell r="L65">
            <v>2017</v>
          </cell>
        </row>
        <row r="66">
          <cell r="J66" t="str">
            <v>Fully-OA</v>
          </cell>
          <cell r="K66">
            <v>2340</v>
          </cell>
          <cell r="L66">
            <v>2589</v>
          </cell>
        </row>
        <row r="67">
          <cell r="J67" t="str">
            <v>Hybrid</v>
          </cell>
          <cell r="K67">
            <v>9117</v>
          </cell>
          <cell r="L67">
            <v>10645</v>
          </cell>
        </row>
        <row r="68">
          <cell r="J68" t="str">
            <v>Subscription</v>
          </cell>
          <cell r="K68">
            <v>1985</v>
          </cell>
          <cell r="L68">
            <v>1249</v>
          </cell>
        </row>
        <row r="72">
          <cell r="J72" t="str">
            <v>Fully-OA</v>
          </cell>
          <cell r="K72">
            <v>0.10641025641025641</v>
          </cell>
        </row>
        <row r="73">
          <cell r="J73" t="str">
            <v>Hybrid</v>
          </cell>
          <cell r="K73">
            <v>0.16759899089612812</v>
          </cell>
        </row>
        <row r="74">
          <cell r="J74" t="str">
            <v>Subscription</v>
          </cell>
          <cell r="K74">
            <v>-0.37078085642317382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H"/>
      <sheetName val="Soc Sci"/>
      <sheetName val="physical sciences"/>
      <sheetName val="life sci and med"/>
      <sheetName val="summary tables"/>
      <sheetName val="summary embargo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Fully Gold Journals</v>
          </cell>
          <cell r="C2" t="str">
            <v>hybrid journals</v>
          </cell>
          <cell r="D2" t="str">
            <v>Subscription journals</v>
          </cell>
          <cell r="AF2" t="str">
            <v>CCBY default 2015</v>
          </cell>
          <cell r="AG2" t="str">
            <v>CCBY default 2017</v>
          </cell>
          <cell r="AH2" t="str">
            <v>CCBY default or allowed 2015</v>
          </cell>
          <cell r="AI2" t="str">
            <v>CCBY default or allowed 2017</v>
          </cell>
        </row>
        <row r="3">
          <cell r="A3" t="str">
            <v>Medical and life sciences</v>
          </cell>
          <cell r="B3">
            <v>7</v>
          </cell>
          <cell r="C3">
            <v>13</v>
          </cell>
          <cell r="D3">
            <v>5</v>
          </cell>
          <cell r="Q3" t="str">
            <v>Medical and life sciences</v>
          </cell>
          <cell r="T3">
            <v>1687</v>
          </cell>
          <cell r="U3">
            <v>1716</v>
          </cell>
          <cell r="AE3" t="str">
            <v>Medical and life sciences</v>
          </cell>
          <cell r="AF3">
            <v>0.4</v>
          </cell>
          <cell r="AG3">
            <v>0.5</v>
          </cell>
          <cell r="AH3">
            <v>0.85</v>
          </cell>
          <cell r="AI3">
            <v>0.95833333333333337</v>
          </cell>
        </row>
        <row r="4">
          <cell r="A4" t="str">
            <v>Physical sciences and engineering</v>
          </cell>
          <cell r="B4">
            <v>3</v>
          </cell>
          <cell r="C4">
            <v>20</v>
          </cell>
          <cell r="D4">
            <v>2</v>
          </cell>
          <cell r="Q4" t="str">
            <v>Physical sciences and engineering</v>
          </cell>
          <cell r="T4">
            <v>1451</v>
          </cell>
          <cell r="U4">
            <v>1600</v>
          </cell>
          <cell r="AE4" t="str">
            <v>Physical sciences and engineering</v>
          </cell>
          <cell r="AF4">
            <v>0.2608695652173913</v>
          </cell>
          <cell r="AG4">
            <v>0.58620689655172409</v>
          </cell>
          <cell r="AH4">
            <v>0.47826086956521741</v>
          </cell>
          <cell r="AI4">
            <v>0.93103448275862066</v>
          </cell>
        </row>
        <row r="5">
          <cell r="A5" t="str">
            <v>Social sciences</v>
          </cell>
          <cell r="B5">
            <v>0</v>
          </cell>
          <cell r="C5">
            <v>22</v>
          </cell>
          <cell r="D5">
            <v>3</v>
          </cell>
          <cell r="Q5" t="str">
            <v>Social sciences</v>
          </cell>
          <cell r="T5">
            <v>1578</v>
          </cell>
          <cell r="U5">
            <v>1788</v>
          </cell>
          <cell r="AE5" t="str">
            <v>Social sciences</v>
          </cell>
          <cell r="AF5">
            <v>0</v>
          </cell>
          <cell r="AG5">
            <v>0</v>
          </cell>
          <cell r="AH5">
            <v>1</v>
          </cell>
          <cell r="AI5">
            <v>1</v>
          </cell>
        </row>
        <row r="6">
          <cell r="A6" t="str">
            <v>Arts and humanities</v>
          </cell>
          <cell r="B6">
            <v>0</v>
          </cell>
          <cell r="C6">
            <v>22</v>
          </cell>
          <cell r="D6">
            <v>3</v>
          </cell>
          <cell r="Q6" t="str">
            <v>Arts and humanities</v>
          </cell>
          <cell r="T6">
            <v>1653</v>
          </cell>
          <cell r="U6">
            <v>1788</v>
          </cell>
          <cell r="AE6" t="str">
            <v>Arts and humanities</v>
          </cell>
          <cell r="AF6">
            <v>0</v>
          </cell>
          <cell r="AG6">
            <v>0</v>
          </cell>
          <cell r="AH6">
            <v>1</v>
          </cell>
          <cell r="AI6">
            <v>1</v>
          </cell>
        </row>
        <row r="13">
          <cell r="B13" t="str">
            <v>Fully Gold Journals</v>
          </cell>
          <cell r="C13" t="str">
            <v>hybrid journals</v>
          </cell>
          <cell r="D13" t="str">
            <v>Subscription journals</v>
          </cell>
        </row>
        <row r="14">
          <cell r="A14" t="str">
            <v>Medical and life sciences</v>
          </cell>
          <cell r="B14">
            <v>10</v>
          </cell>
          <cell r="C14">
            <v>14</v>
          </cell>
          <cell r="D14">
            <v>6</v>
          </cell>
        </row>
        <row r="15">
          <cell r="A15" t="str">
            <v>Physical sciences and engineering</v>
          </cell>
          <cell r="B15">
            <v>7</v>
          </cell>
          <cell r="C15">
            <v>22</v>
          </cell>
          <cell r="D15">
            <v>1</v>
          </cell>
        </row>
        <row r="16">
          <cell r="A16" t="str">
            <v>Social sciences</v>
          </cell>
          <cell r="B16">
            <v>0</v>
          </cell>
          <cell r="C16">
            <v>29</v>
          </cell>
          <cell r="D16">
            <v>1</v>
          </cell>
        </row>
        <row r="17">
          <cell r="A17" t="str">
            <v>Arts and humanities</v>
          </cell>
          <cell r="B17">
            <v>1</v>
          </cell>
          <cell r="C17">
            <v>23</v>
          </cell>
          <cell r="D17">
            <v>5</v>
          </cell>
        </row>
      </sheetData>
      <sheetData sheetId="5">
        <row r="3">
          <cell r="B3" t="str">
            <v>Medical &amp; life sciences</v>
          </cell>
          <cell r="D3" t="str">
            <v>Physical sciences &amp; engineering</v>
          </cell>
          <cell r="F3" t="str">
            <v>Social sciences</v>
          </cell>
          <cell r="H3" t="str">
            <v>Arts &amp; Humanities</v>
          </cell>
        </row>
        <row r="4">
          <cell r="B4">
            <v>2015</v>
          </cell>
          <cell r="C4">
            <v>2017</v>
          </cell>
          <cell r="D4">
            <v>2015</v>
          </cell>
          <cell r="E4">
            <v>2017</v>
          </cell>
          <cell r="F4">
            <v>2015</v>
          </cell>
          <cell r="G4">
            <v>2017</v>
          </cell>
          <cell r="H4">
            <v>2015</v>
          </cell>
          <cell r="I4">
            <v>2017</v>
          </cell>
        </row>
        <row r="5">
          <cell r="A5" t="str">
            <v>0 months</v>
          </cell>
          <cell r="B5">
            <v>8</v>
          </cell>
          <cell r="C5">
            <v>11</v>
          </cell>
          <cell r="D5">
            <v>18</v>
          </cell>
          <cell r="E5">
            <v>15</v>
          </cell>
          <cell r="F5">
            <v>13</v>
          </cell>
          <cell r="G5">
            <v>28</v>
          </cell>
          <cell r="H5">
            <v>11</v>
          </cell>
          <cell r="I5">
            <v>24</v>
          </cell>
        </row>
        <row r="6">
          <cell r="A6" t="str">
            <v>6 months</v>
          </cell>
          <cell r="B6">
            <v>4</v>
          </cell>
          <cell r="C6">
            <v>4</v>
          </cell>
          <cell r="D6">
            <v>0</v>
          </cell>
          <cell r="E6">
            <v>2</v>
          </cell>
          <cell r="F6">
            <v>0</v>
          </cell>
          <cell r="G6">
            <v>1</v>
          </cell>
          <cell r="H6">
            <v>0</v>
          </cell>
        </row>
        <row r="7">
          <cell r="A7" t="str">
            <v>12 months</v>
          </cell>
          <cell r="B7">
            <v>3</v>
          </cell>
          <cell r="C7">
            <v>3</v>
          </cell>
          <cell r="D7">
            <v>4</v>
          </cell>
          <cell r="E7">
            <v>6</v>
          </cell>
          <cell r="F7">
            <v>5</v>
          </cell>
          <cell r="H7">
            <v>2</v>
          </cell>
          <cell r="I7">
            <v>2</v>
          </cell>
        </row>
        <row r="8">
          <cell r="A8" t="str">
            <v>18 months</v>
          </cell>
          <cell r="B8">
            <v>0</v>
          </cell>
          <cell r="D8">
            <v>0</v>
          </cell>
          <cell r="F8">
            <v>0</v>
          </cell>
          <cell r="H8">
            <v>1</v>
          </cell>
        </row>
        <row r="9">
          <cell r="A9" t="str">
            <v>24 months</v>
          </cell>
          <cell r="B9">
            <v>0</v>
          </cell>
          <cell r="D9">
            <v>0</v>
          </cell>
          <cell r="F9">
            <v>6</v>
          </cell>
          <cell r="G9">
            <v>1</v>
          </cell>
          <cell r="H9">
            <v>5</v>
          </cell>
          <cell r="I9">
            <v>2</v>
          </cell>
        </row>
        <row r="10">
          <cell r="A10" t="str">
            <v>36 months</v>
          </cell>
        </row>
        <row r="11">
          <cell r="A11" t="str">
            <v>Never</v>
          </cell>
          <cell r="B11">
            <v>0</v>
          </cell>
          <cell r="D11">
            <v>0</v>
          </cell>
          <cell r="F11">
            <v>0</v>
          </cell>
          <cell r="H11">
            <v>0</v>
          </cell>
        </row>
        <row r="12">
          <cell r="A12" t="str">
            <v>unclear</v>
          </cell>
          <cell r="B12">
            <v>4</v>
          </cell>
          <cell r="C12">
            <v>4</v>
          </cell>
          <cell r="D12">
            <v>1</v>
          </cell>
          <cell r="E12">
            <v>1</v>
          </cell>
          <cell r="F12">
            <v>1</v>
          </cell>
          <cell r="G12">
            <v>0</v>
          </cell>
          <cell r="H12">
            <v>0</v>
          </cell>
          <cell r="I12">
            <v>1</v>
          </cell>
        </row>
        <row r="18">
          <cell r="B18" t="str">
            <v>Medical &amp; life sciences</v>
          </cell>
          <cell r="D18" t="str">
            <v>Physical sciences &amp; engineering</v>
          </cell>
          <cell r="F18" t="str">
            <v>Social sciences</v>
          </cell>
          <cell r="H18" t="str">
            <v>Arts &amp; Humanities</v>
          </cell>
        </row>
        <row r="19">
          <cell r="B19">
            <v>2015</v>
          </cell>
          <cell r="C19">
            <v>2017</v>
          </cell>
          <cell r="D19">
            <v>2015</v>
          </cell>
          <cell r="E19">
            <v>2017</v>
          </cell>
          <cell r="F19">
            <v>2015</v>
          </cell>
          <cell r="G19">
            <v>2017</v>
          </cell>
          <cell r="H19">
            <v>2015</v>
          </cell>
          <cell r="I19">
            <v>2017</v>
          </cell>
        </row>
        <row r="20">
          <cell r="A20" t="str">
            <v>0 months</v>
          </cell>
          <cell r="B20">
            <v>8</v>
          </cell>
          <cell r="C20">
            <v>11</v>
          </cell>
          <cell r="D20">
            <v>18</v>
          </cell>
          <cell r="E20">
            <v>15</v>
          </cell>
          <cell r="F20">
            <v>13</v>
          </cell>
          <cell r="G20">
            <v>28</v>
          </cell>
          <cell r="H20">
            <v>17</v>
          </cell>
          <cell r="I20">
            <v>24</v>
          </cell>
        </row>
        <row r="21">
          <cell r="A21" t="str">
            <v>6 months</v>
          </cell>
          <cell r="B21">
            <v>4</v>
          </cell>
          <cell r="C21">
            <v>4</v>
          </cell>
          <cell r="D21">
            <v>0</v>
          </cell>
          <cell r="E21">
            <v>2</v>
          </cell>
          <cell r="F21">
            <v>0</v>
          </cell>
          <cell r="G21">
            <v>1</v>
          </cell>
          <cell r="H21">
            <v>0</v>
          </cell>
        </row>
        <row r="22">
          <cell r="A22" t="str">
            <v>12 months</v>
          </cell>
          <cell r="B22">
            <v>3</v>
          </cell>
          <cell r="C22">
            <v>3</v>
          </cell>
          <cell r="D22">
            <v>4</v>
          </cell>
          <cell r="E22">
            <v>6</v>
          </cell>
          <cell r="F22">
            <v>5</v>
          </cell>
          <cell r="H22">
            <v>2</v>
          </cell>
          <cell r="I22">
            <v>2</v>
          </cell>
        </row>
        <row r="23">
          <cell r="A23" t="str">
            <v>18 months</v>
          </cell>
          <cell r="B23">
            <v>0</v>
          </cell>
          <cell r="D23">
            <v>0</v>
          </cell>
          <cell r="F23">
            <v>0</v>
          </cell>
          <cell r="H23">
            <v>1</v>
          </cell>
        </row>
        <row r="24">
          <cell r="A24" t="str">
            <v>24 months</v>
          </cell>
          <cell r="B24">
            <v>0</v>
          </cell>
          <cell r="D24">
            <v>0</v>
          </cell>
          <cell r="F24">
            <v>6</v>
          </cell>
          <cell r="G24">
            <v>1</v>
          </cell>
          <cell r="H24">
            <v>5</v>
          </cell>
          <cell r="I24">
            <v>2</v>
          </cell>
        </row>
        <row r="25">
          <cell r="A25" t="str">
            <v>36 months</v>
          </cell>
          <cell r="B25">
            <v>0</v>
          </cell>
          <cell r="D25">
            <v>0</v>
          </cell>
          <cell r="F25">
            <v>0</v>
          </cell>
          <cell r="H25">
            <v>0</v>
          </cell>
        </row>
        <row r="26">
          <cell r="A26" t="str">
            <v>Never</v>
          </cell>
          <cell r="B26">
            <v>4</v>
          </cell>
          <cell r="D26">
            <v>1</v>
          </cell>
          <cell r="F26">
            <v>1</v>
          </cell>
          <cell r="H26">
            <v>0</v>
          </cell>
        </row>
        <row r="27">
          <cell r="A27" t="str">
            <v>unclear</v>
          </cell>
          <cell r="C27">
            <v>4</v>
          </cell>
          <cell r="E27">
            <v>1</v>
          </cell>
          <cell r="G27">
            <v>0</v>
          </cell>
          <cell r="I27">
            <v>1</v>
          </cell>
        </row>
        <row r="34">
          <cell r="B34" t="str">
            <v>Medical &amp; life sciences</v>
          </cell>
          <cell r="D34" t="str">
            <v>Physical sciences &amp; engineering</v>
          </cell>
          <cell r="F34" t="str">
            <v>Social sciences</v>
          </cell>
          <cell r="H34" t="str">
            <v>Arts &amp; Humanities</v>
          </cell>
        </row>
        <row r="35">
          <cell r="B35">
            <v>2015</v>
          </cell>
          <cell r="C35">
            <v>2017</v>
          </cell>
          <cell r="D35">
            <v>2015</v>
          </cell>
          <cell r="E35">
            <v>2017</v>
          </cell>
          <cell r="F35">
            <v>2015</v>
          </cell>
          <cell r="G35">
            <v>2017</v>
          </cell>
          <cell r="H35">
            <v>2015</v>
          </cell>
          <cell r="I35">
            <v>2017</v>
          </cell>
        </row>
        <row r="36">
          <cell r="A36" t="str">
            <v>0 months</v>
          </cell>
          <cell r="B36">
            <v>0</v>
          </cell>
          <cell r="C36">
            <v>3</v>
          </cell>
          <cell r="D36">
            <v>9</v>
          </cell>
          <cell r="E36">
            <v>10</v>
          </cell>
          <cell r="F36">
            <v>2</v>
          </cell>
          <cell r="G36">
            <v>0</v>
          </cell>
          <cell r="H36">
            <v>5</v>
          </cell>
          <cell r="I36">
            <v>4</v>
          </cell>
        </row>
        <row r="37">
          <cell r="A37" t="str">
            <v>6 months</v>
          </cell>
          <cell r="B37">
            <v>7</v>
          </cell>
          <cell r="C37">
            <v>7</v>
          </cell>
          <cell r="D37">
            <v>1</v>
          </cell>
          <cell r="E37">
            <v>2</v>
          </cell>
          <cell r="F37">
            <v>0</v>
          </cell>
          <cell r="G37">
            <v>1</v>
          </cell>
          <cell r="H37">
            <v>0</v>
          </cell>
        </row>
        <row r="38">
          <cell r="A38" t="str">
            <v>12 months</v>
          </cell>
          <cell r="B38">
            <v>7</v>
          </cell>
          <cell r="C38">
            <v>8</v>
          </cell>
          <cell r="D38">
            <v>4</v>
          </cell>
          <cell r="E38">
            <v>11</v>
          </cell>
          <cell r="F38">
            <v>5</v>
          </cell>
          <cell r="G38">
            <v>7</v>
          </cell>
          <cell r="H38">
            <v>4</v>
          </cell>
          <cell r="I38">
            <v>9</v>
          </cell>
        </row>
        <row r="39">
          <cell r="A39" t="str">
            <v>18 months</v>
          </cell>
          <cell r="B39">
            <v>0</v>
          </cell>
          <cell r="D39">
            <v>0</v>
          </cell>
          <cell r="F39">
            <v>8</v>
          </cell>
          <cell r="G39">
            <v>5</v>
          </cell>
          <cell r="H39">
            <v>10</v>
          </cell>
          <cell r="I39">
            <v>8</v>
          </cell>
        </row>
        <row r="40">
          <cell r="A40" t="str">
            <v>24 months</v>
          </cell>
          <cell r="B40">
            <v>0</v>
          </cell>
          <cell r="D40">
            <v>0</v>
          </cell>
          <cell r="F40">
            <v>9</v>
          </cell>
          <cell r="G40">
            <v>14</v>
          </cell>
          <cell r="H40">
            <v>5</v>
          </cell>
          <cell r="I40">
            <v>5</v>
          </cell>
        </row>
        <row r="41">
          <cell r="A41" t="str">
            <v>36 months</v>
          </cell>
          <cell r="B41">
            <v>2</v>
          </cell>
          <cell r="D41">
            <v>5</v>
          </cell>
          <cell r="F41">
            <v>1</v>
          </cell>
          <cell r="G41">
            <v>3</v>
          </cell>
          <cell r="H41">
            <v>1</v>
          </cell>
        </row>
        <row r="42">
          <cell r="A42" t="str">
            <v>Never</v>
          </cell>
          <cell r="B42">
            <v>3</v>
          </cell>
          <cell r="D42">
            <v>4</v>
          </cell>
          <cell r="F42">
            <v>0</v>
          </cell>
          <cell r="H42">
            <v>0</v>
          </cell>
          <cell r="I42">
            <v>2</v>
          </cell>
        </row>
        <row r="43">
          <cell r="A43" t="str">
            <v>unclear</v>
          </cell>
          <cell r="C43">
            <v>4</v>
          </cell>
          <cell r="E43">
            <v>1</v>
          </cell>
          <cell r="G43">
            <v>0</v>
          </cell>
          <cell r="I43">
            <v>1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A jnls"/>
      <sheetName val="hybrids"/>
      <sheetName val="embargoes"/>
    </sheetNames>
    <sheetDataSet>
      <sheetData sheetId="0"/>
      <sheetData sheetId="1">
        <row r="49">
          <cell r="A49" t="str">
            <v>2015</v>
          </cell>
        </row>
        <row r="50">
          <cell r="C50">
            <v>0.16</v>
          </cell>
          <cell r="D50">
            <v>0.33</v>
          </cell>
          <cell r="E50">
            <v>0.23161260849703061</v>
          </cell>
          <cell r="F50">
            <v>0.20420283234353587</v>
          </cell>
          <cell r="G50">
            <v>4.7510278666057559E-2</v>
          </cell>
          <cell r="H50">
            <v>2.2841480127912287E-3</v>
          </cell>
          <cell r="I50">
            <v>1.3248058474189127E-2</v>
          </cell>
          <cell r="J50">
            <v>4.5682960255824577E-4</v>
          </cell>
        </row>
        <row r="52">
          <cell r="A52" t="str">
            <v>2017</v>
          </cell>
        </row>
        <row r="53">
          <cell r="C53">
            <v>0.15</v>
          </cell>
          <cell r="D53">
            <v>0.31</v>
          </cell>
          <cell r="E53">
            <v>0.21231828615149195</v>
          </cell>
          <cell r="F53">
            <v>0.22302983932670237</v>
          </cell>
          <cell r="G53">
            <v>9.0665646518745216E-2</v>
          </cell>
          <cell r="H53">
            <v>7.6511094108645756E-3</v>
          </cell>
          <cell r="I53">
            <v>2.2953328232593728E-3</v>
          </cell>
          <cell r="J53">
            <v>1.530221882172915E-3</v>
          </cell>
        </row>
        <row r="54">
          <cell r="C54">
            <v>0</v>
          </cell>
          <cell r="D54" t="str">
            <v>£1-500</v>
          </cell>
          <cell r="E54" t="str">
            <v>£501-1000</v>
          </cell>
          <cell r="F54" t="str">
            <v>£1001-1500</v>
          </cell>
          <cell r="G54" t="str">
            <v>£1501-2000</v>
          </cell>
          <cell r="H54" t="str">
            <v>£2001-2500</v>
          </cell>
          <cell r="I54" t="str">
            <v>£2501-3000</v>
          </cell>
          <cell r="J54" t="str">
            <v>&gt;£3000</v>
          </cell>
        </row>
        <row r="67">
          <cell r="D67" t="str">
            <v>CCBY Required 2015</v>
          </cell>
          <cell r="E67" t="str">
            <v>CCBY Required 2017</v>
          </cell>
          <cell r="F67" t="str">
            <v>CCBY Alllowed 2015</v>
          </cell>
          <cell r="G67" t="str">
            <v>CCBY Allowed 2017</v>
          </cell>
        </row>
        <row r="68">
          <cell r="D68">
            <v>0.55367747830059388</v>
          </cell>
          <cell r="E68">
            <v>0.52716143840856922</v>
          </cell>
          <cell r="F68">
            <v>0.44221105527638194</v>
          </cell>
          <cell r="G68">
            <v>0.46786534047436878</v>
          </cell>
        </row>
      </sheetData>
      <sheetData sheetId="2">
        <row r="44">
          <cell r="A44">
            <v>2015</v>
          </cell>
          <cell r="C44" t="str">
            <v>£501-1,000</v>
          </cell>
          <cell r="D44" t="str">
            <v>£1,001-1,500</v>
          </cell>
          <cell r="E44" t="str">
            <v>£1501-2,000</v>
          </cell>
          <cell r="F44" t="str">
            <v>£2,001-2,500</v>
          </cell>
          <cell r="G44" t="str">
            <v>£2,501-3,000</v>
          </cell>
          <cell r="H44" t="str">
            <v>&gt;£3,000</v>
          </cell>
        </row>
        <row r="48">
          <cell r="C48">
            <v>6.3734791829445248E-2</v>
          </cell>
          <cell r="D48">
            <v>7.7687241879674074E-2</v>
          </cell>
          <cell r="E48">
            <v>0.80834914611005693</v>
          </cell>
          <cell r="F48">
            <v>4.5094318562339544E-2</v>
          </cell>
          <cell r="G48">
            <v>1.2278156044201363E-3</v>
          </cell>
          <cell r="H48">
            <v>1.4510548052237974E-3</v>
          </cell>
        </row>
        <row r="50">
          <cell r="A50">
            <v>2017</v>
          </cell>
        </row>
        <row r="54">
          <cell r="C54">
            <v>2.3678727031634778E-2</v>
          </cell>
          <cell r="D54">
            <v>6.4595567342299681E-2</v>
          </cell>
          <cell r="E54">
            <v>0.72049630611858306</v>
          </cell>
          <cell r="F54">
            <v>0.13629475279408979</v>
          </cell>
          <cell r="G54">
            <v>4.09168403106649E-2</v>
          </cell>
          <cell r="H54">
            <v>1.1365788975184693E-2</v>
          </cell>
        </row>
        <row r="59">
          <cell r="C59" t="str">
            <v>CCBY Required 2015</v>
          </cell>
          <cell r="D59" t="str">
            <v>CCBY Required 2017</v>
          </cell>
          <cell r="E59" t="str">
            <v>CCBY Alllowed 2015</v>
          </cell>
          <cell r="F59" t="str">
            <v>CCBY Allowed 2017</v>
          </cell>
        </row>
        <row r="60">
          <cell r="C60">
            <v>0.01</v>
          </cell>
          <cell r="D60">
            <v>0.09</v>
          </cell>
          <cell r="E60">
            <v>0.99</v>
          </cell>
          <cell r="F60">
            <v>0.91</v>
          </cell>
        </row>
      </sheetData>
      <sheetData sheetId="3">
        <row r="37">
          <cell r="D37" t="str">
            <v>zero</v>
          </cell>
          <cell r="E37" t="str">
            <v>zero</v>
          </cell>
          <cell r="F37" t="str">
            <v>zero</v>
          </cell>
          <cell r="G37" t="str">
            <v>6months</v>
          </cell>
          <cell r="H37" t="str">
            <v>6months</v>
          </cell>
          <cell r="I37" t="str">
            <v>6months</v>
          </cell>
          <cell r="J37" t="str">
            <v>12 months</v>
          </cell>
          <cell r="K37" t="str">
            <v>12 months</v>
          </cell>
          <cell r="L37" t="str">
            <v>12 months</v>
          </cell>
          <cell r="M37" t="str">
            <v xml:space="preserve"> &gt;12 months</v>
          </cell>
          <cell r="O37" t="str">
            <v xml:space="preserve"> &gt;12 months</v>
          </cell>
        </row>
        <row r="38">
          <cell r="C38">
            <v>2017</v>
          </cell>
        </row>
        <row r="39">
          <cell r="D39">
            <v>0.78650833754421423</v>
          </cell>
          <cell r="E39">
            <v>0.31918477345460672</v>
          </cell>
          <cell r="F39">
            <v>2.9728819268991073E-2</v>
          </cell>
          <cell r="G39">
            <v>1.2548425130537309E-2</v>
          </cell>
          <cell r="H39">
            <v>2.5012632642748864E-2</v>
          </cell>
          <cell r="I39">
            <v>1.4316995115378137E-2</v>
          </cell>
          <cell r="J39">
            <v>4.4045814384369213E-2</v>
          </cell>
          <cell r="K39">
            <v>0.28448711470439614</v>
          </cell>
          <cell r="L39">
            <v>0.37493683678625567</v>
          </cell>
          <cell r="M39">
            <v>0</v>
          </cell>
          <cell r="O39">
            <v>0.21441805625736904</v>
          </cell>
        </row>
        <row r="41">
          <cell r="C41">
            <v>2015</v>
          </cell>
        </row>
        <row r="42">
          <cell r="D42">
            <v>0.77917675544794185</v>
          </cell>
          <cell r="E42">
            <v>0.18363196125907991</v>
          </cell>
          <cell r="F42">
            <v>7.0799031476997579E-2</v>
          </cell>
          <cell r="J42">
            <v>0.10460048426150122</v>
          </cell>
          <cell r="K42">
            <v>0.60561743341404362</v>
          </cell>
          <cell r="L42">
            <v>0.68203389830508476</v>
          </cell>
          <cell r="M42">
            <v>5.6658595641646492E-2</v>
          </cell>
          <cell r="O42">
            <v>0.22208232445520582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bal"/>
      <sheetName val="UK"/>
      <sheetName val="Figure 1"/>
      <sheetName val="Figure 4"/>
      <sheetName val="Jnl analysis"/>
      <sheetName val="Jnl table"/>
      <sheetName val="bad_jrnl"/>
    </sheetNames>
    <sheetDataSet>
      <sheetData sheetId="0"/>
      <sheetData sheetId="1"/>
      <sheetData sheetId="2"/>
      <sheetData sheetId="3"/>
      <sheetData sheetId="4"/>
      <sheetData sheetId="5">
        <row r="4">
          <cell r="D4">
            <v>2012</v>
          </cell>
          <cell r="E4">
            <v>2016</v>
          </cell>
          <cell r="K4">
            <v>2012</v>
          </cell>
          <cell r="L4">
            <v>2016</v>
          </cell>
        </row>
        <row r="7">
          <cell r="C7" t="str">
            <v>Gold – APC</v>
          </cell>
          <cell r="D7">
            <v>6.807920969111797E-2</v>
          </cell>
          <cell r="E7">
            <v>9.3666129898013956E-2</v>
          </cell>
          <cell r="J7" t="str">
            <v>Gold – APC</v>
          </cell>
          <cell r="K7">
            <v>6.1723041341428156E-2</v>
          </cell>
          <cell r="L7">
            <v>8.2081658557224449E-2</v>
          </cell>
        </row>
        <row r="8">
          <cell r="C8" t="str">
            <v>Gold – no APC</v>
          </cell>
          <cell r="D8">
            <v>5.6457020249430064E-2</v>
          </cell>
          <cell r="E8">
            <v>5.7792091608516727E-2</v>
          </cell>
          <cell r="J8" t="str">
            <v>Gold – no APC</v>
          </cell>
          <cell r="K8">
            <v>4.6111592945938133E-2</v>
          </cell>
          <cell r="L8">
            <v>4.1675481277766026E-2</v>
          </cell>
        </row>
        <row r="9">
          <cell r="C9" t="str">
            <v>Hybrid</v>
          </cell>
          <cell r="D9">
            <v>0.36198650037995617</v>
          </cell>
          <cell r="E9">
            <v>0.44981213097155126</v>
          </cell>
          <cell r="J9" t="str">
            <v>Hybrid</v>
          </cell>
          <cell r="K9">
            <v>0.47723330442324369</v>
          </cell>
          <cell r="L9">
            <v>0.56878922501939211</v>
          </cell>
        </row>
        <row r="12">
          <cell r="C12" t="str">
            <v>Delayed OA</v>
          </cell>
          <cell r="D12">
            <v>2.1054043180903849E-2</v>
          </cell>
          <cell r="E12">
            <v>2.2186437645374844E-2</v>
          </cell>
          <cell r="J12" t="str">
            <v>Delayed OA</v>
          </cell>
          <cell r="K12">
            <v>3.2162474703671583E-2</v>
          </cell>
          <cell r="L12">
            <v>3.3072420844792325E-2</v>
          </cell>
        </row>
        <row r="13">
          <cell r="C13" t="str">
            <v>Subscription only</v>
          </cell>
          <cell r="D13">
            <v>0.49242322649859194</v>
          </cell>
          <cell r="E13">
            <v>0.37654320987654322</v>
          </cell>
          <cell r="J13" t="str">
            <v>Subscription only</v>
          </cell>
          <cell r="K13">
            <v>0.38276958658571841</v>
          </cell>
          <cell r="L13">
            <v>0.27438121430082507</v>
          </cell>
        </row>
      </sheetData>
      <sheetData sheetId="6"/>
    </sheetDataSet>
  </externalBook>
</externalLink>
</file>

<file path=xl/tables/table1.xml><?xml version="1.0" encoding="utf-8"?>
<table xmlns="http://schemas.openxmlformats.org/spreadsheetml/2006/main" id="1" name="Table5" displayName="Table5" ref="A1:T45" totalsRowShown="0">
  <autoFilter ref="A1:T45"/>
  <tableColumns count="20">
    <tableColumn id="22" name="Column110"/>
    <tableColumn id="2" name="Column2" dataDxfId="20"/>
    <tableColumn id="3" name="Column3"/>
    <tableColumn id="4" name="Column4"/>
    <tableColumn id="5" name="Column5"/>
    <tableColumn id="6" name="Column6"/>
    <tableColumn id="21" name="Column62"/>
    <tableColumn id="8" name="Column8" dataDxfId="19"/>
    <tableColumn id="9" name="Column9"/>
    <tableColumn id="10" name="Column10"/>
    <tableColumn id="11" name="Column11"/>
    <tableColumn id="12" name="Column12"/>
    <tableColumn id="13" name="Column13" dataDxfId="18">
      <calculatedColumnFormula>sum</calculatedColumnFormula>
    </tableColumn>
    <tableColumn id="14" name="Column14" dataDxfId="17" dataCellStyle="Percent"/>
    <tableColumn id="15" name="Column15" dataDxfId="16" dataCellStyle="Percent"/>
    <tableColumn id="16" name="Column16" dataDxfId="15" dataCellStyle="Percent"/>
    <tableColumn id="17" name="Column17" dataDxfId="14" dataCellStyle="Percent"/>
    <tableColumn id="18" name="Column18"/>
    <tableColumn id="19" name="Column19"/>
    <tableColumn id="20" name="Column2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>
      <selection sqref="A1:XFD1048576"/>
    </sheetView>
  </sheetViews>
  <sheetFormatPr defaultColWidth="19.140625" defaultRowHeight="15" x14ac:dyDescent="0.25"/>
  <cols>
    <col min="1" max="1" width="2.85546875" style="135" customWidth="1"/>
    <col min="2" max="2" width="3.7109375" style="133" customWidth="1"/>
    <col min="3" max="3" width="16.5703125" style="133" bestFit="1" customWidth="1"/>
    <col min="4" max="4" width="16.5703125" style="133" customWidth="1"/>
    <col min="5" max="5" width="20.28515625" style="133" customWidth="1"/>
    <col min="6" max="6" width="14.5703125" style="133" bestFit="1" customWidth="1"/>
    <col min="7" max="7" width="13.140625" style="133" bestFit="1" customWidth="1"/>
    <col min="8" max="8" width="11" style="133" bestFit="1" customWidth="1"/>
    <col min="9" max="9" width="3.7109375" style="133" customWidth="1"/>
    <col min="10" max="10" width="16.5703125" style="133" bestFit="1" customWidth="1"/>
    <col min="11" max="11" width="16.5703125" style="133" customWidth="1"/>
    <col min="12" max="12" width="20.28515625" style="133" customWidth="1"/>
    <col min="13" max="13" width="14.5703125" style="133" bestFit="1" customWidth="1"/>
    <col min="14" max="14" width="13.140625" style="133" bestFit="1" customWidth="1"/>
    <col min="15" max="16384" width="19.140625" style="133"/>
  </cols>
  <sheetData>
    <row r="1" spans="2:14" s="133" customFormat="1" x14ac:dyDescent="0.25">
      <c r="B1" s="132" t="s">
        <v>126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2:14" s="133" customFormat="1" x14ac:dyDescent="0.25">
      <c r="B2" s="134" t="s">
        <v>127</v>
      </c>
      <c r="C2" s="135"/>
      <c r="D2" s="136" t="s">
        <v>128</v>
      </c>
      <c r="E2" s="136" t="s">
        <v>128</v>
      </c>
      <c r="F2" s="136" t="s">
        <v>129</v>
      </c>
      <c r="G2" s="137"/>
      <c r="H2" s="135"/>
      <c r="I2" s="134" t="s">
        <v>130</v>
      </c>
      <c r="J2" s="135"/>
      <c r="K2" s="136" t="s">
        <v>128</v>
      </c>
      <c r="L2" s="136" t="s">
        <v>128</v>
      </c>
      <c r="M2" s="136" t="s">
        <v>129</v>
      </c>
      <c r="N2" s="137"/>
    </row>
    <row r="3" spans="2:14" s="133" customFormat="1" x14ac:dyDescent="0.25">
      <c r="B3" s="135"/>
      <c r="C3" s="135"/>
      <c r="D3" s="138" t="s">
        <v>131</v>
      </c>
      <c r="E3" s="138" t="s">
        <v>131</v>
      </c>
      <c r="F3" s="138" t="s">
        <v>132</v>
      </c>
      <c r="G3" s="137"/>
      <c r="H3" s="135"/>
      <c r="I3" s="135"/>
      <c r="J3" s="135"/>
      <c r="K3" s="138" t="s">
        <v>131</v>
      </c>
      <c r="L3" s="138" t="s">
        <v>131</v>
      </c>
      <c r="M3" s="138" t="s">
        <v>132</v>
      </c>
      <c r="N3" s="137"/>
    </row>
    <row r="4" spans="2:14" s="133" customFormat="1" x14ac:dyDescent="0.25">
      <c r="B4" s="139" t="s">
        <v>133</v>
      </c>
      <c r="C4" s="139"/>
      <c r="D4" s="139">
        <v>2012</v>
      </c>
      <c r="E4" s="139">
        <v>2016</v>
      </c>
      <c r="F4" s="140">
        <v>2014</v>
      </c>
      <c r="G4" s="137"/>
      <c r="H4" s="135"/>
      <c r="I4" s="139" t="s">
        <v>133</v>
      </c>
      <c r="J4" s="139"/>
      <c r="K4" s="139">
        <v>2012</v>
      </c>
      <c r="L4" s="139">
        <v>2016</v>
      </c>
      <c r="M4" s="139">
        <v>2014</v>
      </c>
      <c r="N4" s="141"/>
    </row>
    <row r="5" spans="2:14" s="133" customFormat="1" ht="2.1" customHeight="1" x14ac:dyDescent="0.25">
      <c r="B5" s="141"/>
      <c r="C5" s="141"/>
      <c r="D5" s="141"/>
      <c r="E5" s="141"/>
      <c r="F5" s="141"/>
      <c r="G5" s="141"/>
      <c r="H5" s="135"/>
      <c r="I5" s="141"/>
      <c r="J5" s="141"/>
      <c r="K5" s="141"/>
      <c r="L5" s="141"/>
      <c r="M5" s="141"/>
      <c r="N5" s="141"/>
    </row>
    <row r="6" spans="2:14" s="133" customFormat="1" x14ac:dyDescent="0.25">
      <c r="B6" s="132" t="s">
        <v>134</v>
      </c>
      <c r="C6" s="132"/>
      <c r="D6" s="142">
        <f>SUM(D7:D9)</f>
        <v>0.48652273032050419</v>
      </c>
      <c r="E6" s="142">
        <f>SUM(E7:E9)</f>
        <v>0.60127035247808192</v>
      </c>
      <c r="F6" s="135"/>
      <c r="G6" s="141"/>
      <c r="H6" s="134"/>
      <c r="I6" s="132" t="s">
        <v>134</v>
      </c>
      <c r="J6" s="132"/>
      <c r="K6" s="142">
        <f>SUM(K7:K9)</f>
        <v>0.58506793871060991</v>
      </c>
      <c r="L6" s="142">
        <f>SUM(L7:L9)</f>
        <v>0.69254636485438259</v>
      </c>
      <c r="M6" s="135"/>
      <c r="N6" s="135"/>
    </row>
    <row r="7" spans="2:14" s="133" customFormat="1" x14ac:dyDescent="0.25">
      <c r="B7" s="135"/>
      <c r="C7" s="143" t="s">
        <v>135</v>
      </c>
      <c r="D7" s="144">
        <v>6.807920969111797E-2</v>
      </c>
      <c r="E7" s="144">
        <v>9.3666129898013956E-2</v>
      </c>
      <c r="F7" s="145">
        <v>0.92473296140370764</v>
      </c>
      <c r="G7" s="146"/>
      <c r="H7" s="135"/>
      <c r="I7" s="135"/>
      <c r="J7" s="143" t="s">
        <v>135</v>
      </c>
      <c r="K7" s="144">
        <v>6.1723041341428156E-2</v>
      </c>
      <c r="L7" s="144">
        <v>8.2081658557224449E-2</v>
      </c>
      <c r="M7" s="145">
        <v>1.4560254389551783</v>
      </c>
      <c r="N7" s="144"/>
    </row>
    <row r="8" spans="2:14" s="133" customFormat="1" x14ac:dyDescent="0.25">
      <c r="B8" s="135"/>
      <c r="C8" s="143" t="s">
        <v>136</v>
      </c>
      <c r="D8" s="144">
        <v>5.6457020249430064E-2</v>
      </c>
      <c r="E8" s="144">
        <v>5.7792091608516727E-2</v>
      </c>
      <c r="F8" s="145">
        <v>0.54053403878192841</v>
      </c>
      <c r="G8" s="146"/>
      <c r="H8" s="135"/>
      <c r="I8" s="135"/>
      <c r="J8" s="143" t="s">
        <v>136</v>
      </c>
      <c r="K8" s="144">
        <v>4.6111592945938133E-2</v>
      </c>
      <c r="L8" s="144">
        <v>4.1675481277766026E-2</v>
      </c>
      <c r="M8" s="145">
        <v>1.1208195076295457</v>
      </c>
      <c r="N8" s="144"/>
    </row>
    <row r="9" spans="2:14" s="133" customFormat="1" x14ac:dyDescent="0.25">
      <c r="B9" s="135"/>
      <c r="C9" s="143" t="s">
        <v>24</v>
      </c>
      <c r="D9" s="144">
        <v>0.36198650037995617</v>
      </c>
      <c r="E9" s="144">
        <v>0.44981213097155126</v>
      </c>
      <c r="F9" s="145">
        <v>1.1689088449366198</v>
      </c>
      <c r="G9" s="146"/>
      <c r="H9" s="135"/>
      <c r="I9" s="135"/>
      <c r="J9" s="143" t="s">
        <v>24</v>
      </c>
      <c r="K9" s="144">
        <v>0.47723330442324369</v>
      </c>
      <c r="L9" s="144">
        <v>0.56878922501939211</v>
      </c>
      <c r="M9" s="145">
        <v>1.4909672779216758</v>
      </c>
      <c r="N9" s="144"/>
    </row>
    <row r="10" spans="2:14" s="133" customFormat="1" ht="2.1" customHeight="1" x14ac:dyDescent="0.25">
      <c r="B10" s="135"/>
      <c r="C10" s="143"/>
      <c r="D10" s="144"/>
      <c r="E10" s="144"/>
      <c r="F10" s="145"/>
      <c r="G10" s="146"/>
      <c r="H10" s="135"/>
      <c r="I10" s="135"/>
      <c r="J10" s="143"/>
      <c r="K10" s="144"/>
      <c r="L10" s="144"/>
      <c r="M10" s="145"/>
      <c r="N10" s="144"/>
    </row>
    <row r="11" spans="2:14" s="133" customFormat="1" x14ac:dyDescent="0.25">
      <c r="B11" s="132" t="s">
        <v>137</v>
      </c>
      <c r="C11" s="132"/>
      <c r="D11" s="142">
        <f>SUM(D12:D13)</f>
        <v>0.51347726967949581</v>
      </c>
      <c r="E11" s="142">
        <f>SUM(E12:E13)</f>
        <v>0.39872964752191808</v>
      </c>
      <c r="F11" s="135"/>
      <c r="G11" s="147"/>
      <c r="H11" s="135"/>
      <c r="I11" s="132" t="s">
        <v>137</v>
      </c>
      <c r="J11" s="132"/>
      <c r="K11" s="142">
        <f>SUM(K12:K13)</f>
        <v>0.41493206128938998</v>
      </c>
      <c r="L11" s="142">
        <f>SUM(L12:L13)</f>
        <v>0.30745363514561741</v>
      </c>
      <c r="M11" s="135"/>
      <c r="N11" s="142"/>
    </row>
    <row r="12" spans="2:14" s="133" customFormat="1" x14ac:dyDescent="0.25">
      <c r="B12" s="135"/>
      <c r="C12" s="143" t="s">
        <v>26</v>
      </c>
      <c r="D12" s="144">
        <v>2.1054043180903849E-2</v>
      </c>
      <c r="E12" s="144">
        <v>2.2186437645374844E-2</v>
      </c>
      <c r="F12" s="145">
        <v>1.8502485867137937</v>
      </c>
      <c r="G12" s="146"/>
      <c r="H12" s="135"/>
      <c r="I12" s="135"/>
      <c r="J12" s="143" t="s">
        <v>26</v>
      </c>
      <c r="K12" s="144">
        <v>3.2162474703671583E-2</v>
      </c>
      <c r="L12" s="144">
        <v>3.3072420844792325E-2</v>
      </c>
      <c r="M12" s="145">
        <v>2.2958247460921184</v>
      </c>
      <c r="N12" s="144"/>
    </row>
    <row r="13" spans="2:14" s="133" customFormat="1" x14ac:dyDescent="0.25">
      <c r="B13" s="135"/>
      <c r="C13" s="143" t="s">
        <v>25</v>
      </c>
      <c r="D13" s="144">
        <v>0.49242322649859194</v>
      </c>
      <c r="E13" s="144">
        <v>0.37654320987654322</v>
      </c>
      <c r="F13" s="145">
        <v>0.56698346554132661</v>
      </c>
      <c r="G13" s="146"/>
      <c r="H13" s="135"/>
      <c r="I13" s="135"/>
      <c r="J13" s="143" t="s">
        <v>25</v>
      </c>
      <c r="K13" s="144">
        <v>0.38276958658571841</v>
      </c>
      <c r="L13" s="144">
        <v>0.27438121430082507</v>
      </c>
      <c r="M13" s="145">
        <v>1.3902711282464264</v>
      </c>
      <c r="N13" s="144"/>
    </row>
    <row r="14" spans="2:14" s="133" customFormat="1" ht="2.1" customHeight="1" x14ac:dyDescent="0.25">
      <c r="B14" s="135"/>
      <c r="C14" s="143"/>
      <c r="D14" s="144"/>
      <c r="E14" s="144"/>
      <c r="F14" s="145"/>
      <c r="G14" s="146"/>
      <c r="H14" s="135"/>
      <c r="I14" s="135"/>
      <c r="J14" s="143"/>
      <c r="K14" s="144"/>
      <c r="L14" s="144"/>
      <c r="M14" s="145"/>
      <c r="N14" s="144"/>
    </row>
    <row r="15" spans="2:14" s="133" customFormat="1" x14ac:dyDescent="0.25">
      <c r="B15" s="132" t="s">
        <v>138</v>
      </c>
      <c r="C15" s="132"/>
      <c r="D15" s="148">
        <v>1</v>
      </c>
      <c r="E15" s="148">
        <v>1</v>
      </c>
      <c r="F15" s="149">
        <v>1</v>
      </c>
      <c r="G15" s="150"/>
      <c r="H15" s="135"/>
      <c r="I15" s="132" t="s">
        <v>138</v>
      </c>
      <c r="J15" s="132"/>
      <c r="K15" s="148">
        <v>1</v>
      </c>
      <c r="L15" s="148">
        <v>1</v>
      </c>
      <c r="M15" s="149">
        <v>1.5758882880569425</v>
      </c>
      <c r="N15" s="151"/>
    </row>
    <row r="16" spans="2:14" s="133" customFormat="1" x14ac:dyDescent="0.25">
      <c r="B16" s="141"/>
      <c r="C16" s="152"/>
      <c r="D16" s="152"/>
      <c r="E16" s="135"/>
      <c r="F16" s="135"/>
      <c r="G16" s="135"/>
      <c r="H16" s="135"/>
      <c r="I16" s="135"/>
      <c r="J16" s="135"/>
      <c r="K16" s="135"/>
      <c r="L16" s="135"/>
      <c r="M16" s="135"/>
      <c r="N16" s="135"/>
    </row>
    <row r="17" spans="2:14" s="133" customFormat="1" x14ac:dyDescent="0.25">
      <c r="B17" s="141"/>
      <c r="C17" s="152"/>
      <c r="D17" s="152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2:14" s="133" customFormat="1" x14ac:dyDescent="0.25">
      <c r="B18" s="141"/>
      <c r="C18" s="152"/>
      <c r="D18" s="152"/>
      <c r="E18" s="135"/>
      <c r="F18" s="135"/>
      <c r="G18" s="135"/>
      <c r="H18" s="135"/>
      <c r="I18" s="135"/>
      <c r="J18" s="135"/>
      <c r="K18" s="135"/>
      <c r="L18" s="135"/>
      <c r="M18" s="135"/>
      <c r="N18" s="135"/>
    </row>
    <row r="19" spans="2:14" s="133" customFormat="1" x14ac:dyDescent="0.25">
      <c r="B19" s="141"/>
      <c r="C19" s="152"/>
      <c r="D19" s="152"/>
      <c r="E19" s="135"/>
      <c r="F19" s="135"/>
      <c r="G19" s="135"/>
      <c r="H19" s="135"/>
      <c r="I19" s="135"/>
      <c r="J19" s="135"/>
      <c r="K19" s="135"/>
      <c r="L19" s="135"/>
      <c r="M19" s="135"/>
      <c r="N19" s="135"/>
    </row>
    <row r="20" spans="2:14" s="133" customFormat="1" x14ac:dyDescent="0.25"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</row>
    <row r="21" spans="2:14" s="133" customFormat="1" x14ac:dyDescent="0.25"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2:14" s="133" customFormat="1" x14ac:dyDescent="0.25">
      <c r="B22" s="135"/>
      <c r="C22" s="135"/>
      <c r="D22" s="135"/>
      <c r="E22" s="135"/>
      <c r="F22" s="148"/>
      <c r="G22" s="135"/>
      <c r="H22" s="135"/>
      <c r="I22" s="135"/>
      <c r="J22" s="135"/>
      <c r="K22" s="135"/>
      <c r="L22" s="135"/>
      <c r="M22" s="135"/>
      <c r="N22" s="135"/>
    </row>
    <row r="23" spans="2:14" s="133" customFormat="1" x14ac:dyDescent="0.25"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2:14" s="133" customFormat="1" x14ac:dyDescent="0.25"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</row>
    <row r="25" spans="2:14" s="133" customFormat="1" x14ac:dyDescent="0.25">
      <c r="B25" s="135"/>
      <c r="C25" s="135" t="s">
        <v>139</v>
      </c>
      <c r="D25" s="135"/>
      <c r="E25" s="135"/>
      <c r="F25" s="142"/>
      <c r="G25" s="142"/>
      <c r="H25" s="142"/>
      <c r="I25" s="135"/>
      <c r="J25" s="135"/>
      <c r="K25" s="135"/>
      <c r="L25" s="135"/>
      <c r="M25" s="135"/>
      <c r="N25" s="135"/>
    </row>
    <row r="26" spans="2:14" s="133" customFormat="1" x14ac:dyDescent="0.25"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</row>
    <row r="27" spans="2:14" s="133" customFormat="1" x14ac:dyDescent="0.25"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</row>
    <row r="28" spans="2:14" s="133" customFormat="1" x14ac:dyDescent="0.25"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</row>
    <row r="29" spans="2:14" s="133" customFormat="1" x14ac:dyDescent="0.25"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</row>
    <row r="30" spans="2:14" s="133" customFormat="1" x14ac:dyDescent="0.25">
      <c r="B30" s="153"/>
      <c r="C30" s="141"/>
      <c r="D30" s="141"/>
      <c r="E30" s="135"/>
      <c r="F30" s="135"/>
      <c r="G30" s="135"/>
      <c r="H30" s="135"/>
      <c r="I30" s="135"/>
      <c r="J30" s="135"/>
      <c r="K30" s="135"/>
      <c r="L30" s="135"/>
      <c r="M30" s="135"/>
      <c r="N30" s="135"/>
    </row>
    <row r="31" spans="2:14" s="133" customFormat="1" x14ac:dyDescent="0.25">
      <c r="B31" s="153"/>
      <c r="C31" s="154"/>
      <c r="D31" s="154"/>
      <c r="E31" s="135"/>
      <c r="F31" s="135"/>
      <c r="G31" s="135"/>
      <c r="H31" s="142"/>
      <c r="I31" s="135"/>
      <c r="J31" s="135"/>
      <c r="K31" s="135"/>
      <c r="L31" s="135"/>
      <c r="M31" s="135"/>
      <c r="N31" s="135"/>
    </row>
    <row r="32" spans="2:14" s="133" customFormat="1" x14ac:dyDescent="0.25">
      <c r="B32" s="153"/>
      <c r="C32" s="155"/>
      <c r="D32" s="155"/>
      <c r="E32" s="135"/>
      <c r="F32" s="135"/>
      <c r="G32" s="135"/>
      <c r="H32" s="135"/>
      <c r="I32" s="135"/>
      <c r="J32" s="135"/>
      <c r="K32" s="135"/>
      <c r="L32" s="135"/>
      <c r="M32" s="135"/>
      <c r="N32" s="135"/>
    </row>
    <row r="33" spans="2:14" s="133" customFormat="1" x14ac:dyDescent="0.25">
      <c r="B33" s="141"/>
      <c r="C33" s="155"/>
      <c r="D33" s="155"/>
      <c r="E33" s="135"/>
      <c r="F33" s="135"/>
      <c r="G33" s="135"/>
      <c r="H33" s="135"/>
      <c r="I33" s="135"/>
      <c r="J33" s="135"/>
      <c r="K33" s="135"/>
      <c r="L33" s="135"/>
      <c r="M33" s="135"/>
      <c r="N33" s="135"/>
    </row>
    <row r="34" spans="2:14" s="133" customFormat="1" x14ac:dyDescent="0.25">
      <c r="B34" s="141"/>
      <c r="C34" s="155"/>
      <c r="D34" s="155"/>
      <c r="E34" s="135"/>
      <c r="F34" s="156"/>
      <c r="G34" s="135"/>
      <c r="H34" s="135"/>
      <c r="I34" s="135"/>
      <c r="J34" s="135"/>
      <c r="K34" s="135"/>
      <c r="L34" s="135"/>
      <c r="M34" s="135"/>
      <c r="N34" s="135"/>
    </row>
    <row r="35" spans="2:14" s="133" customFormat="1" x14ac:dyDescent="0.25">
      <c r="B35" s="157"/>
      <c r="C35" s="158"/>
      <c r="D35" s="158"/>
      <c r="E35" s="135"/>
      <c r="F35" s="135"/>
      <c r="G35" s="142"/>
      <c r="H35" s="142"/>
      <c r="I35" s="135"/>
      <c r="J35" s="135"/>
      <c r="K35" s="135"/>
      <c r="L35" s="135"/>
      <c r="M35" s="135"/>
      <c r="N35" s="135"/>
    </row>
    <row r="36" spans="2:14" s="133" customFormat="1" x14ac:dyDescent="0.25">
      <c r="B36" s="141"/>
      <c r="C36" s="155"/>
      <c r="D36" s="15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2:14" s="133" customFormat="1" x14ac:dyDescent="0.25">
      <c r="B37" s="141"/>
      <c r="C37" s="155"/>
      <c r="D37" s="155"/>
      <c r="E37" s="135"/>
      <c r="F37" s="135"/>
      <c r="G37" s="135"/>
      <c r="H37" s="135"/>
      <c r="I37" s="135"/>
      <c r="J37" s="135"/>
      <c r="K37" s="135"/>
      <c r="L37" s="135"/>
      <c r="M37" s="135"/>
      <c r="N37" s="135"/>
    </row>
    <row r="38" spans="2:14" s="133" customFormat="1" x14ac:dyDescent="0.25">
      <c r="B38" s="141"/>
      <c r="C38" s="141"/>
      <c r="D38" s="141"/>
      <c r="E38" s="135"/>
      <c r="F38" s="135"/>
      <c r="G38" s="135"/>
      <c r="H38" s="135"/>
      <c r="I38" s="135"/>
      <c r="J38" s="135"/>
      <c r="K38" s="135"/>
      <c r="L38" s="135"/>
      <c r="M38" s="135"/>
      <c r="N38" s="135"/>
    </row>
    <row r="39" spans="2:14" s="133" customFormat="1" x14ac:dyDescent="0.25">
      <c r="B39" s="153"/>
      <c r="C39" s="141"/>
      <c r="D39" s="141"/>
      <c r="E39" s="135"/>
      <c r="F39" s="135"/>
      <c r="G39" s="135"/>
      <c r="H39" s="135"/>
      <c r="I39" s="135"/>
      <c r="J39" s="135"/>
      <c r="K39" s="135"/>
      <c r="L39" s="135"/>
      <c r="M39" s="135"/>
      <c r="N39" s="135"/>
    </row>
    <row r="40" spans="2:14" s="133" customFormat="1" x14ac:dyDescent="0.25">
      <c r="B40" s="141"/>
      <c r="C40" s="159"/>
      <c r="D40" s="159"/>
      <c r="E40" s="135"/>
      <c r="F40" s="135"/>
      <c r="G40" s="135"/>
      <c r="H40" s="135"/>
      <c r="I40" s="135"/>
      <c r="J40" s="135"/>
      <c r="K40" s="135"/>
      <c r="L40" s="135"/>
      <c r="M40" s="135"/>
      <c r="N40" s="135"/>
    </row>
    <row r="41" spans="2:14" s="133" customFormat="1" x14ac:dyDescent="0.25">
      <c r="B41" s="141"/>
      <c r="C41" s="159"/>
      <c r="D41" s="159"/>
      <c r="E41" s="135"/>
      <c r="F41" s="135"/>
      <c r="G41" s="135"/>
      <c r="H41" s="135"/>
      <c r="I41" s="135"/>
      <c r="J41" s="135"/>
      <c r="K41" s="135"/>
      <c r="L41" s="135"/>
      <c r="M41" s="135"/>
      <c r="N41" s="135"/>
    </row>
    <row r="42" spans="2:14" s="133" customFormat="1" x14ac:dyDescent="0.25">
      <c r="B42" s="160" t="s">
        <v>140</v>
      </c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</row>
    <row r="43" spans="2:14" s="133" customFormat="1" ht="30" customHeight="1" x14ac:dyDescent="0.25">
      <c r="B43" s="161" t="s">
        <v>141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</row>
  </sheetData>
  <mergeCells count="8">
    <mergeCell ref="B43:N43"/>
    <mergeCell ref="B1:N1"/>
    <mergeCell ref="B6:C6"/>
    <mergeCell ref="I6:J6"/>
    <mergeCell ref="B11:C11"/>
    <mergeCell ref="I11:J11"/>
    <mergeCell ref="B15:C15"/>
    <mergeCell ref="I15:J15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workbookViewId="0">
      <selection activeCell="I53" sqref="I53"/>
    </sheetView>
  </sheetViews>
  <sheetFormatPr defaultRowHeight="15" x14ac:dyDescent="0.25"/>
  <sheetData>
    <row r="2" spans="1:9" ht="15.75" thickBot="1" x14ac:dyDescent="0.3">
      <c r="A2" s="76"/>
      <c r="B2" s="130" t="s">
        <v>111</v>
      </c>
      <c r="C2" s="130"/>
      <c r="D2" s="130"/>
      <c r="E2" s="130"/>
      <c r="F2" s="130"/>
      <c r="G2" s="130"/>
      <c r="H2" s="131"/>
      <c r="I2" s="131"/>
    </row>
    <row r="3" spans="1:9" ht="15.75" thickBot="1" x14ac:dyDescent="0.3">
      <c r="A3" s="77"/>
      <c r="B3" s="123" t="s">
        <v>112</v>
      </c>
      <c r="C3" s="124"/>
      <c r="D3" s="125" t="s">
        <v>113</v>
      </c>
      <c r="E3" s="126"/>
      <c r="F3" s="127" t="s">
        <v>43</v>
      </c>
      <c r="G3" s="128"/>
      <c r="H3" s="129" t="s">
        <v>114</v>
      </c>
      <c r="I3" s="129"/>
    </row>
    <row r="4" spans="1:9" ht="15.75" thickBot="1" x14ac:dyDescent="0.3">
      <c r="A4" s="78"/>
      <c r="B4" s="79">
        <v>2015</v>
      </c>
      <c r="C4" s="80">
        <v>2017</v>
      </c>
      <c r="D4" s="81">
        <v>2015</v>
      </c>
      <c r="E4" s="82">
        <v>2017</v>
      </c>
      <c r="F4" s="83">
        <v>2015</v>
      </c>
      <c r="G4" s="83">
        <v>2017</v>
      </c>
      <c r="H4" s="84">
        <v>2015</v>
      </c>
      <c r="I4" s="85">
        <v>2017</v>
      </c>
    </row>
    <row r="5" spans="1:9" ht="15.75" thickBot="1" x14ac:dyDescent="0.3">
      <c r="A5" s="86" t="s">
        <v>115</v>
      </c>
      <c r="B5" s="87">
        <v>8</v>
      </c>
      <c r="C5" s="88">
        <v>11</v>
      </c>
      <c r="D5" s="89">
        <v>18</v>
      </c>
      <c r="E5" s="90">
        <v>15</v>
      </c>
      <c r="F5" s="91">
        <v>13</v>
      </c>
      <c r="G5" s="91">
        <v>28</v>
      </c>
      <c r="H5" s="92">
        <v>11</v>
      </c>
      <c r="I5" s="90">
        <v>24</v>
      </c>
    </row>
    <row r="6" spans="1:9" ht="15.75" thickBot="1" x14ac:dyDescent="0.3">
      <c r="A6" s="86" t="s">
        <v>116</v>
      </c>
      <c r="B6" s="87">
        <v>4</v>
      </c>
      <c r="C6" s="88">
        <v>4</v>
      </c>
      <c r="D6" s="93">
        <v>0</v>
      </c>
      <c r="E6" s="90">
        <v>2</v>
      </c>
      <c r="F6" s="91">
        <v>0</v>
      </c>
      <c r="G6" s="91">
        <v>1</v>
      </c>
      <c r="H6" s="92">
        <v>0</v>
      </c>
      <c r="I6" s="90"/>
    </row>
    <row r="7" spans="1:9" ht="15.75" thickBot="1" x14ac:dyDescent="0.3">
      <c r="A7" s="86" t="s">
        <v>108</v>
      </c>
      <c r="B7" s="87">
        <v>3</v>
      </c>
      <c r="C7" s="88">
        <v>3</v>
      </c>
      <c r="D7" s="89">
        <v>4</v>
      </c>
      <c r="E7" s="90">
        <v>6</v>
      </c>
      <c r="F7" s="91">
        <v>5</v>
      </c>
      <c r="G7" s="91"/>
      <c r="H7" s="92">
        <v>2</v>
      </c>
      <c r="I7" s="90">
        <v>2</v>
      </c>
    </row>
    <row r="8" spans="1:9" ht="15.75" thickBot="1" x14ac:dyDescent="0.3">
      <c r="A8" s="86" t="s">
        <v>117</v>
      </c>
      <c r="B8" s="94">
        <v>0</v>
      </c>
      <c r="C8" s="88"/>
      <c r="D8" s="95">
        <v>0</v>
      </c>
      <c r="E8" s="90"/>
      <c r="F8" s="96">
        <v>0</v>
      </c>
      <c r="G8" s="96"/>
      <c r="H8" s="92">
        <v>1</v>
      </c>
      <c r="I8" s="90"/>
    </row>
    <row r="9" spans="1:9" ht="15.75" thickBot="1" x14ac:dyDescent="0.3">
      <c r="A9" s="86" t="s">
        <v>118</v>
      </c>
      <c r="B9" s="87">
        <v>0</v>
      </c>
      <c r="C9" s="88"/>
      <c r="D9" s="89">
        <v>0</v>
      </c>
      <c r="E9" s="90"/>
      <c r="F9" s="91">
        <v>6</v>
      </c>
      <c r="G9" s="91">
        <v>1</v>
      </c>
      <c r="H9" s="92">
        <v>5</v>
      </c>
      <c r="I9" s="90">
        <v>2</v>
      </c>
    </row>
    <row r="10" spans="1:9" ht="15.75" thickBot="1" x14ac:dyDescent="0.3">
      <c r="A10" s="86" t="s">
        <v>119</v>
      </c>
      <c r="B10" s="94"/>
      <c r="C10" s="88"/>
      <c r="D10" s="95"/>
      <c r="E10" s="90"/>
      <c r="F10" s="96"/>
      <c r="G10" s="96"/>
      <c r="H10" s="92"/>
      <c r="I10" s="90"/>
    </row>
    <row r="11" spans="1:9" ht="15.75" thickBot="1" x14ac:dyDescent="0.3">
      <c r="A11" s="97" t="s">
        <v>120</v>
      </c>
      <c r="B11" s="94">
        <v>0</v>
      </c>
      <c r="C11" s="88"/>
      <c r="D11" s="95">
        <v>0</v>
      </c>
      <c r="E11" s="90"/>
      <c r="F11" s="96">
        <v>0</v>
      </c>
      <c r="G11" s="96"/>
      <c r="H11" s="92">
        <v>0</v>
      </c>
      <c r="I11" s="90"/>
    </row>
    <row r="12" spans="1:9" ht="15.75" thickBot="1" x14ac:dyDescent="0.3">
      <c r="A12" s="86" t="s">
        <v>121</v>
      </c>
      <c r="B12" s="87">
        <v>4</v>
      </c>
      <c r="C12" s="88">
        <v>4</v>
      </c>
      <c r="D12" s="89">
        <v>1</v>
      </c>
      <c r="E12" s="90">
        <v>1</v>
      </c>
      <c r="F12" s="91">
        <v>1</v>
      </c>
      <c r="G12" s="91">
        <v>0</v>
      </c>
      <c r="H12" s="92">
        <v>0</v>
      </c>
      <c r="I12" s="90">
        <v>1</v>
      </c>
    </row>
    <row r="17" spans="1:9" ht="15.75" thickBot="1" x14ac:dyDescent="0.3">
      <c r="A17" s="76"/>
      <c r="B17" s="130" t="s">
        <v>122</v>
      </c>
      <c r="C17" s="130"/>
      <c r="D17" s="130"/>
      <c r="E17" s="130"/>
      <c r="F17" s="130"/>
      <c r="G17" s="130"/>
      <c r="H17" s="131"/>
      <c r="I17" s="131"/>
    </row>
    <row r="18" spans="1:9" ht="15.75" thickBot="1" x14ac:dyDescent="0.3">
      <c r="A18" s="77"/>
      <c r="B18" s="123" t="s">
        <v>112</v>
      </c>
      <c r="C18" s="124"/>
      <c r="D18" s="125" t="s">
        <v>113</v>
      </c>
      <c r="E18" s="126"/>
      <c r="F18" s="127" t="s">
        <v>43</v>
      </c>
      <c r="G18" s="128"/>
      <c r="H18" s="129" t="s">
        <v>114</v>
      </c>
      <c r="I18" s="129"/>
    </row>
    <row r="19" spans="1:9" ht="15.75" thickBot="1" x14ac:dyDescent="0.3">
      <c r="A19" s="78"/>
      <c r="B19" s="79">
        <v>2015</v>
      </c>
      <c r="C19" s="80">
        <v>2017</v>
      </c>
      <c r="D19" s="81">
        <v>2015</v>
      </c>
      <c r="E19" s="82">
        <v>2017</v>
      </c>
      <c r="F19" s="83">
        <v>2015</v>
      </c>
      <c r="G19" s="83">
        <v>2017</v>
      </c>
      <c r="H19" s="84">
        <v>2015</v>
      </c>
      <c r="I19" s="85">
        <v>2017</v>
      </c>
    </row>
    <row r="20" spans="1:9" x14ac:dyDescent="0.25">
      <c r="A20" s="86" t="s">
        <v>115</v>
      </c>
      <c r="B20" s="98">
        <v>8</v>
      </c>
      <c r="C20" s="88">
        <v>11</v>
      </c>
      <c r="D20" s="99">
        <v>18</v>
      </c>
      <c r="E20" s="90">
        <v>15</v>
      </c>
      <c r="F20" s="100">
        <v>13</v>
      </c>
      <c r="G20" s="90">
        <v>28</v>
      </c>
      <c r="H20" s="98">
        <v>17</v>
      </c>
      <c r="I20" s="90">
        <v>24</v>
      </c>
    </row>
    <row r="21" spans="1:9" x14ac:dyDescent="0.25">
      <c r="A21" s="86" t="s">
        <v>116</v>
      </c>
      <c r="B21" s="101">
        <v>4</v>
      </c>
      <c r="C21" s="88">
        <v>4</v>
      </c>
      <c r="D21" s="102">
        <v>0</v>
      </c>
      <c r="E21" s="90">
        <v>2</v>
      </c>
      <c r="F21" s="103">
        <v>0</v>
      </c>
      <c r="G21" s="90">
        <v>1</v>
      </c>
      <c r="H21" s="101">
        <v>0</v>
      </c>
      <c r="I21" s="90"/>
    </row>
    <row r="22" spans="1:9" x14ac:dyDescent="0.25">
      <c r="A22" s="86" t="s">
        <v>108</v>
      </c>
      <c r="B22" s="98">
        <v>3</v>
      </c>
      <c r="C22" s="88">
        <v>3</v>
      </c>
      <c r="D22" s="99">
        <v>4</v>
      </c>
      <c r="E22" s="90">
        <v>6</v>
      </c>
      <c r="F22" s="100">
        <v>5</v>
      </c>
      <c r="G22" s="90"/>
      <c r="H22" s="98">
        <v>2</v>
      </c>
      <c r="I22" s="90">
        <v>2</v>
      </c>
    </row>
    <row r="23" spans="1:9" x14ac:dyDescent="0.25">
      <c r="A23" s="86" t="s">
        <v>117</v>
      </c>
      <c r="B23" s="104">
        <v>0</v>
      </c>
      <c r="C23" s="88"/>
      <c r="D23" s="105">
        <v>0</v>
      </c>
      <c r="E23" s="90"/>
      <c r="F23" s="106">
        <v>0</v>
      </c>
      <c r="G23" s="90"/>
      <c r="H23" s="104">
        <v>1</v>
      </c>
      <c r="I23" s="90"/>
    </row>
    <row r="24" spans="1:9" x14ac:dyDescent="0.25">
      <c r="A24" s="86" t="s">
        <v>118</v>
      </c>
      <c r="B24" s="98">
        <v>0</v>
      </c>
      <c r="C24" s="88"/>
      <c r="D24" s="99">
        <v>0</v>
      </c>
      <c r="E24" s="90"/>
      <c r="F24" s="100">
        <v>6</v>
      </c>
      <c r="G24" s="90">
        <v>1</v>
      </c>
      <c r="H24" s="98">
        <v>5</v>
      </c>
      <c r="I24" s="90">
        <v>2</v>
      </c>
    </row>
    <row r="25" spans="1:9" x14ac:dyDescent="0.25">
      <c r="A25" s="86" t="s">
        <v>119</v>
      </c>
      <c r="B25" s="104">
        <v>0</v>
      </c>
      <c r="C25" s="88"/>
      <c r="D25" s="105">
        <v>0</v>
      </c>
      <c r="E25" s="90"/>
      <c r="F25" s="106">
        <v>0</v>
      </c>
      <c r="G25" s="90"/>
      <c r="H25" s="104">
        <v>0</v>
      </c>
      <c r="I25" s="90"/>
    </row>
    <row r="26" spans="1:9" ht="15.75" thickBot="1" x14ac:dyDescent="0.3">
      <c r="A26" s="97" t="s">
        <v>120</v>
      </c>
      <c r="B26" s="98">
        <v>4</v>
      </c>
      <c r="C26" s="88"/>
      <c r="D26" s="99">
        <v>1</v>
      </c>
      <c r="E26" s="90"/>
      <c r="F26" s="100">
        <v>1</v>
      </c>
      <c r="G26" s="90"/>
      <c r="H26" s="98">
        <v>0</v>
      </c>
      <c r="I26" s="90"/>
    </row>
    <row r="27" spans="1:9" ht="15.75" thickBot="1" x14ac:dyDescent="0.3">
      <c r="A27" s="86" t="s">
        <v>121</v>
      </c>
      <c r="B27" s="87"/>
      <c r="C27" s="88">
        <v>4</v>
      </c>
      <c r="D27" s="89"/>
      <c r="E27" s="90">
        <v>1</v>
      </c>
      <c r="F27" s="91"/>
      <c r="G27" s="90">
        <v>0</v>
      </c>
      <c r="H27" s="92"/>
      <c r="I27" s="90">
        <v>1</v>
      </c>
    </row>
    <row r="33" spans="1:9" ht="15.75" thickBot="1" x14ac:dyDescent="0.3">
      <c r="A33" s="76"/>
      <c r="B33" s="130" t="s">
        <v>123</v>
      </c>
      <c r="C33" s="130"/>
      <c r="D33" s="130"/>
      <c r="E33" s="130"/>
      <c r="F33" s="130"/>
      <c r="G33" s="130"/>
      <c r="H33" s="131"/>
      <c r="I33" s="131"/>
    </row>
    <row r="34" spans="1:9" ht="15.75" thickBot="1" x14ac:dyDescent="0.3">
      <c r="A34" s="77"/>
      <c r="B34" s="123" t="s">
        <v>112</v>
      </c>
      <c r="C34" s="124"/>
      <c r="D34" s="125" t="s">
        <v>113</v>
      </c>
      <c r="E34" s="126"/>
      <c r="F34" s="127" t="s">
        <v>43</v>
      </c>
      <c r="G34" s="128"/>
      <c r="H34" s="129" t="s">
        <v>114</v>
      </c>
      <c r="I34" s="129"/>
    </row>
    <row r="35" spans="1:9" ht="15.75" thickBot="1" x14ac:dyDescent="0.3">
      <c r="A35" s="78"/>
      <c r="B35" s="79">
        <v>2015</v>
      </c>
      <c r="C35" s="80">
        <v>2017</v>
      </c>
      <c r="D35" s="81">
        <v>2015</v>
      </c>
      <c r="E35" s="82">
        <v>2017</v>
      </c>
      <c r="F35" s="83">
        <v>2015</v>
      </c>
      <c r="G35" s="83">
        <v>2017</v>
      </c>
      <c r="H35" s="84">
        <v>2015</v>
      </c>
      <c r="I35" s="85">
        <v>2017</v>
      </c>
    </row>
    <row r="36" spans="1:9" x14ac:dyDescent="0.25">
      <c r="A36" s="86" t="s">
        <v>115</v>
      </c>
      <c r="B36" s="98">
        <v>0</v>
      </c>
      <c r="C36" s="88">
        <v>3</v>
      </c>
      <c r="D36" s="99">
        <v>9</v>
      </c>
      <c r="E36" s="90">
        <v>10</v>
      </c>
      <c r="F36" s="98">
        <v>2</v>
      </c>
      <c r="G36" s="90">
        <v>0</v>
      </c>
      <c r="H36" s="98">
        <v>5</v>
      </c>
      <c r="I36" s="90">
        <v>4</v>
      </c>
    </row>
    <row r="37" spans="1:9" x14ac:dyDescent="0.25">
      <c r="A37" s="86" t="s">
        <v>116</v>
      </c>
      <c r="B37" s="101">
        <v>7</v>
      </c>
      <c r="C37" s="88">
        <v>7</v>
      </c>
      <c r="D37" s="107">
        <v>1</v>
      </c>
      <c r="E37" s="90">
        <v>2</v>
      </c>
      <c r="F37" s="101">
        <v>0</v>
      </c>
      <c r="G37" s="90">
        <v>1</v>
      </c>
      <c r="H37" s="101">
        <v>0</v>
      </c>
      <c r="I37" s="90"/>
    </row>
    <row r="38" spans="1:9" x14ac:dyDescent="0.25">
      <c r="A38" s="86" t="s">
        <v>108</v>
      </c>
      <c r="B38" s="98">
        <v>7</v>
      </c>
      <c r="C38" s="88">
        <v>8</v>
      </c>
      <c r="D38" s="99">
        <v>4</v>
      </c>
      <c r="E38" s="90">
        <v>11</v>
      </c>
      <c r="F38" s="98">
        <v>5</v>
      </c>
      <c r="G38" s="90">
        <v>7</v>
      </c>
      <c r="H38" s="98">
        <v>4</v>
      </c>
      <c r="I38" s="90">
        <v>9</v>
      </c>
    </row>
    <row r="39" spans="1:9" x14ac:dyDescent="0.25">
      <c r="A39" s="86" t="s">
        <v>117</v>
      </c>
      <c r="B39" s="104">
        <v>0</v>
      </c>
      <c r="C39" s="88"/>
      <c r="D39" s="105">
        <v>0</v>
      </c>
      <c r="E39" s="90"/>
      <c r="F39" s="104">
        <v>8</v>
      </c>
      <c r="G39" s="90">
        <v>5</v>
      </c>
      <c r="H39" s="104">
        <v>10</v>
      </c>
      <c r="I39" s="90">
        <v>8</v>
      </c>
    </row>
    <row r="40" spans="1:9" x14ac:dyDescent="0.25">
      <c r="A40" s="86" t="s">
        <v>118</v>
      </c>
      <c r="B40" s="98">
        <v>0</v>
      </c>
      <c r="C40" s="88"/>
      <c r="D40" s="99">
        <v>0</v>
      </c>
      <c r="E40" s="90"/>
      <c r="F40" s="98">
        <v>9</v>
      </c>
      <c r="G40" s="90">
        <v>14</v>
      </c>
      <c r="H40" s="98">
        <v>5</v>
      </c>
      <c r="I40" s="90">
        <v>5</v>
      </c>
    </row>
    <row r="41" spans="1:9" x14ac:dyDescent="0.25">
      <c r="A41" s="86" t="s">
        <v>119</v>
      </c>
      <c r="B41" s="104">
        <v>2</v>
      </c>
      <c r="C41" s="88"/>
      <c r="D41" s="105">
        <v>5</v>
      </c>
      <c r="E41" s="90"/>
      <c r="F41" s="104">
        <v>1</v>
      </c>
      <c r="G41" s="90">
        <v>3</v>
      </c>
      <c r="H41" s="104">
        <v>1</v>
      </c>
      <c r="I41" s="90"/>
    </row>
    <row r="42" spans="1:9" ht="15.75" thickBot="1" x14ac:dyDescent="0.3">
      <c r="A42" s="97" t="s">
        <v>120</v>
      </c>
      <c r="B42" s="98">
        <v>3</v>
      </c>
      <c r="C42" s="88"/>
      <c r="D42" s="99">
        <v>4</v>
      </c>
      <c r="E42" s="90"/>
      <c r="F42" s="98">
        <v>0</v>
      </c>
      <c r="G42" s="90"/>
      <c r="H42" s="98">
        <v>0</v>
      </c>
      <c r="I42" s="90">
        <v>2</v>
      </c>
    </row>
    <row r="43" spans="1:9" ht="15.75" thickBot="1" x14ac:dyDescent="0.3">
      <c r="A43" s="86" t="s">
        <v>121</v>
      </c>
      <c r="B43" s="87"/>
      <c r="C43" s="88">
        <v>4</v>
      </c>
      <c r="D43" s="89"/>
      <c r="E43" s="90">
        <v>1</v>
      </c>
      <c r="F43" s="91"/>
      <c r="G43" s="90">
        <v>0</v>
      </c>
      <c r="H43" s="92"/>
      <c r="I43" s="90">
        <v>1</v>
      </c>
    </row>
  </sheetData>
  <mergeCells count="15">
    <mergeCell ref="B34:C34"/>
    <mergeCell ref="D34:E34"/>
    <mergeCell ref="F34:G34"/>
    <mergeCell ref="H34:I34"/>
    <mergeCell ref="B2:I2"/>
    <mergeCell ref="B3:C3"/>
    <mergeCell ref="D3:E3"/>
    <mergeCell ref="F3:G3"/>
    <mergeCell ref="H3:I3"/>
    <mergeCell ref="B17:I17"/>
    <mergeCell ref="B18:C18"/>
    <mergeCell ref="D18:E18"/>
    <mergeCell ref="F18:G18"/>
    <mergeCell ref="H18:I18"/>
    <mergeCell ref="B33:I33"/>
  </mergeCells>
  <conditionalFormatting sqref="B3:B4">
    <cfRule type="expression" dxfId="13" priority="25">
      <formula>MOD(ROW(),2)=0</formula>
    </cfRule>
    <cfRule type="colorScale" priority="26">
      <colorScale>
        <cfvo type="min"/>
        <cfvo type="max"/>
        <color rgb="FFFF7128"/>
        <color rgb="FFFFEF9C"/>
      </colorScale>
    </cfRule>
  </conditionalFormatting>
  <conditionalFormatting sqref="C5:C12">
    <cfRule type="expression" dxfId="12" priority="27">
      <formula>MOD(ROW(),2)=0</formula>
    </cfRule>
    <cfRule type="colorScale" priority="28">
      <colorScale>
        <cfvo type="min"/>
        <cfvo type="max"/>
        <color rgb="FFFF7128"/>
        <color rgb="FFFFEF9C"/>
      </colorScale>
    </cfRule>
  </conditionalFormatting>
  <conditionalFormatting sqref="E5:E12">
    <cfRule type="expression" dxfId="11" priority="23">
      <formula>MOD(ROW(),2)=0</formula>
    </cfRule>
    <cfRule type="colorScale" priority="24">
      <colorScale>
        <cfvo type="min"/>
        <cfvo type="max"/>
        <color rgb="FFFF7128"/>
        <color rgb="FFFFEF9C"/>
      </colorScale>
    </cfRule>
  </conditionalFormatting>
  <conditionalFormatting sqref="I5:I12">
    <cfRule type="expression" dxfId="10" priority="21">
      <formula>MOD(ROW(),2)=0</formula>
    </cfRule>
    <cfRule type="colorScale" priority="22">
      <colorScale>
        <cfvo type="min"/>
        <cfvo type="max"/>
        <color rgb="FFFF7128"/>
        <color rgb="FFFFEF9C"/>
      </colorScale>
    </cfRule>
  </conditionalFormatting>
  <conditionalFormatting sqref="B18:B19">
    <cfRule type="expression" dxfId="9" priority="19">
      <formula>MOD(ROW(),2)=0</formula>
    </cfRule>
    <cfRule type="colorScale" priority="20">
      <colorScale>
        <cfvo type="min"/>
        <cfvo type="max"/>
        <color rgb="FFFF7128"/>
        <color rgb="FFFFEF9C"/>
      </colorScale>
    </cfRule>
  </conditionalFormatting>
  <conditionalFormatting sqref="C20:C27">
    <cfRule type="expression" dxfId="8" priority="17">
      <formula>MOD(ROW(),2)=0</formula>
    </cfRule>
    <cfRule type="colorScale" priority="18">
      <colorScale>
        <cfvo type="min"/>
        <cfvo type="max"/>
        <color rgb="FFFF7128"/>
        <color rgb="FFFFEF9C"/>
      </colorScale>
    </cfRule>
  </conditionalFormatting>
  <conditionalFormatting sqref="E20:E27">
    <cfRule type="expression" dxfId="7" priority="15">
      <formula>MOD(ROW(),2)=0</formula>
    </cfRule>
    <cfRule type="colorScale" priority="16">
      <colorScale>
        <cfvo type="min"/>
        <cfvo type="max"/>
        <color rgb="FFFF7128"/>
        <color rgb="FFFFEF9C"/>
      </colorScale>
    </cfRule>
  </conditionalFormatting>
  <conditionalFormatting sqref="G20:G27">
    <cfRule type="expression" dxfId="6" priority="13">
      <formula>MOD(ROW(),2)=0</formula>
    </cfRule>
    <cfRule type="colorScale" priority="14">
      <colorScale>
        <cfvo type="min"/>
        <cfvo type="max"/>
        <color rgb="FFFF7128"/>
        <color rgb="FFFFEF9C"/>
      </colorScale>
    </cfRule>
  </conditionalFormatting>
  <conditionalFormatting sqref="I20:I27">
    <cfRule type="expression" dxfId="5" priority="11">
      <formula>MOD(ROW(),2)=0</formula>
    </cfRule>
    <cfRule type="colorScale" priority="12">
      <colorScale>
        <cfvo type="min"/>
        <cfvo type="max"/>
        <color rgb="FFFF7128"/>
        <color rgb="FFFFEF9C"/>
      </colorScale>
    </cfRule>
  </conditionalFormatting>
  <conditionalFormatting sqref="B34:B35">
    <cfRule type="expression" dxfId="4" priority="9">
      <formula>MOD(ROW(),2)=0</formula>
    </cfRule>
    <cfRule type="colorScale" priority="10">
      <colorScale>
        <cfvo type="min"/>
        <cfvo type="max"/>
        <color rgb="FFFF7128"/>
        <color rgb="FFFFEF9C"/>
      </colorScale>
    </cfRule>
  </conditionalFormatting>
  <conditionalFormatting sqref="C36:C43">
    <cfRule type="expression" dxfId="3" priority="7">
      <formula>MOD(ROW(),2)=0</formula>
    </cfRule>
    <cfRule type="colorScale" priority="8">
      <colorScale>
        <cfvo type="min"/>
        <cfvo type="max"/>
        <color rgb="FFFF7128"/>
        <color rgb="FFFFEF9C"/>
      </colorScale>
    </cfRule>
  </conditionalFormatting>
  <conditionalFormatting sqref="E36:E43">
    <cfRule type="expression" dxfId="2" priority="5">
      <formula>MOD(ROW(),2)=0</formula>
    </cfRule>
    <cfRule type="colorScale" priority="6">
      <colorScale>
        <cfvo type="min"/>
        <cfvo type="max"/>
        <color rgb="FFFF7128"/>
        <color rgb="FFFFEF9C"/>
      </colorScale>
    </cfRule>
  </conditionalFormatting>
  <conditionalFormatting sqref="G36:G43">
    <cfRule type="expression" dxfId="1" priority="3">
      <formula>MOD(ROW(),2)=0</formula>
    </cfRule>
    <cfRule type="colorScale" priority="4">
      <colorScale>
        <cfvo type="min"/>
        <cfvo type="max"/>
        <color rgb="FFFF7128"/>
        <color rgb="FFFFEF9C"/>
      </colorScale>
    </cfRule>
  </conditionalFormatting>
  <conditionalFormatting sqref="I36:I43">
    <cfRule type="expression" dxfId="0" priority="1">
      <formula>MOD(ROW(),2)=0</formula>
    </cfRule>
    <cfRule type="colorScale" priority="2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4"/>
  <sheetViews>
    <sheetView zoomScale="66" zoomScaleNormal="66" workbookViewId="0">
      <selection sqref="A1:XFD1048576"/>
    </sheetView>
  </sheetViews>
  <sheetFormatPr defaultRowHeight="15" x14ac:dyDescent="0.25"/>
  <cols>
    <col min="1" max="1" width="7.42578125" customWidth="1"/>
    <col min="2" max="4" width="11" customWidth="1"/>
    <col min="5" max="5" width="12.140625" customWidth="1"/>
    <col min="6" max="7" width="11" hidden="1" customWidth="1"/>
    <col min="8" max="9" width="11" customWidth="1"/>
    <col min="10" max="11" width="12" customWidth="1"/>
    <col min="12" max="13" width="12" hidden="1" customWidth="1"/>
    <col min="14" max="17" width="12" style="1" customWidth="1"/>
    <col min="18" max="20" width="12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t="s">
        <v>17</v>
      </c>
      <c r="S1" t="s">
        <v>18</v>
      </c>
      <c r="T1" t="s">
        <v>19</v>
      </c>
    </row>
    <row r="2" spans="1:20" x14ac:dyDescent="0.25">
      <c r="B2" s="2">
        <v>2015</v>
      </c>
      <c r="H2" s="2">
        <v>2017</v>
      </c>
      <c r="M2" s="3" t="s">
        <v>20</v>
      </c>
      <c r="N2" s="4" t="s">
        <v>21</v>
      </c>
    </row>
    <row r="3" spans="1:20" ht="30" x14ac:dyDescent="0.25">
      <c r="A3" s="5"/>
      <c r="B3" s="6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/>
      <c r="H3" s="6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8"/>
      <c r="N3" s="9" t="s">
        <v>27</v>
      </c>
      <c r="O3" s="10" t="s">
        <v>28</v>
      </c>
      <c r="P3" s="10" t="s">
        <v>29</v>
      </c>
      <c r="Q3" s="10" t="s">
        <v>30</v>
      </c>
      <c r="R3" s="7"/>
      <c r="S3" s="5"/>
      <c r="T3" s="5"/>
    </row>
    <row r="4" spans="1:20" x14ac:dyDescent="0.25">
      <c r="A4">
        <v>1</v>
      </c>
      <c r="B4" s="2">
        <v>2878</v>
      </c>
      <c r="C4">
        <v>565</v>
      </c>
      <c r="D4">
        <v>1778</v>
      </c>
      <c r="E4">
        <v>535</v>
      </c>
      <c r="H4" s="2">
        <v>2979</v>
      </c>
      <c r="I4">
        <v>606</v>
      </c>
      <c r="J4">
        <v>1822</v>
      </c>
      <c r="K4">
        <v>551</v>
      </c>
      <c r="M4" s="11">
        <f>SUM(I4+J4+K4)</f>
        <v>2979</v>
      </c>
      <c r="N4" s="4">
        <f>(H4-B4)/B4</f>
        <v>3.5093815149409312E-2</v>
      </c>
      <c r="O4" s="12">
        <f t="shared" ref="O4:Q19" si="0">(I4-C4)/C4</f>
        <v>7.2566371681415928E-2</v>
      </c>
      <c r="P4" s="12">
        <f t="shared" si="0"/>
        <v>2.4746906636670417E-2</v>
      </c>
      <c r="Q4" s="12">
        <f t="shared" si="0"/>
        <v>2.9906542056074768E-2</v>
      </c>
    </row>
    <row r="5" spans="1:20" x14ac:dyDescent="0.25">
      <c r="A5">
        <v>2</v>
      </c>
      <c r="B5" s="2">
        <v>2639</v>
      </c>
      <c r="C5">
        <v>452</v>
      </c>
      <c r="D5">
        <v>1597</v>
      </c>
      <c r="E5">
        <v>590</v>
      </c>
      <c r="H5" s="2">
        <v>2560</v>
      </c>
      <c r="I5">
        <v>338</v>
      </c>
      <c r="J5">
        <v>2173</v>
      </c>
      <c r="K5">
        <v>85</v>
      </c>
      <c r="M5" s="11">
        <f t="shared" ref="M5:M44" si="1">SUM(I5+J5+K5)</f>
        <v>2596</v>
      </c>
      <c r="N5" s="4">
        <f>(H5-B5)/B5</f>
        <v>-2.9935581659719591E-2</v>
      </c>
      <c r="O5" s="12">
        <f t="shared" si="0"/>
        <v>-0.25221238938053098</v>
      </c>
      <c r="P5" s="12">
        <f t="shared" si="0"/>
        <v>0.36067626800250469</v>
      </c>
      <c r="Q5" s="12">
        <f t="shared" si="0"/>
        <v>-0.85593220338983056</v>
      </c>
    </row>
    <row r="6" spans="1:20" x14ac:dyDescent="0.25">
      <c r="A6">
        <v>3</v>
      </c>
      <c r="B6" s="2">
        <v>2026</v>
      </c>
      <c r="C6">
        <v>60</v>
      </c>
      <c r="D6">
        <v>1866</v>
      </c>
      <c r="E6">
        <v>100</v>
      </c>
      <c r="H6" s="2">
        <v>2527</v>
      </c>
      <c r="I6">
        <v>141</v>
      </c>
      <c r="J6">
        <v>2304</v>
      </c>
      <c r="K6">
        <v>82</v>
      </c>
      <c r="M6" s="11">
        <f t="shared" si="1"/>
        <v>2527</v>
      </c>
      <c r="N6" s="4">
        <f t="shared" ref="N6:Q44" si="2">(H6-B6)/B6</f>
        <v>0.24728529121421519</v>
      </c>
      <c r="O6" s="12">
        <f t="shared" si="0"/>
        <v>1.35</v>
      </c>
      <c r="P6" s="12">
        <f t="shared" si="0"/>
        <v>0.2347266881028939</v>
      </c>
      <c r="Q6" s="12">
        <f t="shared" si="0"/>
        <v>-0.18</v>
      </c>
      <c r="T6" t="s">
        <v>31</v>
      </c>
    </row>
    <row r="7" spans="1:20" x14ac:dyDescent="0.25">
      <c r="A7">
        <v>4</v>
      </c>
      <c r="B7" s="2">
        <v>1647</v>
      </c>
      <c r="C7">
        <v>44</v>
      </c>
      <c r="D7">
        <v>1257</v>
      </c>
      <c r="E7">
        <v>340</v>
      </c>
      <c r="H7" s="2">
        <v>1739</v>
      </c>
      <c r="I7">
        <v>95</v>
      </c>
      <c r="J7">
        <v>1405</v>
      </c>
      <c r="K7">
        <v>184</v>
      </c>
      <c r="M7" s="11">
        <f t="shared" si="1"/>
        <v>1684</v>
      </c>
      <c r="N7" s="4">
        <f t="shared" si="2"/>
        <v>5.5859137826350942E-2</v>
      </c>
      <c r="O7" s="12">
        <f t="shared" si="0"/>
        <v>1.1590909090909092</v>
      </c>
      <c r="P7" s="12">
        <f t="shared" si="0"/>
        <v>0.1177406523468576</v>
      </c>
      <c r="Q7" s="12">
        <f t="shared" si="0"/>
        <v>-0.45882352941176469</v>
      </c>
    </row>
    <row r="8" spans="1:20" x14ac:dyDescent="0.25">
      <c r="A8">
        <v>5</v>
      </c>
      <c r="B8" s="2">
        <v>826</v>
      </c>
      <c r="C8">
        <v>36</v>
      </c>
      <c r="D8">
        <v>745</v>
      </c>
      <c r="E8">
        <v>45</v>
      </c>
      <c r="H8" s="2">
        <v>1096</v>
      </c>
      <c r="I8">
        <v>187</v>
      </c>
      <c r="J8">
        <v>878</v>
      </c>
      <c r="K8">
        <v>31</v>
      </c>
      <c r="L8">
        <v>0</v>
      </c>
      <c r="M8" s="11">
        <f t="shared" si="1"/>
        <v>1096</v>
      </c>
      <c r="N8" s="4">
        <f t="shared" si="2"/>
        <v>0.32687651331719131</v>
      </c>
      <c r="O8" s="12">
        <f t="shared" si="0"/>
        <v>4.1944444444444446</v>
      </c>
      <c r="P8" s="12">
        <f t="shared" si="0"/>
        <v>0.17852348993288591</v>
      </c>
      <c r="Q8" s="12">
        <f t="shared" si="0"/>
        <v>-0.31111111111111112</v>
      </c>
    </row>
    <row r="9" spans="1:20" x14ac:dyDescent="0.25">
      <c r="A9">
        <v>6</v>
      </c>
      <c r="B9" s="2">
        <v>781</v>
      </c>
      <c r="C9">
        <v>404</v>
      </c>
      <c r="D9">
        <v>377</v>
      </c>
      <c r="E9">
        <v>0</v>
      </c>
      <c r="H9" s="2">
        <v>843</v>
      </c>
      <c r="I9">
        <v>435</v>
      </c>
      <c r="J9">
        <v>408</v>
      </c>
      <c r="K9">
        <v>0</v>
      </c>
      <c r="L9">
        <v>0</v>
      </c>
      <c r="M9" s="11">
        <f t="shared" si="1"/>
        <v>843</v>
      </c>
      <c r="N9" s="4">
        <f t="shared" si="2"/>
        <v>7.9385403329065296E-2</v>
      </c>
      <c r="O9" s="12">
        <f t="shared" si="0"/>
        <v>7.6732673267326731E-2</v>
      </c>
      <c r="P9" s="12">
        <f t="shared" si="0"/>
        <v>8.2228116710875335E-2</v>
      </c>
      <c r="Q9" s="12"/>
    </row>
    <row r="10" spans="1:20" x14ac:dyDescent="0.25">
      <c r="A10">
        <v>7</v>
      </c>
      <c r="B10" s="2">
        <v>356</v>
      </c>
      <c r="C10">
        <v>12</v>
      </c>
      <c r="D10">
        <v>230</v>
      </c>
      <c r="E10">
        <v>114</v>
      </c>
      <c r="F10">
        <v>0</v>
      </c>
      <c r="H10" s="2">
        <v>393</v>
      </c>
      <c r="I10">
        <v>16</v>
      </c>
      <c r="J10">
        <v>266</v>
      </c>
      <c r="K10">
        <v>111</v>
      </c>
      <c r="L10">
        <v>0</v>
      </c>
      <c r="M10" s="11">
        <f t="shared" si="1"/>
        <v>393</v>
      </c>
      <c r="N10" s="4">
        <f t="shared" si="2"/>
        <v>0.10393258426966293</v>
      </c>
      <c r="O10" s="12">
        <f t="shared" si="0"/>
        <v>0.33333333333333331</v>
      </c>
      <c r="P10" s="12">
        <f t="shared" si="0"/>
        <v>0.15652173913043479</v>
      </c>
      <c r="Q10" s="12">
        <f t="shared" si="0"/>
        <v>-2.6315789473684209E-2</v>
      </c>
    </row>
    <row r="11" spans="1:20" x14ac:dyDescent="0.25">
      <c r="A11">
        <v>8</v>
      </c>
      <c r="B11" s="2">
        <v>338</v>
      </c>
      <c r="C11">
        <v>29</v>
      </c>
      <c r="D11">
        <v>267</v>
      </c>
      <c r="E11">
        <v>42</v>
      </c>
      <c r="H11" s="2">
        <v>368</v>
      </c>
      <c r="I11">
        <v>40</v>
      </c>
      <c r="J11">
        <v>283</v>
      </c>
      <c r="K11">
        <v>45</v>
      </c>
      <c r="L11">
        <v>0</v>
      </c>
      <c r="M11" s="11">
        <f t="shared" si="1"/>
        <v>368</v>
      </c>
      <c r="N11" s="4">
        <f t="shared" si="2"/>
        <v>8.8757396449704137E-2</v>
      </c>
      <c r="O11" s="12">
        <f t="shared" si="0"/>
        <v>0.37931034482758619</v>
      </c>
      <c r="P11" s="12">
        <f t="shared" si="0"/>
        <v>5.9925093632958802E-2</v>
      </c>
      <c r="Q11" s="12">
        <f t="shared" si="0"/>
        <v>7.1428571428571425E-2</v>
      </c>
    </row>
    <row r="12" spans="1:20" x14ac:dyDescent="0.25">
      <c r="A12">
        <v>9</v>
      </c>
      <c r="B12" s="2">
        <v>434</v>
      </c>
      <c r="C12">
        <v>434</v>
      </c>
      <c r="H12" s="2">
        <v>303</v>
      </c>
      <c r="I12">
        <v>303</v>
      </c>
      <c r="J12">
        <v>0</v>
      </c>
      <c r="K12">
        <v>0</v>
      </c>
      <c r="L12">
        <v>0</v>
      </c>
      <c r="M12" s="11">
        <f t="shared" si="1"/>
        <v>303</v>
      </c>
      <c r="N12" s="4">
        <f t="shared" si="2"/>
        <v>-0.30184331797235026</v>
      </c>
      <c r="O12" s="12">
        <f t="shared" si="0"/>
        <v>-0.30184331797235026</v>
      </c>
      <c r="P12" s="12"/>
      <c r="Q12" s="12"/>
    </row>
    <row r="13" spans="1:20" x14ac:dyDescent="0.25">
      <c r="A13">
        <v>10</v>
      </c>
      <c r="B13" s="2">
        <v>300</v>
      </c>
      <c r="C13">
        <v>0</v>
      </c>
      <c r="D13">
        <v>300</v>
      </c>
      <c r="E13">
        <v>0</v>
      </c>
      <c r="F13">
        <v>0</v>
      </c>
      <c r="H13" s="2">
        <v>324</v>
      </c>
      <c r="I13">
        <v>17</v>
      </c>
      <c r="J13">
        <v>307</v>
      </c>
      <c r="K13">
        <v>0</v>
      </c>
      <c r="L13">
        <v>0</v>
      </c>
      <c r="M13" s="11">
        <f t="shared" si="1"/>
        <v>324</v>
      </c>
      <c r="N13" s="4">
        <f t="shared" si="2"/>
        <v>0.08</v>
      </c>
      <c r="O13" s="12"/>
      <c r="P13" s="12">
        <f t="shared" si="0"/>
        <v>2.3333333333333334E-2</v>
      </c>
      <c r="Q13" s="12"/>
    </row>
    <row r="14" spans="1:20" x14ac:dyDescent="0.25">
      <c r="A14">
        <v>11</v>
      </c>
      <c r="B14" s="2">
        <v>230</v>
      </c>
      <c r="C14">
        <v>3</v>
      </c>
      <c r="D14">
        <v>212</v>
      </c>
      <c r="E14">
        <v>15</v>
      </c>
      <c r="H14" s="2">
        <v>251</v>
      </c>
      <c r="I14">
        <v>12</v>
      </c>
      <c r="J14">
        <v>239</v>
      </c>
      <c r="K14">
        <v>0</v>
      </c>
      <c r="L14">
        <v>0</v>
      </c>
      <c r="M14" s="11">
        <f t="shared" si="1"/>
        <v>251</v>
      </c>
      <c r="N14" s="4">
        <f t="shared" si="2"/>
        <v>9.1304347826086957E-2</v>
      </c>
      <c r="O14" s="12">
        <f t="shared" si="0"/>
        <v>3</v>
      </c>
      <c r="P14" s="12">
        <f t="shared" si="0"/>
        <v>0.12735849056603774</v>
      </c>
      <c r="Q14" s="12">
        <f t="shared" si="0"/>
        <v>-1</v>
      </c>
    </row>
    <row r="15" spans="1:20" x14ac:dyDescent="0.25">
      <c r="A15">
        <v>12</v>
      </c>
      <c r="B15" s="2">
        <v>208</v>
      </c>
      <c r="C15">
        <v>4</v>
      </c>
      <c r="D15">
        <v>127</v>
      </c>
      <c r="E15">
        <v>77</v>
      </c>
      <c r="F15">
        <v>0</v>
      </c>
      <c r="H15" s="2">
        <v>219</v>
      </c>
      <c r="I15">
        <v>8</v>
      </c>
      <c r="J15">
        <v>132</v>
      </c>
      <c r="K15">
        <v>79</v>
      </c>
      <c r="L15">
        <v>0</v>
      </c>
      <c r="M15" s="11">
        <f t="shared" si="1"/>
        <v>219</v>
      </c>
      <c r="N15" s="4">
        <f t="shared" si="2"/>
        <v>5.2884615384615384E-2</v>
      </c>
      <c r="O15" s="12">
        <f t="shared" si="0"/>
        <v>1</v>
      </c>
      <c r="P15" s="12">
        <f t="shared" si="0"/>
        <v>3.937007874015748E-2</v>
      </c>
      <c r="Q15" s="12">
        <f t="shared" si="0"/>
        <v>2.5974025974025976E-2</v>
      </c>
    </row>
    <row r="16" spans="1:20" x14ac:dyDescent="0.25">
      <c r="A16">
        <v>13</v>
      </c>
      <c r="B16" s="2">
        <v>142</v>
      </c>
      <c r="C16">
        <v>142</v>
      </c>
      <c r="D16">
        <v>0</v>
      </c>
      <c r="E16">
        <v>0</v>
      </c>
      <c r="F16">
        <v>0</v>
      </c>
      <c r="H16" s="2">
        <v>175</v>
      </c>
      <c r="I16">
        <v>175</v>
      </c>
      <c r="J16">
        <v>0</v>
      </c>
      <c r="K16">
        <v>0</v>
      </c>
      <c r="L16">
        <v>0</v>
      </c>
      <c r="M16" s="11">
        <f t="shared" si="1"/>
        <v>175</v>
      </c>
      <c r="N16" s="4">
        <f t="shared" si="2"/>
        <v>0.23239436619718309</v>
      </c>
      <c r="O16" s="12">
        <f t="shared" si="0"/>
        <v>0.23239436619718309</v>
      </c>
      <c r="P16" s="12"/>
      <c r="Q16" s="12"/>
    </row>
    <row r="17" spans="1:17" x14ac:dyDescent="0.25">
      <c r="A17">
        <v>14</v>
      </c>
      <c r="B17" s="2">
        <v>104</v>
      </c>
      <c r="C17">
        <v>19</v>
      </c>
      <c r="D17">
        <v>85</v>
      </c>
      <c r="E17">
        <v>0</v>
      </c>
      <c r="F17">
        <v>0</v>
      </c>
      <c r="H17" s="2">
        <v>109</v>
      </c>
      <c r="I17">
        <v>21</v>
      </c>
      <c r="J17">
        <v>88</v>
      </c>
      <c r="K17">
        <v>0</v>
      </c>
      <c r="L17">
        <v>0</v>
      </c>
      <c r="M17" s="11">
        <f t="shared" si="1"/>
        <v>109</v>
      </c>
      <c r="N17" s="4">
        <f t="shared" si="2"/>
        <v>4.807692307692308E-2</v>
      </c>
      <c r="O17" s="12">
        <f t="shared" si="0"/>
        <v>0.10526315789473684</v>
      </c>
      <c r="P17" s="12">
        <f t="shared" si="0"/>
        <v>3.5294117647058823E-2</v>
      </c>
      <c r="Q17" s="12"/>
    </row>
    <row r="18" spans="1:17" x14ac:dyDescent="0.25">
      <c r="A18">
        <v>15</v>
      </c>
      <c r="B18" s="2">
        <v>68</v>
      </c>
      <c r="C18">
        <v>4</v>
      </c>
      <c r="D18">
        <v>44</v>
      </c>
      <c r="E18">
        <v>20</v>
      </c>
      <c r="H18" s="2">
        <v>78</v>
      </c>
      <c r="I18">
        <v>7</v>
      </c>
      <c r="J18">
        <v>48</v>
      </c>
      <c r="K18">
        <v>23</v>
      </c>
      <c r="L18">
        <v>0</v>
      </c>
      <c r="M18" s="11">
        <f t="shared" si="1"/>
        <v>78</v>
      </c>
      <c r="N18" s="4">
        <f t="shared" si="2"/>
        <v>0.14705882352941177</v>
      </c>
      <c r="O18" s="12">
        <f t="shared" si="0"/>
        <v>0.75</v>
      </c>
      <c r="P18" s="12">
        <f t="shared" si="0"/>
        <v>9.0909090909090912E-2</v>
      </c>
      <c r="Q18" s="12">
        <f t="shared" si="0"/>
        <v>0.15</v>
      </c>
    </row>
    <row r="19" spans="1:17" x14ac:dyDescent="0.25">
      <c r="A19">
        <v>16</v>
      </c>
      <c r="B19" s="2">
        <v>70</v>
      </c>
      <c r="C19">
        <v>20</v>
      </c>
      <c r="D19">
        <v>5</v>
      </c>
      <c r="E19">
        <v>45</v>
      </c>
      <c r="F19">
        <v>0</v>
      </c>
      <c r="H19" s="2">
        <v>77</v>
      </c>
      <c r="I19">
        <v>34</v>
      </c>
      <c r="J19">
        <v>35</v>
      </c>
      <c r="K19">
        <v>8</v>
      </c>
      <c r="L19">
        <v>0</v>
      </c>
      <c r="M19" s="11">
        <f t="shared" si="1"/>
        <v>77</v>
      </c>
      <c r="N19" s="4">
        <f t="shared" si="2"/>
        <v>0.1</v>
      </c>
      <c r="O19" s="12">
        <f t="shared" si="0"/>
        <v>0.7</v>
      </c>
      <c r="P19" s="12">
        <f t="shared" si="0"/>
        <v>6</v>
      </c>
      <c r="Q19" s="12">
        <f t="shared" si="0"/>
        <v>-0.82222222222222219</v>
      </c>
    </row>
    <row r="20" spans="1:17" x14ac:dyDescent="0.25">
      <c r="A20">
        <v>17</v>
      </c>
      <c r="B20" s="2">
        <v>54</v>
      </c>
      <c r="C20">
        <v>10</v>
      </c>
      <c r="D20">
        <v>40</v>
      </c>
      <c r="E20">
        <v>4</v>
      </c>
      <c r="F20">
        <v>0</v>
      </c>
      <c r="H20" s="2">
        <v>61</v>
      </c>
      <c r="I20">
        <v>17</v>
      </c>
      <c r="J20">
        <v>44</v>
      </c>
      <c r="K20">
        <v>0</v>
      </c>
      <c r="L20">
        <v>0</v>
      </c>
      <c r="M20" s="11">
        <f t="shared" si="1"/>
        <v>61</v>
      </c>
      <c r="N20" s="4">
        <f t="shared" si="2"/>
        <v>0.12962962962962962</v>
      </c>
      <c r="O20" s="12">
        <f t="shared" si="2"/>
        <v>0.7</v>
      </c>
      <c r="P20" s="12">
        <f t="shared" si="2"/>
        <v>0.1</v>
      </c>
      <c r="Q20" s="12">
        <f t="shared" si="2"/>
        <v>-1</v>
      </c>
    </row>
    <row r="21" spans="1:17" x14ac:dyDescent="0.25">
      <c r="A21">
        <v>18</v>
      </c>
      <c r="B21" s="2">
        <v>45</v>
      </c>
      <c r="C21">
        <v>45</v>
      </c>
      <c r="D21">
        <v>0</v>
      </c>
      <c r="E21">
        <v>0</v>
      </c>
      <c r="F21">
        <v>0</v>
      </c>
      <c r="H21" s="2">
        <v>59</v>
      </c>
      <c r="I21">
        <v>59</v>
      </c>
      <c r="J21">
        <v>0</v>
      </c>
      <c r="K21">
        <v>0</v>
      </c>
      <c r="L21">
        <v>0</v>
      </c>
      <c r="M21" s="11">
        <f t="shared" si="1"/>
        <v>59</v>
      </c>
      <c r="N21" s="4">
        <f t="shared" si="2"/>
        <v>0.31111111111111112</v>
      </c>
      <c r="O21" s="12">
        <f t="shared" si="2"/>
        <v>0.31111111111111112</v>
      </c>
      <c r="P21" s="12"/>
      <c r="Q21" s="12"/>
    </row>
    <row r="22" spans="1:17" x14ac:dyDescent="0.25">
      <c r="A22">
        <v>19</v>
      </c>
      <c r="B22" s="2">
        <v>47</v>
      </c>
      <c r="C22">
        <v>0</v>
      </c>
      <c r="D22">
        <v>47</v>
      </c>
      <c r="E22">
        <v>0</v>
      </c>
      <c r="F22">
        <v>0</v>
      </c>
      <c r="H22" s="2">
        <v>58</v>
      </c>
      <c r="I22">
        <v>2</v>
      </c>
      <c r="J22">
        <v>56</v>
      </c>
      <c r="K22">
        <v>0</v>
      </c>
      <c r="L22">
        <v>0</v>
      </c>
      <c r="M22" s="11">
        <f t="shared" si="1"/>
        <v>58</v>
      </c>
      <c r="N22" s="4">
        <f t="shared" si="2"/>
        <v>0.23404255319148937</v>
      </c>
      <c r="O22" s="12"/>
      <c r="P22" s="12">
        <f t="shared" si="2"/>
        <v>0.19148936170212766</v>
      </c>
      <c r="Q22" s="12"/>
    </row>
    <row r="23" spans="1:17" x14ac:dyDescent="0.25">
      <c r="A23">
        <v>20</v>
      </c>
      <c r="B23" s="2">
        <v>40</v>
      </c>
      <c r="C23">
        <v>0</v>
      </c>
      <c r="D23">
        <v>40</v>
      </c>
      <c r="E23">
        <v>0</v>
      </c>
      <c r="H23" s="2">
        <v>44</v>
      </c>
      <c r="I23">
        <v>2</v>
      </c>
      <c r="J23">
        <v>42</v>
      </c>
      <c r="K23">
        <v>0</v>
      </c>
      <c r="L23">
        <v>0</v>
      </c>
      <c r="M23" s="11">
        <f t="shared" si="1"/>
        <v>44</v>
      </c>
      <c r="N23" s="4">
        <f t="shared" si="2"/>
        <v>0.1</v>
      </c>
      <c r="O23" s="12"/>
      <c r="P23" s="12">
        <f t="shared" si="2"/>
        <v>0.05</v>
      </c>
      <c r="Q23" s="12"/>
    </row>
    <row r="24" spans="1:17" x14ac:dyDescent="0.25">
      <c r="A24">
        <v>21</v>
      </c>
      <c r="B24" s="2">
        <v>39</v>
      </c>
      <c r="C24">
        <v>0</v>
      </c>
      <c r="D24">
        <v>39</v>
      </c>
      <c r="E24">
        <v>0</v>
      </c>
      <c r="F24">
        <v>0</v>
      </c>
      <c r="H24" s="2">
        <v>42</v>
      </c>
      <c r="I24">
        <v>1</v>
      </c>
      <c r="J24">
        <v>41</v>
      </c>
      <c r="K24">
        <v>0</v>
      </c>
      <c r="L24">
        <v>0</v>
      </c>
      <c r="M24" s="11">
        <f t="shared" si="1"/>
        <v>42</v>
      </c>
      <c r="N24" s="4">
        <f t="shared" si="2"/>
        <v>7.6923076923076927E-2</v>
      </c>
      <c r="O24" s="12"/>
      <c r="P24" s="12">
        <f t="shared" si="2"/>
        <v>5.128205128205128E-2</v>
      </c>
      <c r="Q24" s="12"/>
    </row>
    <row r="25" spans="1:17" x14ac:dyDescent="0.25">
      <c r="A25">
        <v>22</v>
      </c>
      <c r="B25" s="2">
        <v>32</v>
      </c>
      <c r="C25">
        <v>32</v>
      </c>
      <c r="D25">
        <v>0</v>
      </c>
      <c r="E25">
        <v>0</v>
      </c>
      <c r="F25">
        <v>0</v>
      </c>
      <c r="H25" s="2">
        <v>40</v>
      </c>
      <c r="I25">
        <v>40</v>
      </c>
      <c r="J25">
        <v>0</v>
      </c>
      <c r="K25">
        <v>0</v>
      </c>
      <c r="L25">
        <v>0</v>
      </c>
      <c r="M25" s="11">
        <f t="shared" si="1"/>
        <v>40</v>
      </c>
      <c r="N25" s="4">
        <f t="shared" si="2"/>
        <v>0.25</v>
      </c>
      <c r="O25" s="12">
        <f t="shared" si="2"/>
        <v>0.25</v>
      </c>
      <c r="P25" s="12"/>
      <c r="Q25" s="12"/>
    </row>
    <row r="26" spans="1:17" x14ac:dyDescent="0.25">
      <c r="A26">
        <v>23</v>
      </c>
      <c r="B26" s="2">
        <v>31</v>
      </c>
      <c r="C26">
        <v>0</v>
      </c>
      <c r="D26">
        <v>0</v>
      </c>
      <c r="E26">
        <v>31</v>
      </c>
      <c r="H26" s="2">
        <v>33</v>
      </c>
      <c r="I26">
        <v>0</v>
      </c>
      <c r="J26">
        <v>0</v>
      </c>
      <c r="K26">
        <v>33</v>
      </c>
      <c r="L26">
        <v>0</v>
      </c>
      <c r="M26" s="11">
        <f t="shared" si="1"/>
        <v>33</v>
      </c>
      <c r="N26" s="4">
        <f t="shared" si="2"/>
        <v>6.4516129032258063E-2</v>
      </c>
      <c r="O26" s="12"/>
      <c r="P26" s="12"/>
      <c r="Q26" s="12">
        <f t="shared" si="2"/>
        <v>6.4516129032258063E-2</v>
      </c>
    </row>
    <row r="27" spans="1:17" x14ac:dyDescent="0.25">
      <c r="A27">
        <v>24</v>
      </c>
      <c r="B27" s="2">
        <v>18</v>
      </c>
      <c r="C27">
        <v>2</v>
      </c>
      <c r="D27">
        <v>8</v>
      </c>
      <c r="E27">
        <v>8</v>
      </c>
      <c r="F27">
        <v>0</v>
      </c>
      <c r="H27" s="2">
        <v>19</v>
      </c>
      <c r="I27">
        <v>5</v>
      </c>
      <c r="J27">
        <v>14</v>
      </c>
      <c r="K27">
        <v>0</v>
      </c>
      <c r="L27">
        <v>0</v>
      </c>
      <c r="M27" s="11">
        <f t="shared" si="1"/>
        <v>19</v>
      </c>
      <c r="N27" s="4">
        <f t="shared" si="2"/>
        <v>5.5555555555555552E-2</v>
      </c>
      <c r="O27" s="12">
        <f t="shared" si="2"/>
        <v>1.5</v>
      </c>
      <c r="P27" s="12">
        <f t="shared" si="2"/>
        <v>0.75</v>
      </c>
      <c r="Q27" s="12">
        <f t="shared" si="2"/>
        <v>-1</v>
      </c>
    </row>
    <row r="28" spans="1:17" x14ac:dyDescent="0.25">
      <c r="A28">
        <v>25</v>
      </c>
      <c r="B28" s="2">
        <v>15</v>
      </c>
      <c r="C28">
        <v>3</v>
      </c>
      <c r="D28">
        <v>12</v>
      </c>
      <c r="E28">
        <v>0</v>
      </c>
      <c r="F28">
        <v>12</v>
      </c>
      <c r="H28" s="2">
        <v>17</v>
      </c>
      <c r="I28">
        <v>5</v>
      </c>
      <c r="J28">
        <v>12</v>
      </c>
      <c r="K28">
        <v>0</v>
      </c>
      <c r="L28">
        <v>12</v>
      </c>
      <c r="M28" s="11">
        <f t="shared" si="1"/>
        <v>17</v>
      </c>
      <c r="N28" s="4">
        <f t="shared" si="2"/>
        <v>0.13333333333333333</v>
      </c>
      <c r="O28" s="12">
        <f t="shared" si="2"/>
        <v>0.66666666666666663</v>
      </c>
      <c r="P28" s="12">
        <f t="shared" si="2"/>
        <v>0</v>
      </c>
      <c r="Q28" s="12"/>
    </row>
    <row r="29" spans="1:17" x14ac:dyDescent="0.25">
      <c r="A29">
        <v>26</v>
      </c>
      <c r="B29" s="2">
        <v>18</v>
      </c>
      <c r="C29">
        <v>5</v>
      </c>
      <c r="D29">
        <v>4</v>
      </c>
      <c r="E29">
        <v>9</v>
      </c>
      <c r="F29">
        <v>0</v>
      </c>
      <c r="H29" s="2">
        <v>17</v>
      </c>
      <c r="I29">
        <v>5</v>
      </c>
      <c r="J29">
        <v>5</v>
      </c>
      <c r="K29">
        <v>7</v>
      </c>
      <c r="L29">
        <v>0</v>
      </c>
      <c r="M29" s="11">
        <f t="shared" si="1"/>
        <v>17</v>
      </c>
      <c r="N29" s="4">
        <f t="shared" si="2"/>
        <v>-5.5555555555555552E-2</v>
      </c>
      <c r="O29" s="12">
        <f t="shared" si="2"/>
        <v>0</v>
      </c>
      <c r="P29" s="12">
        <f t="shared" si="2"/>
        <v>0.25</v>
      </c>
      <c r="Q29" s="12">
        <f t="shared" si="2"/>
        <v>-0.22222222222222221</v>
      </c>
    </row>
    <row r="30" spans="1:17" x14ac:dyDescent="0.25">
      <c r="A30">
        <v>27</v>
      </c>
      <c r="B30" s="2">
        <v>11</v>
      </c>
      <c r="C30">
        <v>3</v>
      </c>
      <c r="D30">
        <v>8</v>
      </c>
      <c r="E30">
        <v>0</v>
      </c>
      <c r="F30">
        <v>0</v>
      </c>
      <c r="H30" s="2">
        <v>13</v>
      </c>
      <c r="I30">
        <v>3</v>
      </c>
      <c r="J30">
        <v>10</v>
      </c>
      <c r="K30">
        <v>0</v>
      </c>
      <c r="L30">
        <v>0</v>
      </c>
      <c r="M30" s="11">
        <f t="shared" si="1"/>
        <v>13</v>
      </c>
      <c r="N30" s="4">
        <f t="shared" si="2"/>
        <v>0.18181818181818182</v>
      </c>
      <c r="O30" s="12">
        <f t="shared" si="2"/>
        <v>0</v>
      </c>
      <c r="P30" s="12">
        <f t="shared" si="2"/>
        <v>0.25</v>
      </c>
      <c r="Q30" s="12"/>
    </row>
    <row r="31" spans="1:17" x14ac:dyDescent="0.25">
      <c r="A31">
        <v>28</v>
      </c>
      <c r="B31" s="2">
        <v>11</v>
      </c>
      <c r="C31">
        <v>2</v>
      </c>
      <c r="D31">
        <v>9</v>
      </c>
      <c r="E31">
        <v>0</v>
      </c>
      <c r="F31">
        <v>9</v>
      </c>
      <c r="H31" s="2">
        <v>10</v>
      </c>
      <c r="I31">
        <v>2</v>
      </c>
      <c r="J31">
        <v>8</v>
      </c>
      <c r="K31">
        <v>0</v>
      </c>
      <c r="L31">
        <v>8</v>
      </c>
      <c r="M31" s="11">
        <f t="shared" si="1"/>
        <v>10</v>
      </c>
      <c r="N31" s="4">
        <f t="shared" si="2"/>
        <v>-9.0909090909090912E-2</v>
      </c>
      <c r="O31" s="12">
        <f t="shared" si="2"/>
        <v>0</v>
      </c>
      <c r="P31" s="12">
        <f t="shared" si="2"/>
        <v>-0.1111111111111111</v>
      </c>
      <c r="Q31" s="12"/>
    </row>
    <row r="32" spans="1:17" x14ac:dyDescent="0.25">
      <c r="A32">
        <v>29</v>
      </c>
      <c r="B32" s="2">
        <v>10</v>
      </c>
      <c r="C32">
        <v>0</v>
      </c>
      <c r="D32">
        <v>10</v>
      </c>
      <c r="E32">
        <v>0</v>
      </c>
      <c r="F32">
        <v>0</v>
      </c>
      <c r="H32" s="2">
        <v>10</v>
      </c>
      <c r="I32">
        <v>0</v>
      </c>
      <c r="J32">
        <v>10</v>
      </c>
      <c r="K32">
        <v>0</v>
      </c>
      <c r="M32" s="11">
        <f t="shared" si="1"/>
        <v>10</v>
      </c>
      <c r="N32" s="4">
        <f t="shared" si="2"/>
        <v>0</v>
      </c>
      <c r="O32" s="12"/>
      <c r="P32" s="12">
        <f t="shared" si="2"/>
        <v>0</v>
      </c>
      <c r="Q32" s="12"/>
    </row>
    <row r="33" spans="1:29" x14ac:dyDescent="0.25">
      <c r="A33">
        <v>30</v>
      </c>
      <c r="B33" s="2">
        <v>7</v>
      </c>
      <c r="C33">
        <v>7</v>
      </c>
      <c r="D33">
        <v>0</v>
      </c>
      <c r="E33">
        <v>0</v>
      </c>
      <c r="F33">
        <v>0</v>
      </c>
      <c r="H33" s="2">
        <v>8</v>
      </c>
      <c r="I33">
        <v>8</v>
      </c>
      <c r="J33">
        <v>0</v>
      </c>
      <c r="K33">
        <v>0</v>
      </c>
      <c r="L33">
        <v>0</v>
      </c>
      <c r="M33" s="11">
        <f t="shared" si="1"/>
        <v>8</v>
      </c>
      <c r="N33" s="4">
        <f t="shared" si="2"/>
        <v>0.14285714285714285</v>
      </c>
      <c r="O33" s="12">
        <f t="shared" si="2"/>
        <v>0.14285714285714285</v>
      </c>
      <c r="P33" s="12"/>
      <c r="Q33" s="12"/>
    </row>
    <row r="34" spans="1:29" x14ac:dyDescent="0.25">
      <c r="A34">
        <v>31</v>
      </c>
      <c r="B34" s="2">
        <v>5</v>
      </c>
      <c r="C34">
        <v>1</v>
      </c>
      <c r="D34">
        <v>3</v>
      </c>
      <c r="E34">
        <v>1</v>
      </c>
      <c r="F34">
        <v>0</v>
      </c>
      <c r="H34" s="2">
        <v>7</v>
      </c>
      <c r="I34">
        <v>2</v>
      </c>
      <c r="J34">
        <v>5</v>
      </c>
      <c r="K34">
        <v>0</v>
      </c>
      <c r="L34">
        <v>0</v>
      </c>
      <c r="M34" s="11">
        <f t="shared" si="1"/>
        <v>7</v>
      </c>
      <c r="N34" s="4">
        <f t="shared" si="2"/>
        <v>0.4</v>
      </c>
      <c r="O34" s="12">
        <f t="shared" si="2"/>
        <v>1</v>
      </c>
      <c r="P34" s="12">
        <f t="shared" si="2"/>
        <v>0.66666666666666663</v>
      </c>
      <c r="Q34" s="12">
        <f t="shared" si="2"/>
        <v>-1</v>
      </c>
    </row>
    <row r="35" spans="1:29" x14ac:dyDescent="0.25">
      <c r="A35">
        <v>32</v>
      </c>
      <c r="B35" s="2">
        <v>4</v>
      </c>
      <c r="C35">
        <v>1</v>
      </c>
      <c r="D35">
        <v>0</v>
      </c>
      <c r="E35">
        <v>3</v>
      </c>
      <c r="F35">
        <v>3</v>
      </c>
      <c r="H35" s="2">
        <v>6</v>
      </c>
      <c r="I35">
        <v>1</v>
      </c>
      <c r="J35">
        <v>0</v>
      </c>
      <c r="K35">
        <v>5</v>
      </c>
      <c r="L35">
        <v>0</v>
      </c>
      <c r="M35" s="11">
        <f t="shared" si="1"/>
        <v>6</v>
      </c>
      <c r="N35" s="4">
        <f t="shared" si="2"/>
        <v>0.5</v>
      </c>
      <c r="O35" s="12">
        <f t="shared" si="2"/>
        <v>0</v>
      </c>
      <c r="P35" s="12"/>
      <c r="Q35" s="12">
        <f t="shared" si="2"/>
        <v>0.66666666666666663</v>
      </c>
    </row>
    <row r="36" spans="1:29" x14ac:dyDescent="0.25">
      <c r="A36">
        <v>33</v>
      </c>
      <c r="B36" s="2">
        <v>5</v>
      </c>
      <c r="C36">
        <v>0</v>
      </c>
      <c r="D36">
        <v>0</v>
      </c>
      <c r="E36">
        <v>5</v>
      </c>
      <c r="F36">
        <v>0</v>
      </c>
      <c r="H36" s="2">
        <v>6</v>
      </c>
      <c r="I36">
        <v>1</v>
      </c>
      <c r="J36">
        <v>0</v>
      </c>
      <c r="K36">
        <v>5</v>
      </c>
      <c r="L36">
        <v>0</v>
      </c>
      <c r="M36" s="11">
        <f t="shared" si="1"/>
        <v>6</v>
      </c>
      <c r="N36" s="4">
        <f t="shared" si="2"/>
        <v>0.2</v>
      </c>
      <c r="O36" s="12"/>
      <c r="P36" s="12"/>
      <c r="Q36" s="12">
        <f t="shared" si="2"/>
        <v>0</v>
      </c>
    </row>
    <row r="37" spans="1:29" x14ac:dyDescent="0.25">
      <c r="A37">
        <v>34</v>
      </c>
      <c r="B37" s="2">
        <v>3</v>
      </c>
      <c r="C37">
        <v>0</v>
      </c>
      <c r="D37">
        <v>3</v>
      </c>
      <c r="E37">
        <v>0</v>
      </c>
      <c r="F37">
        <v>3</v>
      </c>
      <c r="H37" s="2">
        <v>3</v>
      </c>
      <c r="I37">
        <v>0</v>
      </c>
      <c r="J37">
        <v>3</v>
      </c>
      <c r="K37">
        <v>0</v>
      </c>
      <c r="L37">
        <v>3</v>
      </c>
      <c r="M37" s="11">
        <f t="shared" si="1"/>
        <v>3</v>
      </c>
      <c r="N37" s="4">
        <f t="shared" si="2"/>
        <v>0</v>
      </c>
      <c r="O37" s="12"/>
      <c r="P37" s="12">
        <f t="shared" si="2"/>
        <v>0</v>
      </c>
      <c r="Q37" s="12"/>
    </row>
    <row r="38" spans="1:29" x14ac:dyDescent="0.25">
      <c r="A38">
        <v>35</v>
      </c>
      <c r="B38" s="2">
        <v>1</v>
      </c>
      <c r="C38">
        <v>0</v>
      </c>
      <c r="D38">
        <v>0</v>
      </c>
      <c r="E38">
        <v>1</v>
      </c>
      <c r="F38">
        <v>1</v>
      </c>
      <c r="H38" s="2">
        <v>2</v>
      </c>
      <c r="I38">
        <v>1</v>
      </c>
      <c r="J38">
        <v>1</v>
      </c>
      <c r="K38">
        <v>0</v>
      </c>
      <c r="L38">
        <v>1</v>
      </c>
      <c r="M38" s="11">
        <f t="shared" si="1"/>
        <v>2</v>
      </c>
      <c r="N38" s="4">
        <f t="shared" si="2"/>
        <v>1</v>
      </c>
      <c r="O38" s="12"/>
      <c r="P38" s="12"/>
      <c r="Q38" s="12">
        <f t="shared" si="2"/>
        <v>-1</v>
      </c>
    </row>
    <row r="39" spans="1:29" x14ac:dyDescent="0.25">
      <c r="A39">
        <v>36</v>
      </c>
      <c r="B39" s="2">
        <v>1</v>
      </c>
      <c r="C39">
        <v>0</v>
      </c>
      <c r="D39">
        <v>1</v>
      </c>
      <c r="E39">
        <v>0</v>
      </c>
      <c r="F39">
        <v>1</v>
      </c>
      <c r="H39" s="2">
        <v>2</v>
      </c>
      <c r="I39">
        <v>1</v>
      </c>
      <c r="J39">
        <v>1</v>
      </c>
      <c r="K39">
        <v>0</v>
      </c>
      <c r="L39">
        <v>1</v>
      </c>
      <c r="M39" s="11">
        <f t="shared" si="1"/>
        <v>2</v>
      </c>
      <c r="N39" s="4">
        <f t="shared" si="2"/>
        <v>1</v>
      </c>
      <c r="O39" s="12"/>
      <c r="P39" s="12">
        <f t="shared" si="2"/>
        <v>0</v>
      </c>
      <c r="Q39" s="12"/>
    </row>
    <row r="40" spans="1:29" x14ac:dyDescent="0.25">
      <c r="A40">
        <v>37</v>
      </c>
      <c r="B40" s="2">
        <v>2</v>
      </c>
      <c r="C40">
        <v>1</v>
      </c>
      <c r="D40">
        <v>1</v>
      </c>
      <c r="E40">
        <v>0</v>
      </c>
      <c r="F40">
        <v>1</v>
      </c>
      <c r="H40" s="2">
        <v>2</v>
      </c>
      <c r="I40">
        <v>1</v>
      </c>
      <c r="J40">
        <v>1</v>
      </c>
      <c r="K40">
        <v>0</v>
      </c>
      <c r="L40">
        <v>0</v>
      </c>
      <c r="M40" s="11">
        <f t="shared" si="1"/>
        <v>2</v>
      </c>
      <c r="N40" s="4">
        <f t="shared" si="2"/>
        <v>0</v>
      </c>
      <c r="O40" s="12">
        <f t="shared" si="2"/>
        <v>0</v>
      </c>
      <c r="P40" s="12">
        <f t="shared" si="2"/>
        <v>0</v>
      </c>
      <c r="Q40" s="12"/>
    </row>
    <row r="41" spans="1:29" x14ac:dyDescent="0.25">
      <c r="A41">
        <v>38</v>
      </c>
      <c r="B41" s="2">
        <v>1</v>
      </c>
      <c r="C41">
        <v>0</v>
      </c>
      <c r="D41">
        <v>1</v>
      </c>
      <c r="E41">
        <v>0</v>
      </c>
      <c r="F41">
        <v>1</v>
      </c>
      <c r="H41" s="2">
        <v>1</v>
      </c>
      <c r="I41">
        <v>0</v>
      </c>
      <c r="J41">
        <v>1</v>
      </c>
      <c r="K41">
        <v>0</v>
      </c>
      <c r="L41">
        <v>0</v>
      </c>
      <c r="M41" s="11">
        <f t="shared" si="1"/>
        <v>1</v>
      </c>
      <c r="N41" s="4">
        <f t="shared" si="2"/>
        <v>0</v>
      </c>
      <c r="O41" s="12"/>
      <c r="P41" s="12">
        <f t="shared" si="2"/>
        <v>0</v>
      </c>
      <c r="Q41" s="12"/>
    </row>
    <row r="42" spans="1:29" x14ac:dyDescent="0.25">
      <c r="A42">
        <v>39</v>
      </c>
      <c r="B42" s="2">
        <v>1</v>
      </c>
      <c r="C42">
        <v>0</v>
      </c>
      <c r="D42">
        <v>1</v>
      </c>
      <c r="E42">
        <v>0</v>
      </c>
      <c r="F42">
        <v>1</v>
      </c>
      <c r="H42" s="2">
        <v>1</v>
      </c>
      <c r="I42">
        <v>0</v>
      </c>
      <c r="J42">
        <v>1</v>
      </c>
      <c r="K42">
        <v>0</v>
      </c>
      <c r="L42">
        <v>1</v>
      </c>
      <c r="M42" s="11">
        <f t="shared" si="1"/>
        <v>1</v>
      </c>
      <c r="N42" s="4">
        <f t="shared" si="2"/>
        <v>0</v>
      </c>
      <c r="O42" s="12"/>
      <c r="P42" s="12">
        <f t="shared" si="2"/>
        <v>0</v>
      </c>
      <c r="Q42" s="12"/>
    </row>
    <row r="43" spans="1:29" x14ac:dyDescent="0.25">
      <c r="A43">
        <v>40</v>
      </c>
      <c r="B43" s="2">
        <v>1</v>
      </c>
      <c r="C43">
        <v>0</v>
      </c>
      <c r="D43">
        <v>0</v>
      </c>
      <c r="E43">
        <v>1</v>
      </c>
      <c r="H43" s="2">
        <v>1</v>
      </c>
      <c r="I43">
        <v>0</v>
      </c>
      <c r="J43">
        <v>0</v>
      </c>
      <c r="K43">
        <v>1</v>
      </c>
      <c r="M43" s="11" t="e">
        <f>sum</f>
        <v>#NAME?</v>
      </c>
      <c r="N43" s="4">
        <f t="shared" si="2"/>
        <v>0</v>
      </c>
      <c r="O43" s="12"/>
      <c r="P43" s="12"/>
      <c r="Q43" s="12">
        <f t="shared" si="2"/>
        <v>0</v>
      </c>
    </row>
    <row r="44" spans="1:29" x14ac:dyDescent="0.25">
      <c r="B44" s="2">
        <f>SUM(B4:B42)</f>
        <v>13448</v>
      </c>
      <c r="C44">
        <f>SUM(C4:C42)</f>
        <v>2340</v>
      </c>
      <c r="D44">
        <f>SUM(D4:D42)</f>
        <v>9117</v>
      </c>
      <c r="E44">
        <f>SUM(E4:E42)</f>
        <v>1985</v>
      </c>
      <c r="H44" s="2">
        <f>SUM(H4:H42 )</f>
        <v>14502</v>
      </c>
      <c r="I44">
        <f>SUM(I4:I42 )</f>
        <v>2591</v>
      </c>
      <c r="J44">
        <f>SUM(J4:J42 )</f>
        <v>10643</v>
      </c>
      <c r="K44">
        <f>SUM(K4:K42 )</f>
        <v>1249</v>
      </c>
      <c r="M44" s="11">
        <f t="shared" si="1"/>
        <v>14483</v>
      </c>
      <c r="N44" s="4">
        <f t="shared" si="2"/>
        <v>7.8375966686496129E-2</v>
      </c>
      <c r="O44" s="12">
        <f t="shared" si="2"/>
        <v>0.10726495726495726</v>
      </c>
      <c r="P44" s="12">
        <f t="shared" si="2"/>
        <v>0.167379620489196</v>
      </c>
      <c r="Q44" s="12">
        <f t="shared" si="2"/>
        <v>-0.37078085642317382</v>
      </c>
      <c r="V44" s="108"/>
      <c r="W44" s="108"/>
      <c r="X44" s="108"/>
      <c r="Y44" s="108"/>
      <c r="Z44" s="108"/>
      <c r="AA44" s="108"/>
      <c r="AB44" s="108"/>
      <c r="AC44" s="108"/>
    </row>
    <row r="45" spans="1:29" x14ac:dyDescent="0.25">
      <c r="B45" s="2"/>
      <c r="C45" s="1">
        <f>C44/B44</f>
        <v>0.17400356930398572</v>
      </c>
      <c r="D45" s="1">
        <f>D44/B44</f>
        <v>0.67794467578822126</v>
      </c>
      <c r="E45" s="1">
        <f>E44/B44</f>
        <v>0.14760559190957764</v>
      </c>
      <c r="H45" s="2"/>
      <c r="I45" s="1">
        <f>I44/H44</f>
        <v>0.17866501172252103</v>
      </c>
      <c r="J45" s="1">
        <f>J44/H44</f>
        <v>0.733898772583092</v>
      </c>
      <c r="K45" s="1">
        <f>K44/H44</f>
        <v>8.6126051579092533E-2</v>
      </c>
      <c r="M45" s="11"/>
      <c r="N45" s="4"/>
      <c r="V45" s="15"/>
      <c r="W45" s="15"/>
      <c r="X45" s="15"/>
      <c r="Y45" s="15"/>
      <c r="Z45" s="15"/>
      <c r="AA45" s="15"/>
      <c r="AB45" s="15"/>
      <c r="AC45" s="15"/>
    </row>
    <row r="46" spans="1:29" x14ac:dyDescent="0.25">
      <c r="V46" s="16"/>
      <c r="W46" s="16"/>
      <c r="X46" s="16"/>
      <c r="Y46" s="16"/>
      <c r="Z46" s="16"/>
      <c r="AA46" s="16"/>
      <c r="AB46" s="16"/>
      <c r="AC46" s="16"/>
    </row>
    <row r="47" spans="1:29" x14ac:dyDescent="0.25">
      <c r="X47" t="s">
        <v>31</v>
      </c>
    </row>
    <row r="48" spans="1:29" ht="30" x14ac:dyDescent="0.25">
      <c r="V48" s="13" t="s">
        <v>33</v>
      </c>
      <c r="W48" s="14" t="s">
        <v>32</v>
      </c>
      <c r="X48" t="s">
        <v>24</v>
      </c>
      <c r="Y48" t="s">
        <v>34</v>
      </c>
      <c r="AA48" t="s">
        <v>31</v>
      </c>
    </row>
    <row r="49" spans="14:25" x14ac:dyDescent="0.25">
      <c r="N49"/>
      <c r="O49"/>
      <c r="P49"/>
      <c r="Q49"/>
      <c r="U49">
        <v>2015</v>
      </c>
      <c r="V49">
        <v>13448</v>
      </c>
      <c r="W49">
        <v>2340</v>
      </c>
      <c r="X49">
        <v>9117</v>
      </c>
      <c r="Y49">
        <v>1985</v>
      </c>
    </row>
    <row r="50" spans="14:25" x14ac:dyDescent="0.25">
      <c r="N50"/>
      <c r="O50"/>
      <c r="P50"/>
      <c r="Q50"/>
      <c r="U50">
        <v>2017</v>
      </c>
      <c r="V50">
        <v>14502</v>
      </c>
      <c r="W50">
        <v>2589</v>
      </c>
      <c r="X50">
        <v>10645</v>
      </c>
      <c r="Y50">
        <v>1249</v>
      </c>
    </row>
    <row r="53" spans="14:25" ht="30" x14ac:dyDescent="0.25">
      <c r="N53"/>
      <c r="O53"/>
      <c r="P53"/>
      <c r="Q53"/>
      <c r="V53" s="13" t="s">
        <v>33</v>
      </c>
      <c r="W53" s="14" t="s">
        <v>32</v>
      </c>
      <c r="X53" t="s">
        <v>24</v>
      </c>
      <c r="Y53" t="s">
        <v>34</v>
      </c>
    </row>
    <row r="54" spans="14:25" x14ac:dyDescent="0.25">
      <c r="N54"/>
      <c r="O54"/>
      <c r="P54"/>
      <c r="Q54"/>
      <c r="U54">
        <v>2015</v>
      </c>
      <c r="V54">
        <v>13448</v>
      </c>
      <c r="W54" s="1">
        <f>W49/$V$49</f>
        <v>0.17400356930398572</v>
      </c>
      <c r="X54" s="1">
        <f>X49/$V$49</f>
        <v>0.67794467578822126</v>
      </c>
      <c r="Y54" s="1">
        <f>Y49/$V$49</f>
        <v>0.14760559190957764</v>
      </c>
    </row>
    <row r="55" spans="14:25" x14ac:dyDescent="0.25">
      <c r="N55"/>
      <c r="O55"/>
      <c r="P55"/>
      <c r="Q55"/>
      <c r="U55">
        <v>2017</v>
      </c>
      <c r="V55">
        <v>14502</v>
      </c>
      <c r="W55" s="1">
        <f>W50/$V$50</f>
        <v>0.17852709971038477</v>
      </c>
      <c r="X55" s="1">
        <f>X50/$V$50</f>
        <v>0.73403668459522819</v>
      </c>
      <c r="Y55" s="1">
        <f>Y50/$V$50</f>
        <v>8.6126051579092533E-2</v>
      </c>
    </row>
    <row r="65" spans="8:17" x14ac:dyDescent="0.25">
      <c r="H65" s="13"/>
      <c r="I65">
        <v>2015</v>
      </c>
      <c r="J65">
        <v>2017</v>
      </c>
      <c r="N65"/>
      <c r="O65"/>
      <c r="P65"/>
      <c r="Q65"/>
    </row>
    <row r="66" spans="8:17" x14ac:dyDescent="0.25">
      <c r="H66" s="14" t="s">
        <v>32</v>
      </c>
      <c r="I66">
        <v>2340</v>
      </c>
      <c r="J66">
        <v>2589</v>
      </c>
      <c r="N66"/>
      <c r="O66"/>
      <c r="P66"/>
      <c r="Q66"/>
    </row>
    <row r="67" spans="8:17" x14ac:dyDescent="0.25">
      <c r="H67" t="s">
        <v>24</v>
      </c>
      <c r="I67">
        <v>9117</v>
      </c>
      <c r="J67">
        <v>10645</v>
      </c>
      <c r="N67"/>
      <c r="O67"/>
      <c r="P67"/>
      <c r="Q67"/>
    </row>
    <row r="68" spans="8:17" x14ac:dyDescent="0.25">
      <c r="H68" t="s">
        <v>34</v>
      </c>
      <c r="I68">
        <v>1985</v>
      </c>
      <c r="J68">
        <v>1249</v>
      </c>
      <c r="N68"/>
      <c r="O68"/>
      <c r="P68"/>
      <c r="Q68"/>
    </row>
    <row r="71" spans="8:17" x14ac:dyDescent="0.25">
      <c r="H71" t="s">
        <v>35</v>
      </c>
      <c r="N71"/>
      <c r="O71"/>
      <c r="P71"/>
      <c r="Q71"/>
    </row>
    <row r="72" spans="8:17" x14ac:dyDescent="0.25">
      <c r="H72" s="14" t="s">
        <v>32</v>
      </c>
      <c r="I72" s="1">
        <f>(J66-I66)/I66</f>
        <v>0.10641025641025641</v>
      </c>
      <c r="N72"/>
      <c r="O72"/>
      <c r="P72"/>
      <c r="Q72"/>
    </row>
    <row r="73" spans="8:17" x14ac:dyDescent="0.25">
      <c r="H73" t="s">
        <v>24</v>
      </c>
      <c r="I73" s="1">
        <f>(J67-I67)/I67</f>
        <v>0.16759899089612812</v>
      </c>
      <c r="N73"/>
      <c r="O73"/>
      <c r="P73"/>
      <c r="Q73"/>
    </row>
    <row r="74" spans="8:17" x14ac:dyDescent="0.25">
      <c r="H74" t="s">
        <v>34</v>
      </c>
      <c r="I74" s="1">
        <f>(J68-I68)/I68</f>
        <v>-0.37078085642317382</v>
      </c>
      <c r="N74"/>
      <c r="O74"/>
      <c r="P74"/>
      <c r="Q74"/>
    </row>
  </sheetData>
  <mergeCells count="4">
    <mergeCell ref="V44:W44"/>
    <mergeCell ref="X44:Y44"/>
    <mergeCell ref="Z44:AA44"/>
    <mergeCell ref="AB44:AC44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opLeftCell="A25" workbookViewId="0">
      <selection activeCell="K15" sqref="K15"/>
    </sheetView>
  </sheetViews>
  <sheetFormatPr defaultRowHeight="15" x14ac:dyDescent="0.25"/>
  <cols>
    <col min="9" max="9" width="24.85546875" customWidth="1"/>
  </cols>
  <sheetData>
    <row r="1" spans="1:5" ht="24" thickBot="1" x14ac:dyDescent="0.4">
      <c r="A1" s="17" t="s">
        <v>36</v>
      </c>
      <c r="B1" s="18"/>
      <c r="C1" s="18"/>
    </row>
    <row r="2" spans="1:5" ht="60.75" thickBot="1" x14ac:dyDescent="0.3">
      <c r="A2" s="19" t="s">
        <v>37</v>
      </c>
      <c r="B2" s="20" t="s">
        <v>38</v>
      </c>
      <c r="C2" s="20" t="s">
        <v>39</v>
      </c>
      <c r="D2" s="20" t="s">
        <v>40</v>
      </c>
      <c r="E2" s="21" t="s">
        <v>26</v>
      </c>
    </row>
    <row r="3" spans="1:5" ht="39" thickBot="1" x14ac:dyDescent="0.3">
      <c r="A3" s="22" t="s">
        <v>41</v>
      </c>
      <c r="B3" s="23">
        <v>7</v>
      </c>
      <c r="C3" s="23">
        <v>13</v>
      </c>
      <c r="D3" s="24">
        <v>5</v>
      </c>
      <c r="E3" s="25">
        <v>12</v>
      </c>
    </row>
    <row r="4" spans="1:5" ht="64.5" thickBot="1" x14ac:dyDescent="0.3">
      <c r="A4" s="26" t="s">
        <v>42</v>
      </c>
      <c r="B4" s="27">
        <v>3</v>
      </c>
      <c r="C4" s="27">
        <v>20</v>
      </c>
      <c r="D4" s="28">
        <v>2</v>
      </c>
      <c r="E4" s="29">
        <v>8</v>
      </c>
    </row>
    <row r="5" spans="1:5" ht="26.25" thickBot="1" x14ac:dyDescent="0.3">
      <c r="A5" s="22" t="s">
        <v>43</v>
      </c>
      <c r="B5" s="23">
        <v>0</v>
      </c>
      <c r="C5" s="23">
        <v>22</v>
      </c>
      <c r="D5" s="24">
        <v>3</v>
      </c>
      <c r="E5" s="25">
        <v>0</v>
      </c>
    </row>
    <row r="6" spans="1:5" ht="15.75" thickBot="1" x14ac:dyDescent="0.3">
      <c r="A6" s="30" t="s">
        <v>44</v>
      </c>
      <c r="B6" s="27">
        <v>0</v>
      </c>
      <c r="C6" s="27">
        <v>22</v>
      </c>
      <c r="D6" s="28">
        <v>3</v>
      </c>
      <c r="E6" s="29">
        <v>1</v>
      </c>
    </row>
    <row r="12" spans="1:5" ht="24" thickBot="1" x14ac:dyDescent="0.4">
      <c r="A12" s="17" t="s">
        <v>45</v>
      </c>
      <c r="B12" s="17"/>
      <c r="C12" s="18"/>
    </row>
    <row r="13" spans="1:5" ht="60.75" thickBot="1" x14ac:dyDescent="0.3">
      <c r="A13" s="19" t="s">
        <v>37</v>
      </c>
      <c r="B13" s="20" t="s">
        <v>38</v>
      </c>
      <c r="C13" s="20" t="s">
        <v>39</v>
      </c>
      <c r="D13" s="20" t="s">
        <v>40</v>
      </c>
      <c r="E13" s="21" t="s">
        <v>26</v>
      </c>
    </row>
    <row r="14" spans="1:5" ht="39" thickBot="1" x14ac:dyDescent="0.3">
      <c r="A14" s="22" t="s">
        <v>41</v>
      </c>
      <c r="B14" s="23">
        <v>10</v>
      </c>
      <c r="C14" s="23">
        <v>14</v>
      </c>
      <c r="D14" s="24">
        <v>6</v>
      </c>
      <c r="E14" s="25">
        <v>12</v>
      </c>
    </row>
    <row r="15" spans="1:5" ht="64.5" thickBot="1" x14ac:dyDescent="0.3">
      <c r="A15" s="26" t="s">
        <v>42</v>
      </c>
      <c r="B15" s="27">
        <v>7</v>
      </c>
      <c r="C15" s="27">
        <v>22</v>
      </c>
      <c r="D15" s="28">
        <v>1</v>
      </c>
      <c r="E15" s="29">
        <v>8</v>
      </c>
    </row>
    <row r="16" spans="1:5" ht="26.25" thickBot="1" x14ac:dyDescent="0.3">
      <c r="A16" s="22" t="s">
        <v>43</v>
      </c>
      <c r="B16" s="23">
        <v>0</v>
      </c>
      <c r="C16" s="23">
        <v>29</v>
      </c>
      <c r="D16" s="24">
        <v>1</v>
      </c>
      <c r="E16" s="25">
        <v>0</v>
      </c>
    </row>
    <row r="17" spans="1:5" ht="15.75" thickBot="1" x14ac:dyDescent="0.3">
      <c r="A17" s="30" t="s">
        <v>44</v>
      </c>
      <c r="B17" s="27">
        <v>1</v>
      </c>
      <c r="C17" s="27">
        <v>23</v>
      </c>
      <c r="D17" s="28">
        <v>5</v>
      </c>
      <c r="E17" s="29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9"/>
  <sheetViews>
    <sheetView tabSelected="1" workbookViewId="0">
      <selection activeCell="E40" sqref="E40"/>
    </sheetView>
  </sheetViews>
  <sheetFormatPr defaultRowHeight="15" x14ac:dyDescent="0.25"/>
  <sheetData>
    <row r="2" spans="1:18" ht="15.75" thickBot="1" x14ac:dyDescent="0.3"/>
    <row r="3" spans="1:18" ht="15.75" thickBot="1" x14ac:dyDescent="0.3">
      <c r="A3" s="111" t="s">
        <v>46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3"/>
    </row>
    <row r="4" spans="1:18" x14ac:dyDescent="0.25">
      <c r="A4" s="31"/>
      <c r="D4" t="s">
        <v>125</v>
      </c>
      <c r="E4" t="s">
        <v>124</v>
      </c>
      <c r="F4" t="s">
        <v>48</v>
      </c>
      <c r="G4" t="s">
        <v>49</v>
      </c>
      <c r="H4" t="s">
        <v>50</v>
      </c>
      <c r="I4" t="s">
        <v>51</v>
      </c>
      <c r="J4" t="s">
        <v>52</v>
      </c>
      <c r="K4" t="s">
        <v>53</v>
      </c>
    </row>
    <row r="5" spans="1:18" x14ac:dyDescent="0.25">
      <c r="A5" s="31" t="s">
        <v>54</v>
      </c>
      <c r="D5">
        <v>10</v>
      </c>
      <c r="E5">
        <v>1089</v>
      </c>
      <c r="F5">
        <v>507</v>
      </c>
      <c r="G5">
        <v>447</v>
      </c>
      <c r="H5">
        <v>104</v>
      </c>
      <c r="I5">
        <v>5</v>
      </c>
      <c r="J5">
        <v>29</v>
      </c>
      <c r="K5">
        <v>1</v>
      </c>
    </row>
    <row r="6" spans="1:18" x14ac:dyDescent="0.25">
      <c r="D6" s="50">
        <v>0</v>
      </c>
      <c r="E6" s="1">
        <v>0.49748743718592964</v>
      </c>
      <c r="F6" s="1">
        <v>0.23161260849703061</v>
      </c>
      <c r="G6" s="1">
        <v>0.20420283234353587</v>
      </c>
      <c r="H6" s="1">
        <v>4.7510278666057559E-2</v>
      </c>
      <c r="I6" s="1">
        <v>2.2841480127912287E-3</v>
      </c>
      <c r="J6" s="1">
        <v>1.3248058474189127E-2</v>
      </c>
      <c r="K6" s="1">
        <v>4.5682960255824577E-4</v>
      </c>
    </row>
    <row r="7" spans="1:18" x14ac:dyDescent="0.25">
      <c r="D7" t="s">
        <v>125</v>
      </c>
      <c r="E7" t="s">
        <v>124</v>
      </c>
      <c r="F7" s="32" t="s">
        <v>48</v>
      </c>
      <c r="G7" s="32" t="s">
        <v>49</v>
      </c>
      <c r="H7" s="32" t="s">
        <v>50</v>
      </c>
      <c r="I7" s="32" t="s">
        <v>51</v>
      </c>
      <c r="J7" s="32" t="s">
        <v>52</v>
      </c>
      <c r="K7" s="32" t="s">
        <v>53</v>
      </c>
    </row>
    <row r="8" spans="1:18" x14ac:dyDescent="0.25">
      <c r="A8" s="31" t="s">
        <v>55</v>
      </c>
      <c r="D8">
        <v>4</v>
      </c>
      <c r="E8">
        <v>1209</v>
      </c>
      <c r="F8">
        <v>555</v>
      </c>
      <c r="G8">
        <v>583</v>
      </c>
      <c r="H8">
        <v>237</v>
      </c>
      <c r="I8">
        <v>20</v>
      </c>
      <c r="J8">
        <v>6</v>
      </c>
      <c r="K8">
        <v>4</v>
      </c>
    </row>
    <row r="9" spans="1:18" x14ac:dyDescent="0.25">
      <c r="A9" s="31"/>
      <c r="D9" s="50">
        <v>0</v>
      </c>
      <c r="E9" s="1">
        <v>0.46250956388676356</v>
      </c>
      <c r="F9" s="1">
        <v>0.21231828615149195</v>
      </c>
      <c r="G9" s="1">
        <v>0.22302983932670237</v>
      </c>
      <c r="H9" s="1">
        <v>9.0665646518745216E-2</v>
      </c>
      <c r="I9" s="1">
        <v>7.6511094108645756E-3</v>
      </c>
      <c r="J9" s="1">
        <v>2.2953328232593728E-3</v>
      </c>
      <c r="K9" s="1">
        <v>1.530221882172915E-3</v>
      </c>
    </row>
    <row r="10" spans="1:18" x14ac:dyDescent="0.25">
      <c r="A10">
        <v>2015</v>
      </c>
      <c r="D10" t="s">
        <v>125</v>
      </c>
      <c r="E10" t="s">
        <v>124</v>
      </c>
      <c r="F10" s="32" t="s">
        <v>48</v>
      </c>
      <c r="G10" s="32" t="s">
        <v>49</v>
      </c>
      <c r="H10" s="32" t="s">
        <v>50</v>
      </c>
      <c r="I10" s="32" t="s">
        <v>51</v>
      </c>
      <c r="J10" s="32" t="s">
        <v>52</v>
      </c>
      <c r="K10" s="32" t="s">
        <v>53</v>
      </c>
    </row>
    <row r="11" spans="1:18" x14ac:dyDescent="0.25">
      <c r="D11" s="50">
        <v>0</v>
      </c>
      <c r="E11" s="1">
        <v>0.49748743718592964</v>
      </c>
      <c r="F11" s="1">
        <v>0.23161260849703061</v>
      </c>
      <c r="G11" s="1">
        <v>0.20420283234353587</v>
      </c>
      <c r="H11" s="1">
        <v>4.7510278666057559E-2</v>
      </c>
      <c r="I11" s="1">
        <v>2.2841480127912287E-3</v>
      </c>
      <c r="J11" s="1">
        <v>1.3248058474189127E-2</v>
      </c>
      <c r="K11" s="1">
        <v>4.5682960255824577E-4</v>
      </c>
    </row>
    <row r="12" spans="1:18" x14ac:dyDescent="0.25">
      <c r="A12">
        <v>2017</v>
      </c>
      <c r="D12" t="s">
        <v>125</v>
      </c>
      <c r="E12" t="s">
        <v>124</v>
      </c>
      <c r="F12" s="32" t="s">
        <v>48</v>
      </c>
      <c r="G12" s="32" t="s">
        <v>49</v>
      </c>
      <c r="H12" s="32" t="s">
        <v>50</v>
      </c>
      <c r="I12" s="32" t="s">
        <v>51</v>
      </c>
      <c r="J12" s="32" t="s">
        <v>52</v>
      </c>
      <c r="K12" s="32" t="s">
        <v>53</v>
      </c>
      <c r="P12" t="s">
        <v>31</v>
      </c>
    </row>
    <row r="13" spans="1:18" x14ac:dyDescent="0.25">
      <c r="D13" s="50">
        <v>0</v>
      </c>
      <c r="E13" s="1">
        <v>0.46250956388676356</v>
      </c>
      <c r="F13" s="1">
        <v>0.21231828615149195</v>
      </c>
      <c r="G13" s="1">
        <v>0.22302983932670237</v>
      </c>
      <c r="H13" s="1">
        <v>9.0665646518745216E-2</v>
      </c>
      <c r="I13" s="1">
        <v>7.6511094108645756E-3</v>
      </c>
      <c r="J13" s="1">
        <v>2.2953328232593728E-3</v>
      </c>
      <c r="K13" s="1">
        <v>1.530221882172915E-3</v>
      </c>
    </row>
    <row r="16" spans="1:18" x14ac:dyDescent="0.25">
      <c r="Q16" s="14"/>
      <c r="R16" s="14"/>
    </row>
    <row r="17" spans="3:23" x14ac:dyDescent="0.25">
      <c r="C17" s="114" t="s">
        <v>125</v>
      </c>
      <c r="D17" s="114"/>
      <c r="E17" s="110" t="s">
        <v>124</v>
      </c>
      <c r="F17" s="110"/>
      <c r="G17" s="110" t="s">
        <v>48</v>
      </c>
      <c r="H17" s="110"/>
      <c r="I17" s="110" t="s">
        <v>49</v>
      </c>
      <c r="J17" s="110"/>
      <c r="K17" s="110" t="s">
        <v>50</v>
      </c>
      <c r="L17" s="110"/>
      <c r="M17" s="110" t="s">
        <v>51</v>
      </c>
      <c r="N17" s="110"/>
      <c r="O17" s="109" t="s">
        <v>52</v>
      </c>
      <c r="P17" s="109"/>
      <c r="Q17" s="110" t="s">
        <v>53</v>
      </c>
      <c r="R17" s="110"/>
    </row>
    <row r="18" spans="3:23" x14ac:dyDescent="0.25">
      <c r="C18" s="31">
        <v>2015</v>
      </c>
      <c r="D18" s="31">
        <v>2017</v>
      </c>
      <c r="E18" s="31">
        <v>2015</v>
      </c>
      <c r="F18" s="31">
        <v>2017</v>
      </c>
      <c r="G18" s="31">
        <v>2015</v>
      </c>
      <c r="H18" s="31">
        <v>2017</v>
      </c>
      <c r="I18" s="31">
        <v>2015</v>
      </c>
      <c r="J18" s="31">
        <v>2017</v>
      </c>
      <c r="K18" s="31">
        <v>2015</v>
      </c>
      <c r="L18" s="31">
        <v>2017</v>
      </c>
      <c r="M18" s="31">
        <v>2015</v>
      </c>
      <c r="N18" s="31">
        <v>2017</v>
      </c>
      <c r="O18" s="31">
        <v>2015</v>
      </c>
      <c r="P18" s="31">
        <v>2017</v>
      </c>
      <c r="Q18" s="31">
        <v>2015</v>
      </c>
      <c r="R18" s="31">
        <v>2017</v>
      </c>
    </row>
    <row r="19" spans="3:23" x14ac:dyDescent="0.25">
      <c r="C19" s="50">
        <v>0</v>
      </c>
      <c r="D19" s="50">
        <v>0</v>
      </c>
      <c r="E19" s="1">
        <v>0.49748743718592964</v>
      </c>
      <c r="F19" s="1">
        <v>0.46250956388676356</v>
      </c>
      <c r="G19" s="1">
        <v>0.23161260849703061</v>
      </c>
      <c r="H19" s="1">
        <v>0.21231828615149195</v>
      </c>
      <c r="I19" s="1">
        <v>0.20420283234353587</v>
      </c>
      <c r="J19" s="1">
        <v>0.22302983932670237</v>
      </c>
      <c r="K19" s="1">
        <v>4.7510278666057559E-2</v>
      </c>
      <c r="L19" s="1">
        <v>9.0665646518745216E-2</v>
      </c>
      <c r="M19" s="1">
        <v>2.2841480127912287E-3</v>
      </c>
      <c r="N19" s="1">
        <v>7.6511094108645756E-3</v>
      </c>
      <c r="O19" s="1">
        <v>1.3248058474189127E-2</v>
      </c>
      <c r="P19" s="1">
        <v>2.2953328232593728E-3</v>
      </c>
      <c r="Q19" s="1">
        <v>4.5682960255824577E-4</v>
      </c>
      <c r="R19" s="1">
        <v>1.530221882172915E-3</v>
      </c>
      <c r="W19" t="s">
        <v>31</v>
      </c>
    </row>
  </sheetData>
  <mergeCells count="9">
    <mergeCell ref="O17:P17"/>
    <mergeCell ref="Q17:R17"/>
    <mergeCell ref="A3:M3"/>
    <mergeCell ref="E17:F17"/>
    <mergeCell ref="G17:H17"/>
    <mergeCell ref="I17:J17"/>
    <mergeCell ref="K17:L17"/>
    <mergeCell ref="M17:N17"/>
    <mergeCell ref="C17:D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workbookViewId="0">
      <selection activeCell="AF15" sqref="AF15"/>
    </sheetView>
  </sheetViews>
  <sheetFormatPr defaultRowHeight="15" x14ac:dyDescent="0.25"/>
  <cols>
    <col min="2" max="2" width="9.85546875" customWidth="1"/>
    <col min="3" max="13" width="0" hidden="1" customWidth="1"/>
    <col min="14" max="19" width="10" customWidth="1"/>
  </cols>
  <sheetData>
    <row r="1" spans="1:23" x14ac:dyDescent="0.25">
      <c r="B1" s="18"/>
      <c r="C1" s="49"/>
      <c r="D1" s="1"/>
      <c r="E1" s="1"/>
      <c r="F1" s="1"/>
      <c r="G1" s="1"/>
      <c r="H1" s="1"/>
      <c r="I1" s="1"/>
      <c r="J1" s="1"/>
      <c r="M1" s="50"/>
      <c r="N1" s="50"/>
      <c r="O1" s="50"/>
      <c r="P1" s="50"/>
      <c r="Q1" s="50"/>
      <c r="R1" s="50"/>
      <c r="W1" s="48"/>
    </row>
    <row r="2" spans="1:23" x14ac:dyDescent="0.25">
      <c r="B2" s="18"/>
      <c r="C2" s="49"/>
      <c r="D2" s="1"/>
      <c r="E2" s="1"/>
      <c r="F2" s="1"/>
      <c r="G2" s="1"/>
      <c r="H2" s="1"/>
      <c r="I2" s="1"/>
      <c r="J2" s="1"/>
      <c r="M2" s="50"/>
      <c r="N2" s="50"/>
      <c r="O2" s="50"/>
      <c r="P2" s="50"/>
      <c r="Q2" s="50"/>
      <c r="R2" s="50"/>
      <c r="W2" s="48"/>
    </row>
    <row r="4" spans="1:23" x14ac:dyDescent="0.25">
      <c r="A4" s="115" t="s">
        <v>83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</row>
    <row r="5" spans="1:23" x14ac:dyDescent="0.25">
      <c r="A5" s="18">
        <v>2015</v>
      </c>
      <c r="B5" s="51" t="s">
        <v>47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 t="s">
        <v>77</v>
      </c>
      <c r="O5" s="52" t="s">
        <v>78</v>
      </c>
      <c r="P5" s="52" t="s">
        <v>79</v>
      </c>
      <c r="Q5" s="52" t="s">
        <v>80</v>
      </c>
      <c r="R5" s="52" t="s">
        <v>81</v>
      </c>
      <c r="S5" s="52" t="s">
        <v>82</v>
      </c>
    </row>
    <row r="6" spans="1:23" x14ac:dyDescent="0.25">
      <c r="A6" s="18"/>
      <c r="B6" s="51">
        <v>24</v>
      </c>
      <c r="C6" s="52">
        <v>571</v>
      </c>
      <c r="D6" s="52">
        <v>696</v>
      </c>
      <c r="E6" s="52">
        <v>7242</v>
      </c>
      <c r="F6" s="52">
        <v>404</v>
      </c>
      <c r="G6" s="52">
        <v>11</v>
      </c>
      <c r="H6" s="52">
        <v>13</v>
      </c>
      <c r="I6" s="52"/>
      <c r="J6" s="52"/>
      <c r="K6" s="52"/>
      <c r="L6" s="52"/>
      <c r="M6" s="52"/>
      <c r="N6" s="52">
        <v>571</v>
      </c>
      <c r="O6" s="52">
        <v>696</v>
      </c>
      <c r="P6" s="52">
        <v>7242</v>
      </c>
      <c r="Q6" s="52">
        <v>404</v>
      </c>
      <c r="R6" s="52">
        <v>11</v>
      </c>
      <c r="S6" s="51">
        <v>13</v>
      </c>
    </row>
    <row r="7" spans="1:23" x14ac:dyDescent="0.25">
      <c r="A7" s="18"/>
      <c r="B7" s="51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23" x14ac:dyDescent="0.25">
      <c r="A8" s="18">
        <v>2015</v>
      </c>
      <c r="B8" s="51" t="s">
        <v>47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 t="s">
        <v>77</v>
      </c>
      <c r="O8" s="52" t="s">
        <v>78</v>
      </c>
      <c r="P8" s="52" t="s">
        <v>79</v>
      </c>
      <c r="Q8" s="52" t="s">
        <v>80</v>
      </c>
      <c r="R8" s="52" t="s">
        <v>81</v>
      </c>
      <c r="S8" s="52" t="s">
        <v>82</v>
      </c>
    </row>
    <row r="9" spans="1:23" x14ac:dyDescent="0.25">
      <c r="A9" s="18"/>
      <c r="B9" s="53">
        <v>2.6788704096439337E-3</v>
      </c>
      <c r="C9" s="53">
        <v>2.6788704096439337E-3</v>
      </c>
      <c r="D9" s="53">
        <v>2.6788704096439337E-3</v>
      </c>
      <c r="E9" s="53">
        <v>2.6788704096439337E-3</v>
      </c>
      <c r="F9" s="53">
        <v>2.6788704096439337E-3</v>
      </c>
      <c r="G9" s="53">
        <v>2.6788704096439337E-3</v>
      </c>
      <c r="H9" s="53">
        <v>2.6788704096439337E-3</v>
      </c>
      <c r="I9" s="52"/>
      <c r="J9" s="52"/>
      <c r="K9" s="52"/>
      <c r="L9" s="52"/>
      <c r="M9" s="52"/>
      <c r="N9" s="54">
        <v>6.3734791829445248E-2</v>
      </c>
      <c r="O9" s="54">
        <v>7.7687241879674074E-2</v>
      </c>
      <c r="P9" s="54">
        <v>0.80834914611005693</v>
      </c>
      <c r="Q9" s="54">
        <v>4.5094318562339544E-2</v>
      </c>
      <c r="R9" s="54">
        <v>1.2278156044201363E-3</v>
      </c>
      <c r="S9" s="54">
        <v>1.4510548052237974E-3</v>
      </c>
    </row>
    <row r="10" spans="1:23" x14ac:dyDescent="0.25">
      <c r="A10" s="18"/>
      <c r="B10" s="53"/>
      <c r="C10" s="53"/>
      <c r="D10" s="53"/>
      <c r="E10" s="53"/>
      <c r="F10" s="53"/>
      <c r="G10" s="53"/>
      <c r="H10" s="53"/>
      <c r="I10" s="52"/>
      <c r="J10" s="52"/>
      <c r="K10" s="52"/>
      <c r="L10" s="52"/>
      <c r="M10" s="52"/>
      <c r="N10" s="54"/>
      <c r="O10" s="54"/>
      <c r="P10" s="54"/>
      <c r="Q10" s="54"/>
      <c r="R10" s="54"/>
      <c r="S10" s="54"/>
    </row>
    <row r="11" spans="1:23" x14ac:dyDescent="0.25">
      <c r="A11" s="18">
        <v>2017</v>
      </c>
      <c r="B11" s="51" t="s">
        <v>47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 t="s">
        <v>77</v>
      </c>
      <c r="O11" s="52" t="s">
        <v>78</v>
      </c>
      <c r="P11" s="52" t="s">
        <v>79</v>
      </c>
      <c r="Q11" s="52" t="s">
        <v>80</v>
      </c>
      <c r="R11" s="52" t="s">
        <v>81</v>
      </c>
      <c r="S11" s="52" t="s">
        <v>82</v>
      </c>
    </row>
    <row r="12" spans="1:23" x14ac:dyDescent="0.25">
      <c r="A12" s="18"/>
      <c r="B12" s="55">
        <v>28</v>
      </c>
      <c r="C12" s="55">
        <v>250</v>
      </c>
      <c r="D12" s="55"/>
      <c r="E12" s="55"/>
      <c r="F12" s="55"/>
      <c r="G12" s="55"/>
      <c r="H12" s="55"/>
      <c r="I12" s="52"/>
      <c r="J12" s="52"/>
      <c r="K12" s="52"/>
      <c r="L12" s="52"/>
      <c r="M12" s="52"/>
      <c r="N12" s="52">
        <v>250</v>
      </c>
      <c r="O12" s="52">
        <v>682</v>
      </c>
      <c r="P12" s="52">
        <v>7607</v>
      </c>
      <c r="Q12" s="52">
        <v>1439</v>
      </c>
      <c r="R12" s="52">
        <v>432</v>
      </c>
      <c r="S12" s="52">
        <v>120</v>
      </c>
    </row>
    <row r="13" spans="1:23" x14ac:dyDescent="0.25">
      <c r="A13" s="18"/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23" x14ac:dyDescent="0.25">
      <c r="A14" s="18">
        <v>2017</v>
      </c>
      <c r="B14" s="51" t="s">
        <v>47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 t="s">
        <v>77</v>
      </c>
      <c r="O14" s="52" t="s">
        <v>78</v>
      </c>
      <c r="P14" s="52" t="s">
        <v>79</v>
      </c>
      <c r="Q14" s="52" t="s">
        <v>80</v>
      </c>
      <c r="R14" s="52" t="s">
        <v>81</v>
      </c>
      <c r="S14" s="52" t="s">
        <v>82</v>
      </c>
    </row>
    <row r="15" spans="1:23" x14ac:dyDescent="0.25">
      <c r="B15" s="56">
        <v>2.6520174275430951E-3</v>
      </c>
      <c r="C15" s="53">
        <v>2.3678727031634778E-2</v>
      </c>
      <c r="D15" s="53">
        <v>6.4595567342299681E-2</v>
      </c>
      <c r="E15" s="53">
        <v>0.72049630611858306</v>
      </c>
      <c r="F15" s="53">
        <v>0.13629475279408979</v>
      </c>
      <c r="G15" s="53">
        <v>4.09168403106649E-2</v>
      </c>
      <c r="H15" s="53">
        <v>1.1365788975184693E-2</v>
      </c>
      <c r="I15" s="52"/>
      <c r="J15" s="52"/>
      <c r="K15" s="52"/>
      <c r="L15" s="52"/>
      <c r="M15" s="52"/>
      <c r="N15" s="54">
        <v>2.3678727031634778E-2</v>
      </c>
      <c r="O15" s="54">
        <v>6.4595567342299681E-2</v>
      </c>
      <c r="P15" s="54">
        <v>0.72049630611858306</v>
      </c>
      <c r="Q15" s="54">
        <v>0.13629475279408979</v>
      </c>
      <c r="R15" s="54">
        <v>4.09168403106649E-2</v>
      </c>
      <c r="S15" s="54">
        <v>1.1365788975184693E-2</v>
      </c>
    </row>
  </sheetData>
  <mergeCells count="1">
    <mergeCell ref="A4:N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O10" sqref="O10"/>
    </sheetView>
  </sheetViews>
  <sheetFormatPr defaultRowHeight="15" x14ac:dyDescent="0.25"/>
  <cols>
    <col min="1" max="1" width="19.7109375" customWidth="1"/>
    <col min="6" max="6" width="12.5703125" customWidth="1"/>
    <col min="8" max="8" width="19" customWidth="1"/>
    <col min="12" max="12" width="14.42578125" customWidth="1"/>
  </cols>
  <sheetData>
    <row r="1" spans="1:12" ht="45.75" thickBot="1" x14ac:dyDescent="0.3">
      <c r="A1" s="36" t="s">
        <v>37</v>
      </c>
      <c r="B1" s="37" t="s">
        <v>60</v>
      </c>
      <c r="C1" s="37" t="s">
        <v>61</v>
      </c>
      <c r="D1" s="37" t="s">
        <v>62</v>
      </c>
      <c r="E1" s="37" t="s">
        <v>63</v>
      </c>
      <c r="F1" s="38" t="s">
        <v>64</v>
      </c>
      <c r="H1" s="36" t="s">
        <v>37</v>
      </c>
      <c r="I1" s="37" t="s">
        <v>65</v>
      </c>
      <c r="J1" s="37" t="s">
        <v>66</v>
      </c>
      <c r="K1" s="37" t="s">
        <v>67</v>
      </c>
      <c r="L1" s="37" t="s">
        <v>68</v>
      </c>
    </row>
    <row r="2" spans="1:12" ht="42" customHeight="1" thickBot="1" x14ac:dyDescent="0.3">
      <c r="A2" s="39" t="s">
        <v>41</v>
      </c>
      <c r="B2" s="40">
        <v>1466</v>
      </c>
      <c r="C2" s="40">
        <v>1687</v>
      </c>
      <c r="D2" s="40" t="s">
        <v>69</v>
      </c>
      <c r="E2" s="40">
        <v>7</v>
      </c>
      <c r="F2" s="41">
        <v>1</v>
      </c>
      <c r="H2" s="39" t="s">
        <v>41</v>
      </c>
      <c r="I2" s="40">
        <v>1466</v>
      </c>
      <c r="J2" s="40">
        <v>1834</v>
      </c>
      <c r="K2" s="40">
        <v>1687</v>
      </c>
      <c r="L2" s="40">
        <v>1716</v>
      </c>
    </row>
    <row r="3" spans="1:12" ht="31.5" customHeight="1" thickBot="1" x14ac:dyDescent="0.3">
      <c r="A3" s="42" t="s">
        <v>42</v>
      </c>
      <c r="B3" s="43">
        <v>1466</v>
      </c>
      <c r="C3" s="43">
        <v>1451</v>
      </c>
      <c r="D3" s="43" t="s">
        <v>70</v>
      </c>
      <c r="E3" s="43">
        <v>8</v>
      </c>
      <c r="F3" s="44">
        <v>4</v>
      </c>
      <c r="H3" s="42" t="s">
        <v>42</v>
      </c>
      <c r="I3" s="43">
        <v>1466</v>
      </c>
      <c r="J3" s="43">
        <v>1665</v>
      </c>
      <c r="K3" s="43">
        <v>1451</v>
      </c>
      <c r="L3" s="43">
        <v>1600</v>
      </c>
    </row>
    <row r="4" spans="1:12" ht="30.75" thickBot="1" x14ac:dyDescent="0.3">
      <c r="A4" s="39" t="s">
        <v>43</v>
      </c>
      <c r="B4" s="40">
        <v>1750</v>
      </c>
      <c r="C4" s="40">
        <v>1578</v>
      </c>
      <c r="D4" s="40" t="s">
        <v>71</v>
      </c>
      <c r="E4" s="40">
        <v>15</v>
      </c>
      <c r="F4" s="41">
        <v>12</v>
      </c>
      <c r="H4" s="39" t="s">
        <v>43</v>
      </c>
      <c r="I4" s="40">
        <v>1750</v>
      </c>
      <c r="J4" s="40">
        <v>1710</v>
      </c>
      <c r="K4" s="40">
        <v>1578</v>
      </c>
      <c r="L4" s="40">
        <v>1788</v>
      </c>
    </row>
    <row r="5" spans="1:12" ht="15.75" thickBot="1" x14ac:dyDescent="0.3">
      <c r="A5" s="45" t="s">
        <v>44</v>
      </c>
      <c r="B5" s="43">
        <v>1788</v>
      </c>
      <c r="C5" s="43">
        <v>1653</v>
      </c>
      <c r="D5" s="43" t="s">
        <v>72</v>
      </c>
      <c r="E5" s="43">
        <v>14</v>
      </c>
      <c r="F5" s="44">
        <v>13</v>
      </c>
      <c r="H5" s="45" t="s">
        <v>44</v>
      </c>
      <c r="I5" s="43">
        <v>1788</v>
      </c>
      <c r="J5" s="43">
        <v>1750</v>
      </c>
      <c r="K5" s="43">
        <v>1653</v>
      </c>
      <c r="L5" s="43">
        <v>1788</v>
      </c>
    </row>
    <row r="11" spans="1:12" ht="15.75" thickBot="1" x14ac:dyDescent="0.3"/>
    <row r="12" spans="1:12" ht="45.75" thickBot="1" x14ac:dyDescent="0.3">
      <c r="A12" s="36" t="s">
        <v>37</v>
      </c>
      <c r="B12" s="37" t="s">
        <v>60</v>
      </c>
      <c r="C12" s="37" t="s">
        <v>61</v>
      </c>
      <c r="D12" s="37" t="s">
        <v>62</v>
      </c>
      <c r="E12" s="37" t="s">
        <v>63</v>
      </c>
      <c r="F12" s="38" t="s">
        <v>64</v>
      </c>
    </row>
    <row r="13" spans="1:12" ht="45.75" thickBot="1" x14ac:dyDescent="0.3">
      <c r="A13" s="39" t="s">
        <v>41</v>
      </c>
      <c r="B13" s="40">
        <v>1834</v>
      </c>
      <c r="C13" s="40">
        <v>1716</v>
      </c>
      <c r="D13" s="40" t="s">
        <v>73</v>
      </c>
      <c r="E13" s="40">
        <v>16</v>
      </c>
      <c r="F13" s="41">
        <v>2</v>
      </c>
    </row>
    <row r="14" spans="1:12" ht="31.5" customHeight="1" thickBot="1" x14ac:dyDescent="0.3">
      <c r="A14" s="42" t="s">
        <v>42</v>
      </c>
      <c r="B14" s="43">
        <v>1665</v>
      </c>
      <c r="C14" s="43">
        <v>1600</v>
      </c>
      <c r="D14" s="43" t="s">
        <v>74</v>
      </c>
      <c r="E14" s="43">
        <v>12</v>
      </c>
      <c r="F14" s="44">
        <v>4</v>
      </c>
    </row>
    <row r="15" spans="1:12" ht="30.75" thickBot="1" x14ac:dyDescent="0.3">
      <c r="A15" s="39" t="s">
        <v>43</v>
      </c>
      <c r="B15" s="40">
        <v>1710</v>
      </c>
      <c r="C15" s="40">
        <v>1788</v>
      </c>
      <c r="D15" s="40" t="s">
        <v>75</v>
      </c>
      <c r="E15" s="40">
        <v>29</v>
      </c>
      <c r="F15" s="41">
        <v>9</v>
      </c>
    </row>
    <row r="16" spans="1:12" ht="15.75" thickBot="1" x14ac:dyDescent="0.3">
      <c r="A16" s="45" t="s">
        <v>44</v>
      </c>
      <c r="B16" s="43">
        <v>1750</v>
      </c>
      <c r="C16" s="43">
        <v>1788</v>
      </c>
      <c r="D16" s="43" t="s">
        <v>76</v>
      </c>
      <c r="E16" s="43">
        <v>22</v>
      </c>
      <c r="F16" s="44">
        <v>14</v>
      </c>
    </row>
    <row r="17" spans="1:6" x14ac:dyDescent="0.25">
      <c r="A17" s="46"/>
      <c r="B17" s="47"/>
      <c r="C17" s="47"/>
      <c r="D17" s="47"/>
      <c r="E17" s="47"/>
      <c r="F17" s="4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O32" sqref="O32"/>
    </sheetView>
  </sheetViews>
  <sheetFormatPr defaultRowHeight="15" x14ac:dyDescent="0.25"/>
  <sheetData>
    <row r="1" spans="1:11" x14ac:dyDescent="0.25">
      <c r="A1" s="115" t="s">
        <v>84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3" spans="1:11" ht="45" x14ac:dyDescent="0.25">
      <c r="E3" s="5" t="s">
        <v>59</v>
      </c>
      <c r="F3" s="5" t="s">
        <v>56</v>
      </c>
      <c r="G3" s="5" t="s">
        <v>57</v>
      </c>
      <c r="H3" s="5" t="s">
        <v>58</v>
      </c>
      <c r="I3" s="5"/>
    </row>
    <row r="4" spans="1:11" x14ac:dyDescent="0.25">
      <c r="E4" s="1">
        <v>0.55367747830059388</v>
      </c>
      <c r="F4" s="1">
        <v>0.52716143840856922</v>
      </c>
      <c r="G4" s="50">
        <v>0.44221105527638194</v>
      </c>
      <c r="H4" s="50">
        <v>0.46786534047436878</v>
      </c>
    </row>
    <row r="19" spans="1:6" x14ac:dyDescent="0.25">
      <c r="A19" s="116" t="s">
        <v>85</v>
      </c>
      <c r="B19" s="116"/>
      <c r="C19" s="116"/>
      <c r="D19" s="116"/>
    </row>
    <row r="20" spans="1:6" ht="45" x14ac:dyDescent="0.25">
      <c r="A20" s="5" t="s">
        <v>59</v>
      </c>
      <c r="B20" s="5" t="s">
        <v>56</v>
      </c>
      <c r="C20" s="5" t="s">
        <v>57</v>
      </c>
      <c r="D20" s="5" t="s">
        <v>58</v>
      </c>
      <c r="E20" s="33"/>
      <c r="F20" s="33"/>
    </row>
    <row r="21" spans="1:6" x14ac:dyDescent="0.25">
      <c r="A21" s="34">
        <v>0.01</v>
      </c>
      <c r="B21" s="34">
        <v>0.09</v>
      </c>
      <c r="C21" s="34">
        <v>0.99</v>
      </c>
      <c r="D21" s="34">
        <v>0.91</v>
      </c>
      <c r="E21" s="33"/>
      <c r="F21" s="33"/>
    </row>
    <row r="22" spans="1:6" x14ac:dyDescent="0.25">
      <c r="A22" s="33"/>
      <c r="B22" s="33"/>
      <c r="C22" s="33"/>
      <c r="D22" s="33"/>
      <c r="E22" s="33"/>
      <c r="F22" s="33"/>
    </row>
    <row r="23" spans="1:6" x14ac:dyDescent="0.25">
      <c r="A23" s="33"/>
      <c r="B23" s="33"/>
      <c r="C23" s="33"/>
      <c r="D23" s="33"/>
      <c r="E23" s="33"/>
      <c r="F23" s="33"/>
    </row>
  </sheetData>
  <mergeCells count="2">
    <mergeCell ref="A1:K1"/>
    <mergeCell ref="A19:D1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D14" sqref="D14"/>
    </sheetView>
  </sheetViews>
  <sheetFormatPr defaultRowHeight="15" x14ac:dyDescent="0.25"/>
  <cols>
    <col min="1" max="1" width="23.5703125" customWidth="1"/>
    <col min="2" max="2" width="10.5703125" customWidth="1"/>
    <col min="3" max="3" width="13.28515625" customWidth="1"/>
    <col min="6" max="6" width="19" customWidth="1"/>
    <col min="7" max="7" width="11.28515625" customWidth="1"/>
    <col min="9" max="9" width="11.42578125" customWidth="1"/>
    <col min="10" max="10" width="12.28515625" customWidth="1"/>
  </cols>
  <sheetData>
    <row r="1" spans="1:11" ht="15.75" thickBot="1" x14ac:dyDescent="0.3">
      <c r="A1">
        <v>2015</v>
      </c>
    </row>
    <row r="2" spans="1:11" ht="74.25" customHeight="1" thickBot="1" x14ac:dyDescent="0.3">
      <c r="A2" s="36" t="s">
        <v>37</v>
      </c>
      <c r="B2" s="57" t="s">
        <v>86</v>
      </c>
      <c r="C2" s="37" t="s">
        <v>87</v>
      </c>
      <c r="F2" s="36" t="s">
        <v>37</v>
      </c>
      <c r="G2" s="57" t="s">
        <v>88</v>
      </c>
      <c r="H2" s="57" t="s">
        <v>89</v>
      </c>
      <c r="I2" s="57" t="s">
        <v>90</v>
      </c>
      <c r="J2" s="57" t="s">
        <v>91</v>
      </c>
      <c r="K2" s="58"/>
    </row>
    <row r="3" spans="1:11" ht="31.5" customHeight="1" thickBot="1" x14ac:dyDescent="0.3">
      <c r="A3" s="39" t="s">
        <v>41</v>
      </c>
      <c r="B3" s="59">
        <v>8</v>
      </c>
      <c r="C3" s="40">
        <v>17</v>
      </c>
      <c r="F3" s="39" t="s">
        <v>41</v>
      </c>
      <c r="G3" s="60">
        <f>B3/20</f>
        <v>0.4</v>
      </c>
      <c r="H3" s="60">
        <f>B14/24</f>
        <v>0.5</v>
      </c>
      <c r="I3" s="61">
        <f>C3/20</f>
        <v>0.85</v>
      </c>
      <c r="J3" s="61">
        <f>C14/24</f>
        <v>0.95833333333333337</v>
      </c>
    </row>
    <row r="4" spans="1:11" ht="42" customHeight="1" thickBot="1" x14ac:dyDescent="0.3">
      <c r="A4" s="42" t="s">
        <v>42</v>
      </c>
      <c r="B4" s="62">
        <v>6</v>
      </c>
      <c r="C4" s="43">
        <v>11</v>
      </c>
      <c r="F4" s="42" t="s">
        <v>42</v>
      </c>
      <c r="G4" s="60">
        <f>B4/23</f>
        <v>0.2608695652173913</v>
      </c>
      <c r="H4" s="60">
        <f>B15/29</f>
        <v>0.58620689655172409</v>
      </c>
      <c r="I4" s="61">
        <f>C4/23</f>
        <v>0.47826086956521741</v>
      </c>
      <c r="J4" s="61">
        <f>C15/29</f>
        <v>0.93103448275862066</v>
      </c>
    </row>
    <row r="5" spans="1:11" ht="30.75" thickBot="1" x14ac:dyDescent="0.3">
      <c r="A5" s="39" t="s">
        <v>43</v>
      </c>
      <c r="B5" s="59">
        <v>0</v>
      </c>
      <c r="C5" s="40">
        <v>22</v>
      </c>
      <c r="F5" s="39" t="s">
        <v>43</v>
      </c>
      <c r="G5" s="60">
        <f>B5/25</f>
        <v>0</v>
      </c>
      <c r="H5" s="60">
        <f>B16/29</f>
        <v>0</v>
      </c>
      <c r="I5" s="61">
        <f>C5/22</f>
        <v>1</v>
      </c>
      <c r="J5" s="61">
        <f>C16/29</f>
        <v>1</v>
      </c>
    </row>
    <row r="6" spans="1:11" ht="15.75" thickBot="1" x14ac:dyDescent="0.3">
      <c r="A6" s="45" t="s">
        <v>44</v>
      </c>
      <c r="B6" s="63">
        <v>0</v>
      </c>
      <c r="C6" s="43">
        <v>22</v>
      </c>
      <c r="F6" s="45" t="s">
        <v>44</v>
      </c>
      <c r="G6" s="60">
        <f>B6/25</f>
        <v>0</v>
      </c>
      <c r="H6" s="60">
        <f>B17/30</f>
        <v>0</v>
      </c>
      <c r="I6" s="61">
        <f>C6/22</f>
        <v>1</v>
      </c>
      <c r="J6" s="61">
        <f>C17/24</f>
        <v>1</v>
      </c>
    </row>
    <row r="12" spans="1:11" ht="15.75" thickBot="1" x14ac:dyDescent="0.3">
      <c r="A12">
        <v>2017</v>
      </c>
    </row>
    <row r="13" spans="1:11" ht="75.75" thickBot="1" x14ac:dyDescent="0.3">
      <c r="A13" s="36" t="s">
        <v>37</v>
      </c>
      <c r="B13" s="57" t="s">
        <v>86</v>
      </c>
      <c r="C13" s="37" t="s">
        <v>87</v>
      </c>
    </row>
    <row r="14" spans="1:11" ht="45.75" thickBot="1" x14ac:dyDescent="0.3">
      <c r="A14" s="39" t="s">
        <v>41</v>
      </c>
      <c r="B14" s="59">
        <v>12</v>
      </c>
      <c r="C14" s="40">
        <v>23</v>
      </c>
    </row>
    <row r="15" spans="1:11" ht="75.75" thickBot="1" x14ac:dyDescent="0.3">
      <c r="A15" s="42" t="s">
        <v>42</v>
      </c>
      <c r="B15" s="62">
        <v>17</v>
      </c>
      <c r="C15" s="43">
        <v>27</v>
      </c>
    </row>
    <row r="16" spans="1:11" ht="30.75" thickBot="1" x14ac:dyDescent="0.3">
      <c r="A16" s="39" t="s">
        <v>43</v>
      </c>
      <c r="B16" s="59">
        <v>0</v>
      </c>
      <c r="C16" s="40">
        <v>29</v>
      </c>
    </row>
    <row r="17" spans="1:3" ht="45.75" thickBot="1" x14ac:dyDescent="0.3">
      <c r="A17" s="42" t="s">
        <v>44</v>
      </c>
      <c r="B17" s="63">
        <v>0</v>
      </c>
      <c r="C17" s="43">
        <v>24</v>
      </c>
    </row>
    <row r="18" spans="1:3" x14ac:dyDescent="0.25">
      <c r="A18" s="64"/>
      <c r="B18" s="46"/>
      <c r="C18" s="47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zoomScale="87" zoomScaleNormal="87" workbookViewId="0">
      <selection activeCell="E7" sqref="E7"/>
    </sheetView>
  </sheetViews>
  <sheetFormatPr defaultRowHeight="15" x14ac:dyDescent="0.25"/>
  <cols>
    <col min="1" max="1" width="22.85546875" customWidth="1"/>
    <col min="6" max="6" width="11" customWidth="1"/>
    <col min="9" max="9" width="9.85546875" customWidth="1"/>
    <col min="12" max="12" width="11" customWidth="1"/>
    <col min="15" max="15" width="12" customWidth="1"/>
  </cols>
  <sheetData>
    <row r="1" spans="1:24" ht="46.5" customHeight="1" x14ac:dyDescent="0.25">
      <c r="A1" s="69"/>
      <c r="B1" s="35"/>
      <c r="C1" s="35"/>
      <c r="D1" s="117" t="s">
        <v>92</v>
      </c>
      <c r="E1" s="118"/>
      <c r="F1" s="119"/>
      <c r="G1" s="120" t="s">
        <v>93</v>
      </c>
      <c r="H1" s="121"/>
      <c r="I1" s="122"/>
      <c r="J1" s="120" t="s">
        <v>94</v>
      </c>
      <c r="K1" s="121"/>
      <c r="L1" s="122"/>
      <c r="M1" s="120" t="s">
        <v>95</v>
      </c>
      <c r="N1" s="121"/>
      <c r="O1" s="121"/>
      <c r="P1" s="75"/>
      <c r="Q1" s="75"/>
      <c r="R1" s="75"/>
      <c r="S1" s="75"/>
      <c r="T1" s="75"/>
      <c r="U1" s="75"/>
      <c r="V1" s="75"/>
      <c r="W1" s="75"/>
      <c r="X1" s="75"/>
    </row>
    <row r="2" spans="1:24" ht="46.5" customHeight="1" x14ac:dyDescent="0.25">
      <c r="A2" s="69"/>
      <c r="B2" s="35"/>
      <c r="C2" s="35"/>
      <c r="D2" s="66" t="s">
        <v>96</v>
      </c>
      <c r="E2" s="67" t="s">
        <v>97</v>
      </c>
      <c r="F2" s="68" t="s">
        <v>98</v>
      </c>
      <c r="G2" s="68" t="s">
        <v>99</v>
      </c>
      <c r="H2" s="68" t="s">
        <v>100</v>
      </c>
      <c r="I2" s="68" t="s">
        <v>101</v>
      </c>
      <c r="J2" s="68" t="s">
        <v>102</v>
      </c>
      <c r="K2" s="67" t="s">
        <v>103</v>
      </c>
      <c r="L2" s="68" t="s">
        <v>104</v>
      </c>
      <c r="M2" s="68" t="s">
        <v>105</v>
      </c>
      <c r="N2" s="67" t="s">
        <v>106</v>
      </c>
      <c r="O2" s="65" t="s">
        <v>107</v>
      </c>
      <c r="P2" s="75"/>
      <c r="Q2" s="75"/>
      <c r="R2" s="75"/>
      <c r="S2" s="75"/>
      <c r="T2" s="75"/>
      <c r="U2" s="75"/>
      <c r="V2" s="75"/>
      <c r="W2" s="75"/>
      <c r="X2" s="75"/>
    </row>
    <row r="3" spans="1:24" x14ac:dyDescent="0.25">
      <c r="A3" s="70" t="s">
        <v>110</v>
      </c>
      <c r="B3" s="35">
        <v>11874</v>
      </c>
      <c r="C3" s="71">
        <v>2017</v>
      </c>
      <c r="D3" s="35">
        <v>9339</v>
      </c>
      <c r="E3" s="35">
        <v>3790</v>
      </c>
      <c r="F3" s="35">
        <v>353</v>
      </c>
      <c r="G3" s="35">
        <v>149</v>
      </c>
      <c r="H3" s="35">
        <v>297</v>
      </c>
      <c r="I3" s="35">
        <v>170</v>
      </c>
      <c r="J3" s="35">
        <v>523</v>
      </c>
      <c r="K3" s="35">
        <v>3378</v>
      </c>
      <c r="L3" s="35">
        <v>4452</v>
      </c>
      <c r="M3" s="35">
        <v>0</v>
      </c>
      <c r="N3" s="35">
        <v>2400</v>
      </c>
      <c r="O3" s="35">
        <v>2546</v>
      </c>
      <c r="P3" s="35"/>
      <c r="Q3" s="35"/>
      <c r="R3" s="35"/>
      <c r="S3" s="35"/>
      <c r="T3" s="35"/>
      <c r="U3" s="35"/>
      <c r="V3" s="35"/>
      <c r="W3" s="35"/>
      <c r="X3" s="35"/>
    </row>
    <row r="4" spans="1:24" x14ac:dyDescent="0.25">
      <c r="C4" s="71"/>
      <c r="D4" s="72">
        <v>0.78650833754421423</v>
      </c>
      <c r="E4" s="1">
        <v>0.31918477345460672</v>
      </c>
      <c r="F4" s="1">
        <v>2.9728819268991073E-2</v>
      </c>
      <c r="G4" s="1">
        <v>1.2548425130537309E-2</v>
      </c>
      <c r="H4" s="1">
        <v>2.5012632642748864E-2</v>
      </c>
      <c r="I4" s="1">
        <v>1.4316995115378137E-2</v>
      </c>
      <c r="J4" s="72">
        <v>4.4045814384369213E-2</v>
      </c>
      <c r="K4" s="1">
        <v>0.28448711470439614</v>
      </c>
      <c r="L4" s="1">
        <v>0.37493683678625567</v>
      </c>
      <c r="M4" s="72">
        <v>0</v>
      </c>
      <c r="N4" s="1">
        <v>0.20212228398180898</v>
      </c>
      <c r="O4" s="1">
        <v>0.21441805625736904</v>
      </c>
      <c r="P4" s="1"/>
      <c r="Q4" s="1"/>
      <c r="R4" s="1"/>
      <c r="S4" s="1"/>
      <c r="T4" s="1"/>
      <c r="U4" s="1"/>
      <c r="V4" s="1"/>
      <c r="W4" s="1"/>
      <c r="X4" s="1"/>
    </row>
    <row r="6" spans="1:24" x14ac:dyDescent="0.25">
      <c r="A6" t="s">
        <v>109</v>
      </c>
      <c r="B6" s="73">
        <v>10325</v>
      </c>
      <c r="C6" s="74">
        <v>2015</v>
      </c>
      <c r="D6" s="35">
        <v>8045</v>
      </c>
      <c r="E6" s="35">
        <v>1896</v>
      </c>
      <c r="F6" s="35">
        <v>731</v>
      </c>
      <c r="J6" s="35">
        <v>1080</v>
      </c>
      <c r="K6" s="35">
        <v>6253</v>
      </c>
      <c r="L6" s="35">
        <v>7042</v>
      </c>
      <c r="M6" s="35">
        <v>585</v>
      </c>
      <c r="N6" s="35">
        <v>1993</v>
      </c>
      <c r="O6" s="35">
        <v>2293</v>
      </c>
      <c r="P6" s="35"/>
      <c r="Q6" s="35"/>
      <c r="R6" s="35"/>
      <c r="S6" s="35"/>
      <c r="T6" s="35"/>
      <c r="U6" s="35"/>
    </row>
    <row r="7" spans="1:24" x14ac:dyDescent="0.25">
      <c r="C7" s="74"/>
      <c r="D7" s="1">
        <v>0.77917675544794185</v>
      </c>
      <c r="E7" s="1">
        <v>0.18363196125907991</v>
      </c>
      <c r="F7" s="1">
        <v>7.0799031476997579E-2</v>
      </c>
      <c r="G7" s="1"/>
      <c r="H7" s="1"/>
      <c r="I7" s="1"/>
      <c r="J7" s="1">
        <v>0.10460048426150122</v>
      </c>
      <c r="K7" s="1">
        <v>0.60561743341404362</v>
      </c>
      <c r="L7" s="1">
        <v>0.68203389830508476</v>
      </c>
      <c r="M7" s="1">
        <v>5.6658595641646492E-2</v>
      </c>
      <c r="N7" s="1">
        <v>0.19302663438256659</v>
      </c>
      <c r="O7" s="1">
        <v>0.22208232445520582</v>
      </c>
      <c r="P7" s="1"/>
      <c r="Q7" s="1"/>
      <c r="R7" s="1"/>
      <c r="S7" s="1"/>
      <c r="T7" s="1"/>
      <c r="U7" s="1"/>
      <c r="V7" s="50"/>
      <c r="W7" s="50"/>
      <c r="X7" s="50"/>
    </row>
  </sheetData>
  <mergeCells count="4">
    <mergeCell ref="D1:F1"/>
    <mergeCell ref="G1:I1"/>
    <mergeCell ref="J1:L1"/>
    <mergeCell ref="M1:O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Jnl categories from SCOPUS</vt:lpstr>
      <vt:lpstr>Jnl categories, 40 publ</vt:lpstr>
      <vt:lpstr>Jnl categories, popular publish</vt:lpstr>
      <vt:lpstr>APCs for OA jnls</vt:lpstr>
      <vt:lpstr>APCs for all hybrids</vt:lpstr>
      <vt:lpstr>APCs for popular hybrids</vt:lpstr>
      <vt:lpstr>CCBY licensing all jnls</vt:lpstr>
      <vt:lpstr>CCBY for popular jnls</vt:lpstr>
      <vt:lpstr>embargoes all jnls</vt:lpstr>
      <vt:lpstr>embargoes popular jnls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Jubb</dc:creator>
  <cp:lastModifiedBy>Michael Jubb</cp:lastModifiedBy>
  <dcterms:created xsi:type="dcterms:W3CDTF">2017-09-26T07:17:01Z</dcterms:created>
  <dcterms:modified xsi:type="dcterms:W3CDTF">2017-12-19T12:24:53Z</dcterms:modified>
</cp:coreProperties>
</file>