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55" windowWidth="24675" windowHeight="11670"/>
  </bookViews>
  <sheets>
    <sheet name="End point" sheetId="1" r:id="rId1"/>
  </sheets>
  <calcPr calcId="145621"/>
</workbook>
</file>

<file path=xl/calcChain.xml><?xml version="1.0" encoding="utf-8"?>
<calcChain xmlns="http://schemas.openxmlformats.org/spreadsheetml/2006/main">
  <c r="S34" i="1" l="1"/>
  <c r="S35" i="1"/>
  <c r="S36" i="1"/>
  <c r="S37" i="1"/>
  <c r="S38" i="1"/>
  <c r="S33" i="1"/>
  <c r="R34" i="1"/>
  <c r="R35" i="1"/>
  <c r="R36" i="1"/>
  <c r="R37" i="1"/>
  <c r="R38" i="1"/>
  <c r="R33" i="1"/>
  <c r="Q34" i="1"/>
  <c r="Q35" i="1"/>
  <c r="Q36" i="1"/>
  <c r="Q37" i="1"/>
  <c r="Q38" i="1"/>
  <c r="Q33" i="1"/>
  <c r="Y17" i="1"/>
  <c r="Y18" i="1"/>
  <c r="U22" i="1"/>
  <c r="V22" i="1" s="1"/>
  <c r="U20" i="1"/>
  <c r="V20" i="1" s="1"/>
  <c r="U18" i="1"/>
  <c r="V18" i="1" s="1"/>
  <c r="U17" i="1"/>
  <c r="V17" i="1" s="1"/>
  <c r="U19" i="1"/>
  <c r="V19" i="1" s="1"/>
  <c r="Y19" i="1" s="1"/>
  <c r="U21" i="1"/>
  <c r="V21" i="1" s="1"/>
  <c r="Y21" i="1" s="1"/>
  <c r="L42" i="1"/>
  <c r="L41" i="1"/>
  <c r="L40" i="1"/>
  <c r="L39" i="1"/>
  <c r="L38" i="1"/>
  <c r="L37" i="1"/>
  <c r="J44" i="1"/>
  <c r="F44" i="1"/>
  <c r="J42" i="1"/>
  <c r="J41" i="1"/>
  <c r="J40" i="1"/>
  <c r="J39" i="1"/>
  <c r="J38" i="1"/>
  <c r="J37" i="1"/>
  <c r="I44" i="1"/>
  <c r="I38" i="1"/>
  <c r="I39" i="1"/>
  <c r="I40" i="1"/>
  <c r="I41" i="1"/>
  <c r="I42" i="1"/>
  <c r="I37" i="1"/>
  <c r="F38" i="1"/>
  <c r="F39" i="1"/>
  <c r="F40" i="1"/>
  <c r="F41" i="1"/>
  <c r="F42" i="1"/>
  <c r="F37" i="1"/>
  <c r="Y30" i="1"/>
  <c r="U30" i="1"/>
  <c r="Q30" i="1"/>
  <c r="AC29" i="1"/>
  <c r="AD29" i="1" s="1"/>
  <c r="AE29" i="1" s="1"/>
  <c r="Z29" i="1"/>
  <c r="AA29" i="1" s="1"/>
  <c r="Y29" i="1"/>
  <c r="U29" i="1"/>
  <c r="Q29" i="1"/>
  <c r="R29" i="1" s="1"/>
  <c r="S29" i="1" s="1"/>
  <c r="AC28" i="1"/>
  <c r="Y28" i="1"/>
  <c r="Z28" i="1" s="1"/>
  <c r="AA28" i="1" s="1"/>
  <c r="U28" i="1"/>
  <c r="Q28" i="1"/>
  <c r="AC27" i="1"/>
  <c r="Y27" i="1"/>
  <c r="Z27" i="1" s="1"/>
  <c r="AA27" i="1" s="1"/>
  <c r="U27" i="1"/>
  <c r="Q27" i="1"/>
  <c r="AC26" i="1"/>
  <c r="Y26" i="1"/>
  <c r="U26" i="1"/>
  <c r="Q26" i="1"/>
  <c r="AC25" i="1"/>
  <c r="Y25" i="1"/>
  <c r="U25" i="1"/>
  <c r="Q25" i="1"/>
  <c r="X22" i="1"/>
  <c r="X21" i="1"/>
  <c r="X20" i="1"/>
  <c r="X19" i="1"/>
  <c r="X18" i="1"/>
  <c r="X17" i="1"/>
  <c r="Z26" i="1" l="1"/>
  <c r="AA26" i="1" s="1"/>
  <c r="AD26" i="1"/>
  <c r="AE26" i="1" s="1"/>
  <c r="Z30" i="1"/>
  <c r="AA30" i="1" s="1"/>
  <c r="R26" i="1"/>
  <c r="S26" i="1" s="1"/>
  <c r="V27" i="1"/>
  <c r="W27" i="1" s="1"/>
  <c r="Z25" i="1"/>
  <c r="AA25" i="1" s="1"/>
  <c r="R28" i="1"/>
  <c r="S28" i="1" s="1"/>
  <c r="AD28" i="1"/>
  <c r="AE28" i="1" s="1"/>
  <c r="R25" i="1"/>
  <c r="S25" i="1" s="1"/>
  <c r="AD25" i="1"/>
  <c r="AE25" i="1" s="1"/>
  <c r="V28" i="1"/>
  <c r="W28" i="1" s="1"/>
  <c r="V25" i="1"/>
  <c r="W25" i="1" s="1"/>
  <c r="V29" i="1"/>
  <c r="W29" i="1" s="1"/>
  <c r="R30" i="1"/>
  <c r="S30" i="1" s="1"/>
  <c r="Y20" i="1"/>
  <c r="Y22" i="1"/>
  <c r="V26" i="1"/>
  <c r="W26" i="1" s="1"/>
  <c r="R27" i="1"/>
  <c r="S27" i="1" s="1"/>
  <c r="AD27" i="1"/>
  <c r="AE27" i="1" s="1"/>
  <c r="V30" i="1"/>
  <c r="W30" i="1" s="1"/>
</calcChain>
</file>

<file path=xl/sharedStrings.xml><?xml version="1.0" encoding="utf-8"?>
<sst xmlns="http://schemas.openxmlformats.org/spreadsheetml/2006/main" count="73" uniqueCount="49">
  <si>
    <t>User: USER</t>
  </si>
  <si>
    <t>Path: C:\Program Files (x86)\BMG\CLARIOstar\User\Data\</t>
  </si>
  <si>
    <t>Test ID: 505</t>
  </si>
  <si>
    <t>Test Name: Teresa LDH</t>
  </si>
  <si>
    <t>Date: 27/04/2017</t>
  </si>
  <si>
    <t>Time: 12:04:19</t>
  </si>
  <si>
    <t>Absorbance</t>
  </si>
  <si>
    <t>Absorbance values are displayed as OD</t>
  </si>
  <si>
    <t>1. Raw Data (490 1)</t>
  </si>
  <si>
    <t>A</t>
  </si>
  <si>
    <t>B</t>
  </si>
  <si>
    <t>C</t>
  </si>
  <si>
    <t>D</t>
  </si>
  <si>
    <t>E</t>
  </si>
  <si>
    <t>F</t>
  </si>
  <si>
    <t>G</t>
  </si>
  <si>
    <t>H</t>
  </si>
  <si>
    <t>2. Raw Data (680 2)</t>
  </si>
  <si>
    <t>Replicate Number</t>
  </si>
  <si>
    <t>Sample (cells/100µL)</t>
  </si>
  <si>
    <t>Average</t>
  </si>
  <si>
    <t>Average- Blank</t>
  </si>
  <si>
    <t>Positive Control</t>
  </si>
  <si>
    <t>Positive Control- Blank</t>
  </si>
  <si>
    <t>% of positive control</t>
  </si>
  <si>
    <r>
      <t>1x10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</si>
  <si>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2.5x10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</si>
  <si>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5x10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</si>
  <si>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7.5x10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</si>
  <si>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1x10</t>
    </r>
    <r>
      <rPr>
        <vertAlign val="superscript"/>
        <sz val="11"/>
        <color theme="1"/>
        <rFont val="Calibri"/>
        <family val="2"/>
        <scheme val="minor"/>
      </rPr>
      <t>6</t>
    </r>
  </si>
  <si>
    <r>
      <t>1.25x10</t>
    </r>
    <r>
      <rPr>
        <vertAlign val="superscript"/>
        <sz val="11"/>
        <color theme="1"/>
        <rFont val="Calibri"/>
        <family val="2"/>
        <scheme val="minor"/>
      </rPr>
      <t>6</t>
    </r>
  </si>
  <si>
    <t>Minus Blank</t>
  </si>
  <si>
    <t xml:space="preserve">% Positive </t>
  </si>
  <si>
    <t>% Live</t>
  </si>
  <si>
    <t>% Positive</t>
  </si>
  <si>
    <t>% Postitive</t>
  </si>
  <si>
    <t>Absorbance at 680 nm</t>
  </si>
  <si>
    <t>Absorbance at 490 nm</t>
  </si>
  <si>
    <t>1x105</t>
  </si>
  <si>
    <t>2.5x105</t>
  </si>
  <si>
    <t>5x105</t>
  </si>
  <si>
    <t>7.5x105</t>
  </si>
  <si>
    <t>1x106</t>
  </si>
  <si>
    <t>1.25x106</t>
  </si>
  <si>
    <t>Blank</t>
  </si>
  <si>
    <t xml:space="preserve">Avergae Minus Blank </t>
  </si>
  <si>
    <t xml:space="preserve">490 nm  Minus 680 nm </t>
  </si>
  <si>
    <t>% Positive Control</t>
  </si>
  <si>
    <t xml:space="preserve">% Live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</si>
</sst>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9" xfId="0" applyFill="1" applyBorder="1"/>
    <xf numFmtId="0" fontId="0" fillId="0" borderId="0" xfId="0" applyBorder="1"/>
    <xf numFmtId="0" fontId="0" fillId="0" borderId="5" xfId="0" applyFill="1" applyBorder="1"/>
    <xf numFmtId="0" fontId="0" fillId="0" borderId="10" xfId="0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E44"/>
  <sheetViews>
    <sheetView tabSelected="1" topLeftCell="P7" zoomScale="80" zoomScaleNormal="80" workbookViewId="0">
      <selection activeCell="R33" sqref="R33:R38"/>
    </sheetView>
  </sheetViews>
  <sheetFormatPr defaultRowHeight="15" x14ac:dyDescent="0.25"/>
  <cols>
    <col min="1" max="1" width="4.28515625" customWidth="1"/>
    <col min="15" max="15" width="21.7109375" bestFit="1" customWidth="1"/>
    <col min="21" max="21" width="15.85546875" bestFit="1" customWidth="1"/>
    <col min="22" max="22" width="16.5703125" bestFit="1" customWidth="1"/>
    <col min="23" max="23" width="23.7109375" bestFit="1" customWidth="1"/>
    <col min="24" max="25" width="21.42578125" bestFit="1" customWidth="1"/>
    <col min="26" max="26" width="13" bestFit="1" customWidth="1"/>
    <col min="29" max="29" width="13.42578125" bestFit="1" customWidth="1"/>
    <col min="30" max="30" width="13" bestFit="1" customWidth="1"/>
  </cols>
  <sheetData>
    <row r="3" spans="1:25" x14ac:dyDescent="0.25">
      <c r="A3" s="1" t="s">
        <v>0</v>
      </c>
    </row>
    <row r="4" spans="1:25" x14ac:dyDescent="0.25">
      <c r="A4" s="1" t="s">
        <v>1</v>
      </c>
    </row>
    <row r="5" spans="1:25" x14ac:dyDescent="0.25">
      <c r="A5" s="1" t="s">
        <v>2</v>
      </c>
    </row>
    <row r="6" spans="1:25" x14ac:dyDescent="0.25">
      <c r="A6" s="1" t="s">
        <v>3</v>
      </c>
    </row>
    <row r="7" spans="1:25" x14ac:dyDescent="0.25">
      <c r="A7" s="1" t="s">
        <v>4</v>
      </c>
    </row>
    <row r="8" spans="1:25" x14ac:dyDescent="0.25">
      <c r="A8" s="1" t="s">
        <v>5</v>
      </c>
    </row>
    <row r="9" spans="1:25" x14ac:dyDescent="0.25">
      <c r="A9" s="1" t="s">
        <v>6</v>
      </c>
      <c r="D9" s="1" t="s">
        <v>7</v>
      </c>
    </row>
    <row r="13" spans="1:25" x14ac:dyDescent="0.25">
      <c r="B13" t="s">
        <v>8</v>
      </c>
    </row>
    <row r="14" spans="1:25" x14ac:dyDescent="0.25">
      <c r="B14" s="2">
        <v>1</v>
      </c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">
        <v>8</v>
      </c>
      <c r="J14" s="2">
        <v>9</v>
      </c>
      <c r="K14" s="2">
        <v>10</v>
      </c>
      <c r="L14" s="2">
        <v>11</v>
      </c>
      <c r="M14" s="2">
        <v>12</v>
      </c>
    </row>
    <row r="15" spans="1:25" x14ac:dyDescent="0.25">
      <c r="A15" s="2" t="s">
        <v>9</v>
      </c>
      <c r="B15" s="3">
        <v>0.71499999999999997</v>
      </c>
      <c r="C15" s="4">
        <v>0.79600000000000004</v>
      </c>
      <c r="D15" s="4">
        <v>4.5999999999999999E-2</v>
      </c>
      <c r="E15" s="4">
        <v>4.4999999999999998E-2</v>
      </c>
      <c r="F15" s="4">
        <v>0.18099999999999999</v>
      </c>
      <c r="G15" s="4">
        <v>0.2</v>
      </c>
      <c r="H15" s="4">
        <v>4.3999999999999997E-2</v>
      </c>
      <c r="I15" s="4">
        <v>4.4999999999999998E-2</v>
      </c>
      <c r="J15" s="4">
        <v>4.3999999999999997E-2</v>
      </c>
      <c r="K15" s="4">
        <v>4.3999999999999997E-2</v>
      </c>
      <c r="L15" s="4">
        <v>5.0999999999999997E-2</v>
      </c>
      <c r="M15" s="5">
        <v>0.10299999999999999</v>
      </c>
      <c r="O15" s="12"/>
      <c r="P15" s="20" t="s">
        <v>18</v>
      </c>
      <c r="Q15" s="21"/>
      <c r="R15" s="21"/>
      <c r="S15" s="21"/>
      <c r="T15" s="22"/>
    </row>
    <row r="16" spans="1:25" x14ac:dyDescent="0.25">
      <c r="A16" s="2" t="s">
        <v>10</v>
      </c>
      <c r="B16" s="6">
        <v>4.3999999999999997E-2</v>
      </c>
      <c r="C16" s="7">
        <v>4.4999999999999998E-2</v>
      </c>
      <c r="D16" s="7">
        <v>4.2999999999999997E-2</v>
      </c>
      <c r="E16" s="7">
        <v>4.2000000000000003E-2</v>
      </c>
      <c r="F16" s="7">
        <v>0.67800000000000005</v>
      </c>
      <c r="G16" s="7">
        <v>0.68500000000000005</v>
      </c>
      <c r="H16" s="7">
        <v>4.2999999999999997E-2</v>
      </c>
      <c r="I16" s="7">
        <v>4.2999999999999997E-2</v>
      </c>
      <c r="J16" s="7">
        <v>4.2999999999999997E-2</v>
      </c>
      <c r="K16" s="7">
        <v>4.2000000000000003E-2</v>
      </c>
      <c r="L16" s="7">
        <v>4.4999999999999998E-2</v>
      </c>
      <c r="M16" s="8">
        <v>5.2999999999999999E-2</v>
      </c>
      <c r="O16" s="12" t="s">
        <v>19</v>
      </c>
      <c r="P16" s="12">
        <v>1</v>
      </c>
      <c r="Q16" s="12">
        <v>2</v>
      </c>
      <c r="R16" s="12">
        <v>3</v>
      </c>
      <c r="S16" s="12">
        <v>4</v>
      </c>
      <c r="T16" s="14">
        <v>5</v>
      </c>
      <c r="U16" s="19" t="s">
        <v>20</v>
      </c>
      <c r="V16" s="14" t="s">
        <v>21</v>
      </c>
      <c r="W16" s="14" t="s">
        <v>22</v>
      </c>
      <c r="X16" s="15" t="s">
        <v>23</v>
      </c>
      <c r="Y16" s="15" t="s">
        <v>24</v>
      </c>
    </row>
    <row r="17" spans="1:31" ht="17.25" x14ac:dyDescent="0.25">
      <c r="A17" s="2" t="s">
        <v>11</v>
      </c>
      <c r="B17" s="6">
        <v>4.3999999999999997E-2</v>
      </c>
      <c r="C17" s="7">
        <v>4.3999999999999997E-2</v>
      </c>
      <c r="D17" s="7">
        <v>4.3999999999999997E-2</v>
      </c>
      <c r="E17" s="7">
        <v>4.2000000000000003E-2</v>
      </c>
      <c r="F17" s="7">
        <v>0.27600000000000002</v>
      </c>
      <c r="G17" s="7">
        <v>0.21099999999999999</v>
      </c>
      <c r="H17" s="7">
        <v>4.2999999999999997E-2</v>
      </c>
      <c r="I17" s="7">
        <v>4.3999999999999997E-2</v>
      </c>
      <c r="J17" s="7">
        <v>4.2999999999999997E-2</v>
      </c>
      <c r="K17" s="7">
        <v>4.3999999999999997E-2</v>
      </c>
      <c r="L17" s="7">
        <v>4.2999999999999997E-2</v>
      </c>
      <c r="M17" s="8">
        <v>4.4999999999999998E-2</v>
      </c>
      <c r="O17" s="12" t="s">
        <v>25</v>
      </c>
      <c r="P17" s="12">
        <v>7.85E-2</v>
      </c>
      <c r="Q17" s="12">
        <v>0.10249999999999999</v>
      </c>
      <c r="R17" s="12">
        <v>0.1</v>
      </c>
      <c r="S17" s="12">
        <v>0.13100000000000001</v>
      </c>
      <c r="T17" s="14">
        <v>9.6499999999999975E-2</v>
      </c>
      <c r="U17" s="19">
        <f>AVERAGE(P17:T17)</f>
        <v>0.10169999999999998</v>
      </c>
      <c r="V17" s="14">
        <f t="shared" ref="V17:V22" si="0">U17-0.09</f>
        <v>1.1699999999999988E-2</v>
      </c>
      <c r="W17" s="14">
        <v>0.15550000000000003</v>
      </c>
      <c r="X17" s="14">
        <f t="shared" ref="X17:X22" si="1">W17-0.09</f>
        <v>6.550000000000003E-2</v>
      </c>
      <c r="Y17" s="14">
        <f>(U17/X17)*100</f>
        <v>155.26717557251899</v>
      </c>
    </row>
    <row r="18" spans="1:31" ht="17.25" x14ac:dyDescent="0.25">
      <c r="A18" s="2" t="s">
        <v>12</v>
      </c>
      <c r="B18" s="6">
        <v>4.4999999999999998E-2</v>
      </c>
      <c r="C18" s="7">
        <v>4.2999999999999997E-2</v>
      </c>
      <c r="D18" s="7">
        <v>4.2999999999999997E-2</v>
      </c>
      <c r="E18" s="7">
        <v>4.2999999999999997E-2</v>
      </c>
      <c r="F18" s="7">
        <v>0.35</v>
      </c>
      <c r="G18" s="7">
        <v>0.20200000000000001</v>
      </c>
      <c r="H18" s="7">
        <v>4.2999999999999997E-2</v>
      </c>
      <c r="I18" s="7">
        <v>4.2999999999999997E-2</v>
      </c>
      <c r="J18" s="7">
        <v>4.2999999999999997E-2</v>
      </c>
      <c r="K18" s="7">
        <v>4.2999999999999997E-2</v>
      </c>
      <c r="L18" s="7">
        <v>4.3999999999999997E-2</v>
      </c>
      <c r="M18" s="8">
        <v>4.3999999999999997E-2</v>
      </c>
      <c r="O18" s="12" t="s">
        <v>26</v>
      </c>
      <c r="P18" s="12">
        <v>0.214</v>
      </c>
      <c r="Q18" s="12">
        <v>0.18750000000000003</v>
      </c>
      <c r="R18" s="12">
        <v>0.22249999999999998</v>
      </c>
      <c r="S18" s="12">
        <v>0.19050000000000003</v>
      </c>
      <c r="T18" s="14">
        <v>0.16350000000000003</v>
      </c>
      <c r="U18" s="19">
        <f>AVERAGE(P18:T18)</f>
        <v>0.1956</v>
      </c>
      <c r="V18" s="14">
        <f t="shared" si="0"/>
        <v>0.1056</v>
      </c>
      <c r="W18" s="14">
        <v>0.83050000000000002</v>
      </c>
      <c r="X18" s="14">
        <f t="shared" si="1"/>
        <v>0.74050000000000005</v>
      </c>
      <c r="Y18" s="14">
        <f>(V18/X18)*100</f>
        <v>14.260634706279539</v>
      </c>
    </row>
    <row r="19" spans="1:31" ht="17.25" x14ac:dyDescent="0.25">
      <c r="A19" s="2" t="s">
        <v>13</v>
      </c>
      <c r="B19" s="6">
        <v>4.4999999999999998E-2</v>
      </c>
      <c r="C19" s="7">
        <v>4.3999999999999997E-2</v>
      </c>
      <c r="D19" s="7">
        <v>4.2999999999999997E-2</v>
      </c>
      <c r="E19" s="7">
        <v>4.2999999999999997E-2</v>
      </c>
      <c r="F19" s="7">
        <v>0.437</v>
      </c>
      <c r="G19" s="7">
        <v>0.38600000000000001</v>
      </c>
      <c r="H19" s="7">
        <v>4.2999999999999997E-2</v>
      </c>
      <c r="I19" s="7">
        <v>4.2000000000000003E-2</v>
      </c>
      <c r="J19" s="7">
        <v>4.3999999999999997E-2</v>
      </c>
      <c r="K19" s="7">
        <v>4.3999999999999997E-2</v>
      </c>
      <c r="L19" s="7">
        <v>4.2999999999999997E-2</v>
      </c>
      <c r="M19" s="8">
        <v>4.3999999999999997E-2</v>
      </c>
      <c r="O19" s="12" t="s">
        <v>27</v>
      </c>
      <c r="P19" s="12">
        <v>0.29700000000000004</v>
      </c>
      <c r="Q19" s="12">
        <v>0.55699999999999994</v>
      </c>
      <c r="R19" s="12">
        <v>0.47199999999999998</v>
      </c>
      <c r="S19" s="12">
        <v>0.35899999999999999</v>
      </c>
      <c r="T19" s="14">
        <v>0.29599999999999999</v>
      </c>
      <c r="U19" s="19">
        <f>AVERAGE(P19:T19)</f>
        <v>0.3962</v>
      </c>
      <c r="V19" s="14">
        <f t="shared" si="0"/>
        <v>0.30620000000000003</v>
      </c>
      <c r="W19" s="14">
        <v>1.55</v>
      </c>
      <c r="X19" s="14">
        <f t="shared" si="1"/>
        <v>1.46</v>
      </c>
      <c r="Y19" s="14">
        <f>(V19/X19)*100</f>
        <v>20.972602739726028</v>
      </c>
    </row>
    <row r="20" spans="1:31" ht="17.25" x14ac:dyDescent="0.25">
      <c r="A20" s="2" t="s">
        <v>14</v>
      </c>
      <c r="B20" s="6">
        <v>4.5999999999999999E-2</v>
      </c>
      <c r="C20" s="7">
        <v>4.3999999999999997E-2</v>
      </c>
      <c r="D20" s="7">
        <v>4.3999999999999997E-2</v>
      </c>
      <c r="E20" s="7">
        <v>4.2000000000000003E-2</v>
      </c>
      <c r="F20" s="7">
        <v>0.78900000000000003</v>
      </c>
      <c r="G20" s="7">
        <v>0.86899999999999999</v>
      </c>
      <c r="H20" s="7">
        <v>4.2999999999999997E-2</v>
      </c>
      <c r="I20" s="7">
        <v>4.2999999999999997E-2</v>
      </c>
      <c r="J20" s="7">
        <v>4.2999999999999997E-2</v>
      </c>
      <c r="K20" s="7">
        <v>4.2999999999999997E-2</v>
      </c>
      <c r="L20" s="7">
        <v>4.2999999999999997E-2</v>
      </c>
      <c r="M20" s="8">
        <v>4.7E-2</v>
      </c>
      <c r="O20" s="12" t="s">
        <v>28</v>
      </c>
      <c r="P20" s="12">
        <v>0.95799999999999996</v>
      </c>
      <c r="Q20" s="12">
        <v>1.2589999999999999</v>
      </c>
      <c r="R20" s="12">
        <v>0.76700000000000002</v>
      </c>
      <c r="S20" s="12">
        <v>0.93049999999999988</v>
      </c>
      <c r="T20" s="14">
        <v>0.63300000000000001</v>
      </c>
      <c r="U20" s="19">
        <f>AVERAGE(P20:T20)</f>
        <v>0.90949999999999986</v>
      </c>
      <c r="V20" s="14">
        <f t="shared" si="0"/>
        <v>0.8194999999999999</v>
      </c>
      <c r="W20" s="14">
        <v>3.1359999999999997</v>
      </c>
      <c r="X20" s="14">
        <f t="shared" si="1"/>
        <v>3.0459999999999998</v>
      </c>
      <c r="Y20" s="14">
        <f>(V20/X20)*100</f>
        <v>26.904136572554165</v>
      </c>
    </row>
    <row r="21" spans="1:31" ht="17.25" x14ac:dyDescent="0.25">
      <c r="A21" s="2" t="s">
        <v>15</v>
      </c>
      <c r="B21" s="6">
        <v>4.5999999999999999E-2</v>
      </c>
      <c r="C21" s="7">
        <v>4.2999999999999997E-2</v>
      </c>
      <c r="D21" s="7">
        <v>4.2999999999999997E-2</v>
      </c>
      <c r="E21" s="7">
        <v>4.2999999999999997E-2</v>
      </c>
      <c r="F21" s="7">
        <v>1.014</v>
      </c>
      <c r="G21" s="7">
        <v>1.08</v>
      </c>
      <c r="H21" s="7">
        <v>4.2999999999999997E-2</v>
      </c>
      <c r="I21" s="7">
        <v>4.3999999999999997E-2</v>
      </c>
      <c r="J21" s="7">
        <v>4.2999999999999997E-2</v>
      </c>
      <c r="K21" s="7">
        <v>4.2999999999999997E-2</v>
      </c>
      <c r="L21" s="7">
        <v>4.3999999999999997E-2</v>
      </c>
      <c r="M21" s="8">
        <v>4.4999999999999998E-2</v>
      </c>
      <c r="O21" s="12" t="s">
        <v>29</v>
      </c>
      <c r="P21" s="12">
        <v>1.242</v>
      </c>
      <c r="Q21" s="12">
        <v>1.3805000000000001</v>
      </c>
      <c r="R21" s="12">
        <v>1.3654999999999999</v>
      </c>
      <c r="S21" s="12">
        <v>1.3255000000000001</v>
      </c>
      <c r="T21" s="14">
        <v>0.92300000000000015</v>
      </c>
      <c r="U21" s="19">
        <f>AVERAGE(P21:T21)</f>
        <v>1.2473000000000001</v>
      </c>
      <c r="V21" s="14">
        <f t="shared" si="0"/>
        <v>1.1573</v>
      </c>
      <c r="W21" s="14">
        <v>3.3540000000000001</v>
      </c>
      <c r="X21" s="14">
        <f t="shared" si="1"/>
        <v>3.2640000000000002</v>
      </c>
      <c r="Y21" s="14">
        <f>(V21/X21)*100</f>
        <v>35.456495098039213</v>
      </c>
    </row>
    <row r="22" spans="1:31" ht="17.25" x14ac:dyDescent="0.25">
      <c r="A22" s="2" t="s">
        <v>16</v>
      </c>
      <c r="B22" s="9">
        <v>4.5999999999999999E-2</v>
      </c>
      <c r="C22" s="10">
        <v>4.2999999999999997E-2</v>
      </c>
      <c r="D22" s="10">
        <v>4.2000000000000003E-2</v>
      </c>
      <c r="E22" s="10">
        <v>4.2000000000000003E-2</v>
      </c>
      <c r="F22" s="10">
        <v>1.105</v>
      </c>
      <c r="G22" s="10">
        <v>1.2330000000000001</v>
      </c>
      <c r="H22" s="10">
        <v>4.1000000000000002E-2</v>
      </c>
      <c r="I22" s="10">
        <v>4.2000000000000003E-2</v>
      </c>
      <c r="J22" s="10">
        <v>4.2999999999999997E-2</v>
      </c>
      <c r="K22" s="10">
        <v>4.2999999999999997E-2</v>
      </c>
      <c r="L22" s="10">
        <v>4.2999999999999997E-2</v>
      </c>
      <c r="M22" s="11">
        <v>4.3999999999999997E-2</v>
      </c>
      <c r="O22" s="12" t="s">
        <v>30</v>
      </c>
      <c r="P22" s="12">
        <v>1.3815</v>
      </c>
      <c r="Q22" s="12">
        <v>1.2610000000000001</v>
      </c>
      <c r="R22" s="12">
        <v>1.3225</v>
      </c>
      <c r="S22" s="12"/>
      <c r="T22" s="14">
        <v>0.95300000000000007</v>
      </c>
      <c r="U22" s="19">
        <f>AVERAGE(P22:T22)</f>
        <v>1.2295</v>
      </c>
      <c r="V22" s="14">
        <f t="shared" si="0"/>
        <v>1.1395</v>
      </c>
      <c r="W22" s="14">
        <v>3.3584999999999998</v>
      </c>
      <c r="X22" s="14">
        <f t="shared" si="1"/>
        <v>3.2685</v>
      </c>
      <c r="Y22" s="14">
        <f>(V22/X22)*100</f>
        <v>34.863087042986081</v>
      </c>
    </row>
    <row r="23" spans="1:31" x14ac:dyDescent="0.25">
      <c r="O23" s="7"/>
      <c r="P23" s="7"/>
      <c r="Q23" s="16"/>
      <c r="R23" s="16"/>
      <c r="S23" s="16"/>
      <c r="T23" s="7"/>
      <c r="U23" s="16"/>
    </row>
    <row r="24" spans="1:31" x14ac:dyDescent="0.25">
      <c r="B24" t="s">
        <v>17</v>
      </c>
      <c r="O24" s="12" t="s">
        <v>19</v>
      </c>
      <c r="Q24" s="14" t="s">
        <v>31</v>
      </c>
      <c r="R24" s="14" t="s">
        <v>32</v>
      </c>
      <c r="S24" s="17" t="s">
        <v>33</v>
      </c>
      <c r="U24" s="14" t="s">
        <v>31</v>
      </c>
      <c r="V24" s="14" t="s">
        <v>34</v>
      </c>
      <c r="W24" s="18" t="s">
        <v>33</v>
      </c>
      <c r="Y24" t="s">
        <v>31</v>
      </c>
      <c r="Z24" t="s">
        <v>32</v>
      </c>
      <c r="AA24" t="s">
        <v>33</v>
      </c>
      <c r="AC24" t="s">
        <v>31</v>
      </c>
      <c r="AD24" t="s">
        <v>35</v>
      </c>
      <c r="AE24" t="s">
        <v>33</v>
      </c>
    </row>
    <row r="25" spans="1:31" ht="17.25" x14ac:dyDescent="0.25">
      <c r="B25" s="2">
        <v>1</v>
      </c>
      <c r="C25" s="2">
        <v>2</v>
      </c>
      <c r="D25" s="2">
        <v>3</v>
      </c>
      <c r="E25" s="2">
        <v>4</v>
      </c>
      <c r="F25" s="2">
        <v>5</v>
      </c>
      <c r="G25" s="2">
        <v>6</v>
      </c>
      <c r="H25" s="2">
        <v>7</v>
      </c>
      <c r="I25" s="2">
        <v>8</v>
      </c>
      <c r="J25" s="2">
        <v>9</v>
      </c>
      <c r="K25" s="2">
        <v>10</v>
      </c>
      <c r="L25" s="2">
        <v>11</v>
      </c>
      <c r="M25" s="2">
        <v>12</v>
      </c>
      <c r="O25" s="12" t="s">
        <v>25</v>
      </c>
      <c r="P25" s="16">
        <v>7.85E-2</v>
      </c>
      <c r="Q25" s="14">
        <f>P25-0.09</f>
        <v>-1.1499999999999996E-2</v>
      </c>
      <c r="R25" s="14">
        <f>(Q25/X17)*100</f>
        <v>-17.557251908396935</v>
      </c>
      <c r="S25">
        <f>100-R25</f>
        <v>117.55725190839694</v>
      </c>
      <c r="T25" s="16">
        <v>0.10249999999999999</v>
      </c>
      <c r="U25" s="14">
        <f>T25-0.09</f>
        <v>1.2499999999999997E-2</v>
      </c>
      <c r="V25" s="14">
        <f>(U25/X17)*100</f>
        <v>19.083969465648842</v>
      </c>
      <c r="W25">
        <f>100-V25</f>
        <v>80.916030534351165</v>
      </c>
      <c r="X25" s="16">
        <v>0.1</v>
      </c>
      <c r="Y25">
        <f>X25-0.09</f>
        <v>1.0000000000000009E-2</v>
      </c>
      <c r="Z25">
        <f>(Y25/X17)*100</f>
        <v>15.26717557251909</v>
      </c>
      <c r="AA25">
        <f>100-Z25</f>
        <v>84.732824427480907</v>
      </c>
      <c r="AB25" s="16">
        <v>0.13100000000000001</v>
      </c>
      <c r="AC25">
        <f>AB25-0.09</f>
        <v>4.1000000000000009E-2</v>
      </c>
      <c r="AD25">
        <f>(AC25/X17)*100</f>
        <v>62.595419847328223</v>
      </c>
      <c r="AE25">
        <f>100-AD25</f>
        <v>37.404580152671777</v>
      </c>
    </row>
    <row r="26" spans="1:31" ht="17.25" x14ac:dyDescent="0.25">
      <c r="A26" s="2" t="s">
        <v>9</v>
      </c>
      <c r="B26" s="3">
        <v>0.45700000000000002</v>
      </c>
      <c r="C26" s="4">
        <v>0.53800000000000003</v>
      </c>
      <c r="D26" s="4">
        <v>3.9E-2</v>
      </c>
      <c r="E26" s="4">
        <v>3.9E-2</v>
      </c>
      <c r="F26" s="4">
        <v>8.5999999999999993E-2</v>
      </c>
      <c r="G26" s="4">
        <v>0.104</v>
      </c>
      <c r="H26" s="4">
        <v>3.9E-2</v>
      </c>
      <c r="I26" s="4">
        <v>0.04</v>
      </c>
      <c r="J26" s="4">
        <v>3.7999999999999999E-2</v>
      </c>
      <c r="K26" s="4">
        <v>3.9E-2</v>
      </c>
      <c r="L26" s="4">
        <v>4.4999999999999998E-2</v>
      </c>
      <c r="M26" s="5">
        <v>0.09</v>
      </c>
      <c r="O26" s="12" t="s">
        <v>26</v>
      </c>
      <c r="P26" s="7">
        <v>0.214</v>
      </c>
      <c r="Q26" s="14">
        <f>P26-0.09</f>
        <v>0.124</v>
      </c>
      <c r="R26" s="14">
        <f>(Q26/X18)*100</f>
        <v>16.745442268737339</v>
      </c>
      <c r="S26">
        <f>100-R26</f>
        <v>83.254557731262665</v>
      </c>
      <c r="T26" s="16">
        <v>0.18750000000000003</v>
      </c>
      <c r="U26" s="14">
        <f t="shared" ref="U26:U30" si="2">T26-0.09</f>
        <v>9.7500000000000031E-2</v>
      </c>
      <c r="V26" s="14">
        <f>(U26/X18)*100</f>
        <v>13.166779203241058</v>
      </c>
      <c r="W26">
        <f t="shared" ref="W26:W30" si="3">100-V26</f>
        <v>86.833220796758937</v>
      </c>
      <c r="X26" s="16">
        <v>0.22249999999999998</v>
      </c>
      <c r="Y26">
        <f t="shared" ref="Y26:Y30" si="4">X26-0.09</f>
        <v>0.13249999999999998</v>
      </c>
      <c r="Z26">
        <f>(Y26/X18)*100</f>
        <v>17.893315327481428</v>
      </c>
      <c r="AA26">
        <f t="shared" ref="AA26:AA30" si="5">100-Z26</f>
        <v>82.106684672518568</v>
      </c>
      <c r="AB26" s="16">
        <v>0.19050000000000003</v>
      </c>
      <c r="AC26">
        <f t="shared" ref="AC26:AC29" si="6">AB26-0.09</f>
        <v>0.10050000000000003</v>
      </c>
      <c r="AD26">
        <f>(AC26/X18)*100</f>
        <v>13.571910871033088</v>
      </c>
      <c r="AE26">
        <f t="shared" ref="AE26:AE29" si="7">100-AD26</f>
        <v>86.428089128966917</v>
      </c>
    </row>
    <row r="27" spans="1:31" ht="17.25" x14ac:dyDescent="0.25">
      <c r="A27" s="2" t="s">
        <v>10</v>
      </c>
      <c r="B27" s="6">
        <v>3.7999999999999999E-2</v>
      </c>
      <c r="C27" s="7">
        <v>3.7999999999999999E-2</v>
      </c>
      <c r="D27" s="7">
        <v>3.7999999999999999E-2</v>
      </c>
      <c r="E27" s="7">
        <v>3.7999999999999999E-2</v>
      </c>
      <c r="F27" s="7">
        <v>0.124</v>
      </c>
      <c r="G27" s="7">
        <v>0.13200000000000001</v>
      </c>
      <c r="H27" s="7">
        <v>3.6999999999999998E-2</v>
      </c>
      <c r="I27" s="7">
        <v>3.7999999999999999E-2</v>
      </c>
      <c r="J27" s="7">
        <v>3.7999999999999999E-2</v>
      </c>
      <c r="K27" s="7">
        <v>3.7999999999999999E-2</v>
      </c>
      <c r="L27" s="7">
        <v>3.9E-2</v>
      </c>
      <c r="M27" s="8">
        <v>4.4999999999999998E-2</v>
      </c>
      <c r="O27" s="12" t="s">
        <v>27</v>
      </c>
      <c r="P27" s="7">
        <v>0.29700000000000004</v>
      </c>
      <c r="Q27" s="14">
        <f>P27-0.09</f>
        <v>0.20700000000000005</v>
      </c>
      <c r="R27" s="14">
        <f>(Q27/X19)*100</f>
        <v>14.178082191780824</v>
      </c>
      <c r="S27">
        <f t="shared" ref="S27:S30" si="8">100-R27</f>
        <v>85.821917808219183</v>
      </c>
      <c r="T27" s="16">
        <v>0.55699999999999994</v>
      </c>
      <c r="U27" s="14">
        <f t="shared" si="2"/>
        <v>0.46699999999999997</v>
      </c>
      <c r="V27" s="14">
        <f>(U27/X19)*100</f>
        <v>31.986301369863014</v>
      </c>
      <c r="W27">
        <f t="shared" si="3"/>
        <v>68.013698630136986</v>
      </c>
      <c r="X27" s="16">
        <v>0.47199999999999998</v>
      </c>
      <c r="Y27">
        <f t="shared" si="4"/>
        <v>0.38200000000000001</v>
      </c>
      <c r="Z27">
        <f>(Y27/X19)*100</f>
        <v>26.164383561643838</v>
      </c>
      <c r="AA27">
        <f t="shared" si="5"/>
        <v>73.835616438356169</v>
      </c>
      <c r="AB27" s="16">
        <v>0.35899999999999999</v>
      </c>
      <c r="AC27">
        <f t="shared" si="6"/>
        <v>0.26900000000000002</v>
      </c>
      <c r="AD27">
        <f>(AC27/X19)*100</f>
        <v>18.424657534246577</v>
      </c>
      <c r="AE27">
        <f t="shared" si="7"/>
        <v>81.575342465753423</v>
      </c>
    </row>
    <row r="28" spans="1:31" ht="17.25" x14ac:dyDescent="0.25">
      <c r="A28" s="2" t="s">
        <v>11</v>
      </c>
      <c r="B28" s="6">
        <v>3.9E-2</v>
      </c>
      <c r="C28" s="7">
        <v>3.9E-2</v>
      </c>
      <c r="D28" s="7">
        <v>3.9E-2</v>
      </c>
      <c r="E28" s="7">
        <v>3.7999999999999999E-2</v>
      </c>
      <c r="F28" s="7">
        <v>0.19400000000000001</v>
      </c>
      <c r="G28" s="7">
        <v>0.1</v>
      </c>
      <c r="H28" s="7">
        <v>3.9E-2</v>
      </c>
      <c r="I28" s="7">
        <v>0.04</v>
      </c>
      <c r="J28" s="7">
        <v>3.7999999999999999E-2</v>
      </c>
      <c r="K28" s="7">
        <v>3.6999999999999998E-2</v>
      </c>
      <c r="L28" s="7">
        <v>3.7999999999999999E-2</v>
      </c>
      <c r="M28" s="8">
        <v>3.9E-2</v>
      </c>
      <c r="O28" s="12" t="s">
        <v>28</v>
      </c>
      <c r="P28" s="7">
        <v>0.95799999999999996</v>
      </c>
      <c r="Q28" s="14">
        <f t="shared" ref="Q28:Q30" si="9">P28-0.09</f>
        <v>0.86799999999999999</v>
      </c>
      <c r="R28" s="14">
        <f>(Q28/X20)*100</f>
        <v>28.49638870650033</v>
      </c>
      <c r="S28">
        <f t="shared" si="8"/>
        <v>71.503611293499674</v>
      </c>
      <c r="T28" s="16">
        <v>1.2589999999999999</v>
      </c>
      <c r="U28" s="14">
        <f t="shared" si="2"/>
        <v>1.1689999999999998</v>
      </c>
      <c r="V28" s="14">
        <f>(U28/X20)*100</f>
        <v>38.378200919238346</v>
      </c>
      <c r="W28">
        <f t="shared" si="3"/>
        <v>61.621799080761654</v>
      </c>
      <c r="X28" s="16">
        <v>0.76700000000000002</v>
      </c>
      <c r="Y28">
        <f t="shared" si="4"/>
        <v>0.67700000000000005</v>
      </c>
      <c r="Z28">
        <f>(Y28/X20)*100</f>
        <v>22.225869993434014</v>
      </c>
      <c r="AA28">
        <f t="shared" si="5"/>
        <v>77.774130006565983</v>
      </c>
      <c r="AB28" s="16">
        <v>0.93049999999999988</v>
      </c>
      <c r="AC28">
        <f t="shared" si="6"/>
        <v>0.84049999999999991</v>
      </c>
      <c r="AD28">
        <f>(AC28/X20)*100</f>
        <v>27.593565331582404</v>
      </c>
      <c r="AE28">
        <f t="shared" si="7"/>
        <v>72.406434668417603</v>
      </c>
    </row>
    <row r="29" spans="1:31" ht="17.25" x14ac:dyDescent="0.25">
      <c r="A29" s="2" t="s">
        <v>12</v>
      </c>
      <c r="B29" s="6">
        <v>4.1000000000000002E-2</v>
      </c>
      <c r="C29" s="7">
        <v>3.7999999999999999E-2</v>
      </c>
      <c r="D29" s="7">
        <v>3.7999999999999999E-2</v>
      </c>
      <c r="E29" s="7">
        <v>3.7999999999999999E-2</v>
      </c>
      <c r="F29" s="7">
        <v>0.13300000000000001</v>
      </c>
      <c r="G29" s="7">
        <v>9.1999999999999998E-2</v>
      </c>
      <c r="H29" s="7">
        <v>3.7999999999999999E-2</v>
      </c>
      <c r="I29" s="7">
        <v>3.7999999999999999E-2</v>
      </c>
      <c r="J29" s="7">
        <v>3.7999999999999999E-2</v>
      </c>
      <c r="K29" s="7">
        <v>3.7999999999999999E-2</v>
      </c>
      <c r="L29" s="7">
        <v>3.9E-2</v>
      </c>
      <c r="M29" s="8">
        <v>3.9E-2</v>
      </c>
      <c r="O29" s="12" t="s">
        <v>29</v>
      </c>
      <c r="P29" s="16">
        <v>1.242</v>
      </c>
      <c r="Q29" s="14">
        <f t="shared" si="9"/>
        <v>1.1519999999999999</v>
      </c>
      <c r="R29" s="14">
        <f>(Q29/X21)*100</f>
        <v>35.294117647058819</v>
      </c>
      <c r="S29">
        <f t="shared" si="8"/>
        <v>64.705882352941188</v>
      </c>
      <c r="T29" s="16">
        <v>1.3805000000000001</v>
      </c>
      <c r="U29" s="14">
        <f t="shared" si="2"/>
        <v>1.2905</v>
      </c>
      <c r="V29" s="14">
        <f>(U29/X21)*100</f>
        <v>39.537377450980387</v>
      </c>
      <c r="W29">
        <f t="shared" si="3"/>
        <v>60.462622549019613</v>
      </c>
      <c r="X29" s="16">
        <v>1.3654999999999999</v>
      </c>
      <c r="Y29">
        <f t="shared" si="4"/>
        <v>1.2754999999999999</v>
      </c>
      <c r="Z29">
        <f>(Y29/X21)*100</f>
        <v>39.077818627450974</v>
      </c>
      <c r="AA29">
        <f t="shared" si="5"/>
        <v>60.922181372549026</v>
      </c>
      <c r="AB29" s="16">
        <v>1.3255000000000001</v>
      </c>
      <c r="AC29">
        <f t="shared" si="6"/>
        <v>1.2355</v>
      </c>
      <c r="AD29">
        <f>(AC29/X21)*100</f>
        <v>37.852328431372548</v>
      </c>
      <c r="AE29">
        <f t="shared" si="7"/>
        <v>62.147671568627452</v>
      </c>
    </row>
    <row r="30" spans="1:31" ht="17.25" x14ac:dyDescent="0.25">
      <c r="A30" s="2" t="s">
        <v>13</v>
      </c>
      <c r="B30" s="6">
        <v>0.04</v>
      </c>
      <c r="C30" s="7">
        <v>3.7999999999999999E-2</v>
      </c>
      <c r="D30" s="7">
        <v>3.7999999999999999E-2</v>
      </c>
      <c r="E30" s="7">
        <v>3.7999999999999999E-2</v>
      </c>
      <c r="F30" s="7">
        <v>0.125</v>
      </c>
      <c r="G30" s="7">
        <v>0.106</v>
      </c>
      <c r="H30" s="7">
        <v>3.7999999999999999E-2</v>
      </c>
      <c r="I30" s="7">
        <v>3.7999999999999999E-2</v>
      </c>
      <c r="J30" s="7">
        <v>3.9E-2</v>
      </c>
      <c r="K30" s="7">
        <v>3.6999999999999998E-2</v>
      </c>
      <c r="L30" s="7">
        <v>3.6999999999999998E-2</v>
      </c>
      <c r="M30" s="8">
        <v>3.9E-2</v>
      </c>
      <c r="O30" s="12" t="s">
        <v>30</v>
      </c>
      <c r="P30" s="16">
        <v>1.3815</v>
      </c>
      <c r="Q30" s="14">
        <f t="shared" si="9"/>
        <v>1.2914999999999999</v>
      </c>
      <c r="R30" s="14">
        <f>(Q30/X22)*100</f>
        <v>39.513538320330419</v>
      </c>
      <c r="S30">
        <f t="shared" si="8"/>
        <v>60.486461679669581</v>
      </c>
      <c r="T30" s="16">
        <v>1.2610000000000001</v>
      </c>
      <c r="U30" s="14">
        <f t="shared" si="2"/>
        <v>1.171</v>
      </c>
      <c r="V30" s="14">
        <f>(U30/X22)*100</f>
        <v>35.82683188006731</v>
      </c>
      <c r="W30">
        <f t="shared" si="3"/>
        <v>64.173168119932683</v>
      </c>
      <c r="X30" s="16">
        <v>1.3225</v>
      </c>
      <c r="Y30">
        <f t="shared" si="4"/>
        <v>1.2324999999999999</v>
      </c>
      <c r="Z30">
        <f>(Y30/X22)*100</f>
        <v>37.708428942940188</v>
      </c>
      <c r="AA30">
        <f t="shared" si="5"/>
        <v>62.291571057059812</v>
      </c>
    </row>
    <row r="31" spans="1:31" x14ac:dyDescent="0.25">
      <c r="A31" s="2" t="s">
        <v>14</v>
      </c>
      <c r="B31" s="6">
        <v>3.9E-2</v>
      </c>
      <c r="C31" s="7">
        <v>3.7999999999999999E-2</v>
      </c>
      <c r="D31" s="7">
        <v>3.9E-2</v>
      </c>
      <c r="E31" s="7">
        <v>3.7999999999999999E-2</v>
      </c>
      <c r="F31" s="7">
        <v>0.18</v>
      </c>
      <c r="G31" s="7">
        <v>0.21199999999999999</v>
      </c>
      <c r="H31" s="7">
        <v>3.9E-2</v>
      </c>
      <c r="I31" s="7">
        <v>3.7999999999999999E-2</v>
      </c>
      <c r="J31" s="7">
        <v>3.7999999999999999E-2</v>
      </c>
      <c r="K31" s="7">
        <v>3.7999999999999999E-2</v>
      </c>
      <c r="L31" s="7">
        <v>3.7999999999999999E-2</v>
      </c>
      <c r="M31" s="8">
        <v>3.9E-2</v>
      </c>
    </row>
    <row r="32" spans="1:31" x14ac:dyDescent="0.25">
      <c r="A32" s="2" t="s">
        <v>15</v>
      </c>
      <c r="B32" s="6">
        <v>3.9E-2</v>
      </c>
      <c r="C32" s="7">
        <v>3.7999999999999999E-2</v>
      </c>
      <c r="D32" s="7">
        <v>3.7999999999999999E-2</v>
      </c>
      <c r="E32" s="7">
        <v>3.7999999999999999E-2</v>
      </c>
      <c r="F32" s="7">
        <v>0.11899999999999999</v>
      </c>
      <c r="G32" s="7">
        <v>0.129</v>
      </c>
      <c r="H32" s="7">
        <v>3.7999999999999999E-2</v>
      </c>
      <c r="I32" s="7">
        <v>3.7999999999999999E-2</v>
      </c>
      <c r="J32" s="7">
        <v>3.7999999999999999E-2</v>
      </c>
      <c r="K32" s="7">
        <v>3.9E-2</v>
      </c>
      <c r="L32" s="7">
        <v>3.7999999999999999E-2</v>
      </c>
      <c r="M32" s="8">
        <v>3.9E-2</v>
      </c>
      <c r="R32" t="s">
        <v>47</v>
      </c>
      <c r="S32" t="s">
        <v>48</v>
      </c>
    </row>
    <row r="33" spans="1:19" x14ac:dyDescent="0.25">
      <c r="A33" s="2" t="s">
        <v>16</v>
      </c>
      <c r="B33" s="9">
        <v>0.04</v>
      </c>
      <c r="C33" s="10">
        <v>3.7999999999999999E-2</v>
      </c>
      <c r="D33" s="10">
        <v>3.7999999999999999E-2</v>
      </c>
      <c r="E33" s="10">
        <v>3.6999999999999998E-2</v>
      </c>
      <c r="F33" s="10">
        <v>0.15</v>
      </c>
      <c r="G33" s="10">
        <v>0.28199999999999997</v>
      </c>
      <c r="H33" s="10">
        <v>3.6999999999999998E-2</v>
      </c>
      <c r="I33" s="10">
        <v>3.6999999999999998E-2</v>
      </c>
      <c r="J33" s="10">
        <v>3.6999999999999998E-2</v>
      </c>
      <c r="K33" s="10">
        <v>3.7999999999999999E-2</v>
      </c>
      <c r="L33" s="10">
        <v>3.7999999999999999E-2</v>
      </c>
      <c r="M33" s="11">
        <v>3.7999999999999999E-2</v>
      </c>
      <c r="P33">
        <v>9.6499999999999975E-2</v>
      </c>
      <c r="Q33">
        <f>P33-0.09</f>
        <v>6.499999999999978E-3</v>
      </c>
      <c r="R33">
        <f>(Q33/X17)*100</f>
        <v>9.9236641221373674</v>
      </c>
      <c r="S33">
        <f>100-R33</f>
        <v>90.076335877862633</v>
      </c>
    </row>
    <row r="34" spans="1:19" x14ac:dyDescent="0.25">
      <c r="P34">
        <v>0.16350000000000003</v>
      </c>
      <c r="Q34">
        <f t="shared" ref="Q34:Q38" si="10">P34-0.09</f>
        <v>7.3500000000000038E-2</v>
      </c>
      <c r="R34">
        <f t="shared" ref="R34:R38" si="11">(Q34/X18)*100</f>
        <v>9.925725860904798</v>
      </c>
      <c r="S34">
        <f t="shared" ref="S34:S38" si="12">100-R34</f>
        <v>90.074274139095195</v>
      </c>
    </row>
    <row r="35" spans="1:19" x14ac:dyDescent="0.25">
      <c r="P35">
        <v>0.29599999999999999</v>
      </c>
      <c r="Q35">
        <f t="shared" si="10"/>
        <v>0.20599999999999999</v>
      </c>
      <c r="R35">
        <f t="shared" si="11"/>
        <v>14.109589041095891</v>
      </c>
      <c r="S35">
        <f t="shared" si="12"/>
        <v>85.890410958904113</v>
      </c>
    </row>
    <row r="36" spans="1:19" x14ac:dyDescent="0.25">
      <c r="D36" s="13" t="s">
        <v>37</v>
      </c>
      <c r="E36" s="13"/>
      <c r="F36" t="s">
        <v>20</v>
      </c>
      <c r="G36" s="13" t="s">
        <v>36</v>
      </c>
      <c r="H36" s="13"/>
      <c r="I36" t="s">
        <v>20</v>
      </c>
      <c r="J36" s="14" t="s">
        <v>46</v>
      </c>
      <c r="L36" t="s">
        <v>45</v>
      </c>
      <c r="P36">
        <v>0.63300000000000001</v>
      </c>
      <c r="Q36">
        <f t="shared" si="10"/>
        <v>0.54300000000000004</v>
      </c>
      <c r="R36">
        <f t="shared" si="11"/>
        <v>17.826657912015762</v>
      </c>
      <c r="S36">
        <f t="shared" si="12"/>
        <v>82.173342087984238</v>
      </c>
    </row>
    <row r="37" spans="1:19" x14ac:dyDescent="0.25">
      <c r="C37" t="s">
        <v>38</v>
      </c>
      <c r="D37" s="23">
        <v>0.27600000000000002</v>
      </c>
      <c r="E37" s="23">
        <v>0.21099999999999999</v>
      </c>
      <c r="F37">
        <f>AVERAGE(D37:E37)</f>
        <v>0.24349999999999999</v>
      </c>
      <c r="G37" s="14">
        <v>0.19400000000000001</v>
      </c>
      <c r="H37" s="14">
        <v>0.1</v>
      </c>
      <c r="I37">
        <f>AVERAGE(G37:H37)</f>
        <v>0.14700000000000002</v>
      </c>
      <c r="J37" s="14">
        <f>F37-I37</f>
        <v>9.6499999999999975E-2</v>
      </c>
      <c r="L37">
        <f>J37-J44</f>
        <v>9.9999999999997313E-4</v>
      </c>
      <c r="P37">
        <v>0.92300000000000015</v>
      </c>
      <c r="Q37">
        <f t="shared" si="10"/>
        <v>0.83300000000000018</v>
      </c>
      <c r="R37">
        <f t="shared" si="11"/>
        <v>25.520833333333336</v>
      </c>
      <c r="S37">
        <f t="shared" si="12"/>
        <v>74.479166666666657</v>
      </c>
    </row>
    <row r="38" spans="1:19" x14ac:dyDescent="0.25">
      <c r="C38" t="s">
        <v>39</v>
      </c>
      <c r="D38" s="23">
        <v>0.35</v>
      </c>
      <c r="E38" s="23">
        <v>0.20200000000000001</v>
      </c>
      <c r="F38">
        <f t="shared" ref="F38:F44" si="13">AVERAGE(D38:E38)</f>
        <v>0.27600000000000002</v>
      </c>
      <c r="G38" s="14">
        <v>0.13300000000000001</v>
      </c>
      <c r="H38" s="14">
        <v>9.1999999999999998E-2</v>
      </c>
      <c r="I38">
        <f t="shared" ref="I38:I44" si="14">AVERAGE(G38:H38)</f>
        <v>0.1125</v>
      </c>
      <c r="J38" s="14">
        <f>F38-I38</f>
        <v>0.16350000000000003</v>
      </c>
      <c r="L38">
        <f>J38-J44</f>
        <v>6.8000000000000033E-2</v>
      </c>
      <c r="P38">
        <v>0.95300000000000007</v>
      </c>
      <c r="Q38">
        <f t="shared" si="10"/>
        <v>0.8630000000000001</v>
      </c>
      <c r="R38">
        <f t="shared" si="11"/>
        <v>26.403549028606399</v>
      </c>
      <c r="S38">
        <f t="shared" si="12"/>
        <v>73.596450971393608</v>
      </c>
    </row>
    <row r="39" spans="1:19" x14ac:dyDescent="0.25">
      <c r="C39" t="s">
        <v>40</v>
      </c>
      <c r="D39" s="23">
        <v>0.437</v>
      </c>
      <c r="E39" s="23">
        <v>0.38600000000000001</v>
      </c>
      <c r="F39">
        <f t="shared" si="13"/>
        <v>0.41149999999999998</v>
      </c>
      <c r="G39" s="14">
        <v>0.125</v>
      </c>
      <c r="H39" s="14">
        <v>0.106</v>
      </c>
      <c r="I39">
        <f t="shared" si="14"/>
        <v>0.11549999999999999</v>
      </c>
      <c r="J39" s="14">
        <f>F39-I39</f>
        <v>0.29599999999999999</v>
      </c>
      <c r="L39">
        <f>J39-J44</f>
        <v>0.20049999999999998</v>
      </c>
    </row>
    <row r="40" spans="1:19" x14ac:dyDescent="0.25">
      <c r="C40" t="s">
        <v>41</v>
      </c>
      <c r="D40" s="23">
        <v>0.78900000000000003</v>
      </c>
      <c r="E40" s="23">
        <v>0.86899999999999999</v>
      </c>
      <c r="F40">
        <f t="shared" si="13"/>
        <v>0.82899999999999996</v>
      </c>
      <c r="G40" s="14">
        <v>0.18</v>
      </c>
      <c r="H40" s="14">
        <v>0.21199999999999999</v>
      </c>
      <c r="I40">
        <f t="shared" si="14"/>
        <v>0.19600000000000001</v>
      </c>
      <c r="J40" s="14">
        <f>F40-I40</f>
        <v>0.63300000000000001</v>
      </c>
      <c r="L40">
        <f>J40-J44</f>
        <v>0.53749999999999998</v>
      </c>
    </row>
    <row r="41" spans="1:19" x14ac:dyDescent="0.25">
      <c r="C41" t="s">
        <v>42</v>
      </c>
      <c r="D41" s="23">
        <v>1.014</v>
      </c>
      <c r="E41" s="23">
        <v>1.08</v>
      </c>
      <c r="F41">
        <f t="shared" si="13"/>
        <v>1.0470000000000002</v>
      </c>
      <c r="G41" s="14">
        <v>0.11899999999999999</v>
      </c>
      <c r="H41" s="14">
        <v>0.129</v>
      </c>
      <c r="I41">
        <f t="shared" si="14"/>
        <v>0.124</v>
      </c>
      <c r="J41" s="14">
        <f>F41-I41</f>
        <v>0.92300000000000015</v>
      </c>
      <c r="L41">
        <f>J41-J44</f>
        <v>0.82750000000000012</v>
      </c>
    </row>
    <row r="42" spans="1:19" x14ac:dyDescent="0.25">
      <c r="C42" t="s">
        <v>43</v>
      </c>
      <c r="D42" s="23">
        <v>1.105</v>
      </c>
      <c r="E42" s="23">
        <v>1.2330000000000001</v>
      </c>
      <c r="F42">
        <f t="shared" si="13"/>
        <v>1.169</v>
      </c>
      <c r="G42" s="14">
        <v>0.15</v>
      </c>
      <c r="H42" s="14">
        <v>0.28199999999999997</v>
      </c>
      <c r="I42">
        <f t="shared" si="14"/>
        <v>0.21599999999999997</v>
      </c>
      <c r="J42" s="14">
        <f>F42-I42</f>
        <v>0.95300000000000007</v>
      </c>
      <c r="L42">
        <f>J42-J44</f>
        <v>0.85750000000000004</v>
      </c>
    </row>
    <row r="44" spans="1:19" x14ac:dyDescent="0.25">
      <c r="C44" t="s">
        <v>44</v>
      </c>
      <c r="D44">
        <v>0.18099999999999999</v>
      </c>
      <c r="E44">
        <v>0.2</v>
      </c>
      <c r="F44">
        <f t="shared" si="13"/>
        <v>0.1905</v>
      </c>
      <c r="G44">
        <v>8.5999999999999993E-2</v>
      </c>
      <c r="H44">
        <v>0.104</v>
      </c>
      <c r="I44">
        <f t="shared" si="14"/>
        <v>9.5000000000000001E-2</v>
      </c>
      <c r="J44">
        <f>F44-I44</f>
        <v>9.5500000000000002E-2</v>
      </c>
    </row>
  </sheetData>
  <mergeCells count="3">
    <mergeCell ref="P15:T15"/>
    <mergeCell ref="D36:E36"/>
    <mergeCell ref="G36:H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bmrc</dc:creator>
  <cp:lastModifiedBy>Teresa Whiteley</cp:lastModifiedBy>
  <dcterms:created xsi:type="dcterms:W3CDTF">2017-04-27T11:06:52Z</dcterms:created>
  <dcterms:modified xsi:type="dcterms:W3CDTF">2017-04-27T12:50:13Z</dcterms:modified>
</cp:coreProperties>
</file>