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orbettb/Documents/"/>
    </mc:Choice>
  </mc:AlternateContent>
  <xr:revisionPtr revIDLastSave="0" documentId="13_ncr:1_{B30246C2-E4D0-4645-B195-EBD45C82C420}" xr6:coauthVersionLast="36" xr6:coauthVersionMax="36" xr10:uidLastSave="{00000000-0000-0000-0000-000000000000}"/>
  <bookViews>
    <workbookView xWindow="8160" yWindow="460" windowWidth="16620" windowHeight="15120" firstSheet="74" activeTab="79" xr2:uid="{2812DEB5-8CF4-FF45-8F0D-95BB09B157E5}"/>
  </bookViews>
  <sheets>
    <sheet name="Figure 1A" sheetId="1" r:id="rId1"/>
    <sheet name="Figure 1B" sheetId="2" r:id="rId2"/>
    <sheet name="Figure 1C" sheetId="3" r:id="rId3"/>
    <sheet name="Figure 1E" sheetId="4" r:id="rId4"/>
    <sheet name="Figure 1F" sheetId="5" r:id="rId5"/>
    <sheet name="Figure 1G" sheetId="7" r:id="rId6"/>
    <sheet name="Figure 1H" sheetId="8" r:id="rId7"/>
    <sheet name="Figure 2C" sheetId="9" r:id="rId8"/>
    <sheet name="Figure 2D" sheetId="10" r:id="rId9"/>
    <sheet name="Figure 2E" sheetId="11" r:id="rId10"/>
    <sheet name="Figure 2F" sheetId="12" r:id="rId11"/>
    <sheet name="Figure 2G" sheetId="13" r:id="rId12"/>
    <sheet name="Figure 2H" sheetId="14" r:id="rId13"/>
    <sheet name="Figure 2I" sheetId="15" r:id="rId14"/>
    <sheet name="Figure 2J" sheetId="16" r:id="rId15"/>
    <sheet name="Figure 2m" sheetId="17" r:id="rId16"/>
    <sheet name="Figure 2n" sheetId="18" r:id="rId17"/>
    <sheet name="Figure 2o" sheetId="19" r:id="rId18"/>
    <sheet name="Figure 2p" sheetId="20" r:id="rId19"/>
    <sheet name="Figure 2q" sheetId="21" r:id="rId20"/>
    <sheet name="Figure 2r" sheetId="22" r:id="rId21"/>
    <sheet name="Figure 2s" sheetId="23" r:id="rId22"/>
    <sheet name="Figure 2t" sheetId="24" r:id="rId23"/>
    <sheet name="Figure 3A" sheetId="25" r:id="rId24"/>
    <sheet name="Figure 3B" sheetId="26" r:id="rId25"/>
    <sheet name="Figure 3C" sheetId="27" r:id="rId26"/>
    <sheet name="Figure 3D" sheetId="28" r:id="rId27"/>
    <sheet name="Figure 3E" sheetId="29" r:id="rId28"/>
    <sheet name="Figure 3F" sheetId="30" r:id="rId29"/>
    <sheet name="Figure 3G" sheetId="31" r:id="rId30"/>
    <sheet name="Figure 3H" sheetId="32" r:id="rId31"/>
    <sheet name="Figure 3I" sheetId="33" r:id="rId32"/>
    <sheet name="Figure 3J" sheetId="34" r:id="rId33"/>
    <sheet name="Figure 3K" sheetId="35" r:id="rId34"/>
    <sheet name="Figure 3L" sheetId="36" r:id="rId35"/>
    <sheet name="Figure 3M" sheetId="37" r:id="rId36"/>
    <sheet name="Figure 3N" sheetId="38" r:id="rId37"/>
    <sheet name="Figure 3O" sheetId="39" r:id="rId38"/>
    <sheet name="Figure 3P" sheetId="40" r:id="rId39"/>
    <sheet name="Figure 3Q" sheetId="41" r:id="rId40"/>
    <sheet name="Figure 3R" sheetId="42" r:id="rId41"/>
    <sheet name="Figure 3S" sheetId="43" r:id="rId42"/>
    <sheet name="Figure 4A" sheetId="44" r:id="rId43"/>
    <sheet name="Figure 4B" sheetId="45" r:id="rId44"/>
    <sheet name="Figure 4C" sheetId="46" r:id="rId45"/>
    <sheet name="Figure 4E" sheetId="47" r:id="rId46"/>
    <sheet name="Figure 4F" sheetId="48" r:id="rId47"/>
    <sheet name="Figure 4G" sheetId="49" r:id="rId48"/>
    <sheet name="Figure 4H" sheetId="50" r:id="rId49"/>
    <sheet name="Figure 4I" sheetId="51" r:id="rId50"/>
    <sheet name="Figure 4J" sheetId="52" r:id="rId51"/>
    <sheet name="Figure 4K" sheetId="53" r:id="rId52"/>
    <sheet name="Figure 4L" sheetId="54" r:id="rId53"/>
    <sheet name="Figure 4M" sheetId="55" r:id="rId54"/>
    <sheet name="Figure 4N" sheetId="56" r:id="rId55"/>
    <sheet name="Figure 4O" sheetId="57" r:id="rId56"/>
    <sheet name="Figure 4P" sheetId="58" r:id="rId57"/>
    <sheet name="Figure S1A" sheetId="59" r:id="rId58"/>
    <sheet name="Figure S1B" sheetId="60" r:id="rId59"/>
    <sheet name="Figure S1C" sheetId="61" r:id="rId60"/>
    <sheet name="Figure S1E" sheetId="62" r:id="rId61"/>
    <sheet name="Figure S1F" sheetId="63" r:id="rId62"/>
    <sheet name="Figure S1G" sheetId="64" r:id="rId63"/>
    <sheet name="Figure S1H" sheetId="65" r:id="rId64"/>
    <sheet name="Figure S1J" sheetId="66" r:id="rId65"/>
    <sheet name="Figure S1K" sheetId="67" r:id="rId66"/>
    <sheet name="Figure S2B" sheetId="68" r:id="rId67"/>
    <sheet name="Figure S2E" sheetId="69" r:id="rId68"/>
    <sheet name="Figure S3B" sheetId="70" r:id="rId69"/>
    <sheet name="Figure S3D" sheetId="71" r:id="rId70"/>
    <sheet name="Figure S3F" sheetId="72" r:id="rId71"/>
    <sheet name="Figure S3H" sheetId="73" r:id="rId72"/>
    <sheet name="Figure S4E" sheetId="74" r:id="rId73"/>
    <sheet name="Figure S4G" sheetId="75" r:id="rId74"/>
    <sheet name="Figure S4I" sheetId="76" r:id="rId75"/>
    <sheet name="Figure S4J" sheetId="77" r:id="rId76"/>
    <sheet name="Figure S4L" sheetId="78" r:id="rId77"/>
    <sheet name="Figure S4M" sheetId="79" r:id="rId78"/>
    <sheet name="Raw means" sheetId="86" r:id="rId79"/>
    <sheet name="Detailed Statistics" sheetId="85" r:id="rId80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6" i="79" l="1"/>
  <c r="D36" i="79"/>
  <c r="E35" i="79"/>
  <c r="D35" i="79"/>
  <c r="E34" i="79"/>
  <c r="D34" i="79"/>
  <c r="E33" i="79"/>
  <c r="D33" i="79"/>
  <c r="E32" i="79"/>
  <c r="D32" i="79"/>
  <c r="E31" i="79"/>
  <c r="D31" i="79"/>
  <c r="E30" i="79"/>
  <c r="D30" i="79"/>
  <c r="E29" i="79"/>
  <c r="D29" i="79"/>
  <c r="J32" i="78"/>
  <c r="I32" i="78"/>
  <c r="H32" i="78"/>
  <c r="G32" i="78"/>
  <c r="E32" i="78"/>
  <c r="D32" i="78"/>
  <c r="C32" i="78"/>
  <c r="B32" i="78"/>
  <c r="J31" i="78"/>
  <c r="I31" i="78"/>
  <c r="H31" i="78"/>
  <c r="G31" i="78"/>
  <c r="E31" i="78"/>
  <c r="D31" i="78"/>
  <c r="C31" i="78"/>
  <c r="B31" i="78"/>
  <c r="J15" i="78"/>
  <c r="I15" i="78"/>
  <c r="H15" i="78"/>
  <c r="G15" i="78"/>
  <c r="E15" i="78"/>
  <c r="D15" i="78"/>
  <c r="C15" i="78"/>
  <c r="B15" i="78"/>
  <c r="J14" i="78"/>
  <c r="I14" i="78"/>
  <c r="H14" i="78"/>
  <c r="G14" i="78"/>
  <c r="E14" i="78"/>
  <c r="D14" i="78"/>
  <c r="C14" i="78"/>
  <c r="B14" i="78"/>
  <c r="D44" i="77"/>
  <c r="C44" i="77"/>
  <c r="D43" i="77"/>
  <c r="C43" i="77"/>
  <c r="D42" i="77"/>
  <c r="C42" i="77"/>
  <c r="D41" i="77"/>
  <c r="C41" i="77"/>
  <c r="D40" i="77"/>
  <c r="C40" i="77"/>
  <c r="D39" i="77"/>
  <c r="C39" i="77"/>
  <c r="D38" i="77"/>
  <c r="C38" i="77"/>
  <c r="D37" i="77"/>
  <c r="C37" i="77"/>
  <c r="J33" i="76"/>
  <c r="I33" i="76"/>
  <c r="H33" i="76"/>
  <c r="G33" i="76"/>
  <c r="E33" i="76"/>
  <c r="D33" i="76"/>
  <c r="C33" i="76"/>
  <c r="B33" i="76"/>
  <c r="J32" i="76"/>
  <c r="I32" i="76"/>
  <c r="H32" i="76"/>
  <c r="G32" i="76"/>
  <c r="E32" i="76"/>
  <c r="D32" i="76"/>
  <c r="C32" i="76"/>
  <c r="B32" i="76"/>
  <c r="J16" i="76"/>
  <c r="I16" i="76"/>
  <c r="H16" i="76"/>
  <c r="G16" i="76"/>
  <c r="E16" i="76"/>
  <c r="D16" i="76"/>
  <c r="C16" i="76"/>
  <c r="B16" i="76"/>
  <c r="J15" i="76"/>
  <c r="I15" i="76"/>
  <c r="H15" i="76"/>
  <c r="G15" i="76"/>
  <c r="E15" i="76"/>
  <c r="D15" i="76"/>
  <c r="C15" i="76"/>
  <c r="B15" i="76"/>
  <c r="J32" i="75"/>
  <c r="I32" i="75"/>
  <c r="H32" i="75"/>
  <c r="G32" i="75"/>
  <c r="E32" i="75"/>
  <c r="D32" i="75"/>
  <c r="C32" i="75"/>
  <c r="B32" i="75"/>
  <c r="J31" i="75"/>
  <c r="I31" i="75"/>
  <c r="H31" i="75"/>
  <c r="G31" i="75"/>
  <c r="E31" i="75"/>
  <c r="D31" i="75"/>
  <c r="C31" i="75"/>
  <c r="B31" i="75"/>
  <c r="J16" i="75"/>
  <c r="I16" i="75"/>
  <c r="H16" i="75"/>
  <c r="G16" i="75"/>
  <c r="E16" i="75"/>
  <c r="D16" i="75"/>
  <c r="C16" i="75"/>
  <c r="B16" i="75"/>
  <c r="J15" i="75"/>
  <c r="I15" i="75"/>
  <c r="H15" i="75"/>
  <c r="G15" i="75"/>
  <c r="E15" i="75"/>
  <c r="D15" i="75"/>
  <c r="C15" i="75"/>
  <c r="B15" i="75"/>
  <c r="J32" i="74"/>
  <c r="I32" i="74"/>
  <c r="H32" i="74"/>
  <c r="G32" i="74"/>
  <c r="E32" i="74"/>
  <c r="D32" i="74"/>
  <c r="C32" i="74"/>
  <c r="B32" i="74"/>
  <c r="J31" i="74"/>
  <c r="I31" i="74"/>
  <c r="H31" i="74"/>
  <c r="G31" i="74"/>
  <c r="E31" i="74"/>
  <c r="D31" i="74"/>
  <c r="C31" i="74"/>
  <c r="B31" i="74"/>
  <c r="J16" i="74"/>
  <c r="I16" i="74"/>
  <c r="H16" i="74"/>
  <c r="G16" i="74"/>
  <c r="E16" i="74"/>
  <c r="D16" i="74"/>
  <c r="C16" i="74"/>
  <c r="B16" i="74"/>
  <c r="J15" i="74"/>
  <c r="I15" i="74"/>
  <c r="H15" i="74"/>
  <c r="G15" i="74"/>
  <c r="E15" i="74"/>
  <c r="D15" i="74"/>
  <c r="C15" i="74"/>
  <c r="B15" i="74"/>
  <c r="C16" i="73" l="1"/>
  <c r="B16" i="73"/>
  <c r="C15" i="73"/>
  <c r="B15" i="73"/>
  <c r="C14" i="72"/>
  <c r="B14" i="72"/>
  <c r="C13" i="72"/>
  <c r="B13" i="72"/>
  <c r="C14" i="71"/>
  <c r="B14" i="71"/>
  <c r="C13" i="71"/>
  <c r="B13" i="71"/>
  <c r="C17" i="70"/>
  <c r="B17" i="70"/>
  <c r="C16" i="70"/>
  <c r="B16" i="70"/>
  <c r="H24" i="68" l="1"/>
  <c r="G24" i="68"/>
  <c r="D24" i="68"/>
  <c r="C24" i="68"/>
  <c r="H23" i="68"/>
  <c r="G23" i="68"/>
  <c r="D23" i="68"/>
  <c r="C23" i="68"/>
  <c r="H22" i="68"/>
  <c r="G22" i="68"/>
  <c r="D22" i="68"/>
  <c r="C22" i="68"/>
  <c r="H21" i="68"/>
  <c r="G21" i="68"/>
  <c r="D21" i="68"/>
  <c r="C21" i="68"/>
  <c r="L39" i="67" l="1"/>
  <c r="K39" i="67"/>
  <c r="J39" i="67"/>
  <c r="H39" i="67"/>
  <c r="G39" i="67"/>
  <c r="F39" i="67"/>
  <c r="D39" i="67"/>
  <c r="C39" i="67"/>
  <c r="B39" i="67"/>
  <c r="L38" i="67"/>
  <c r="K38" i="67"/>
  <c r="J38" i="67"/>
  <c r="H38" i="67"/>
  <c r="G38" i="67"/>
  <c r="F38" i="67"/>
  <c r="D38" i="67"/>
  <c r="C38" i="67"/>
  <c r="B38" i="67"/>
  <c r="L37" i="66"/>
  <c r="K37" i="66"/>
  <c r="J37" i="66"/>
  <c r="H37" i="66"/>
  <c r="G37" i="66"/>
  <c r="F37" i="66"/>
  <c r="D37" i="66"/>
  <c r="C37" i="66"/>
  <c r="B37" i="66"/>
  <c r="L36" i="66"/>
  <c r="K36" i="66"/>
  <c r="J36" i="66"/>
  <c r="H36" i="66"/>
  <c r="G36" i="66"/>
  <c r="F36" i="66"/>
  <c r="D36" i="66"/>
  <c r="C36" i="66"/>
  <c r="B36" i="66"/>
  <c r="I35" i="65"/>
  <c r="H35" i="65"/>
  <c r="G35" i="65"/>
  <c r="I34" i="65"/>
  <c r="H34" i="65"/>
  <c r="G34" i="65"/>
  <c r="I33" i="65"/>
  <c r="H33" i="65"/>
  <c r="G33" i="65"/>
  <c r="I32" i="65"/>
  <c r="H32" i="65"/>
  <c r="G32" i="65"/>
  <c r="I31" i="65"/>
  <c r="H31" i="65"/>
  <c r="G31" i="65"/>
  <c r="I30" i="65"/>
  <c r="H30" i="65"/>
  <c r="G30" i="65"/>
  <c r="I35" i="64"/>
  <c r="H35" i="64"/>
  <c r="G35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35" i="63"/>
  <c r="H35" i="63"/>
  <c r="G35" i="63"/>
  <c r="I34" i="63"/>
  <c r="H34" i="63"/>
  <c r="G34" i="63"/>
  <c r="I33" i="63"/>
  <c r="H33" i="63"/>
  <c r="G33" i="63"/>
  <c r="I32" i="63"/>
  <c r="H32" i="63"/>
  <c r="G32" i="63"/>
  <c r="I31" i="63"/>
  <c r="H31" i="63"/>
  <c r="G31" i="63"/>
  <c r="I30" i="63"/>
  <c r="H30" i="63"/>
  <c r="G30" i="63"/>
  <c r="I35" i="62"/>
  <c r="H35" i="62"/>
  <c r="G35" i="62"/>
  <c r="I34" i="62"/>
  <c r="H34" i="62"/>
  <c r="G34" i="62"/>
  <c r="I33" i="62"/>
  <c r="H33" i="62"/>
  <c r="G33" i="62"/>
  <c r="I32" i="62"/>
  <c r="H32" i="62"/>
  <c r="G32" i="62"/>
  <c r="I31" i="62"/>
  <c r="H31" i="62"/>
  <c r="G31" i="62"/>
  <c r="I30" i="62"/>
  <c r="H30" i="62"/>
  <c r="G30" i="62"/>
  <c r="D17" i="61"/>
  <c r="C17" i="61"/>
  <c r="B17" i="61"/>
  <c r="D16" i="61"/>
  <c r="C16" i="61"/>
  <c r="B16" i="61"/>
  <c r="J18" i="60"/>
  <c r="I18" i="60"/>
  <c r="H18" i="60"/>
  <c r="E18" i="60"/>
  <c r="D18" i="60"/>
  <c r="C18" i="60"/>
  <c r="J17" i="60"/>
  <c r="I17" i="60"/>
  <c r="H17" i="60"/>
  <c r="E17" i="60"/>
  <c r="D17" i="60"/>
  <c r="C17" i="60"/>
  <c r="I19" i="59"/>
  <c r="H19" i="59"/>
  <c r="G19" i="59"/>
  <c r="D19" i="59"/>
  <c r="C19" i="59"/>
  <c r="B19" i="59"/>
  <c r="I18" i="59"/>
  <c r="H18" i="59"/>
  <c r="G18" i="59"/>
  <c r="D18" i="59"/>
  <c r="C18" i="59"/>
  <c r="B18" i="59"/>
  <c r="E40" i="51" l="1"/>
  <c r="D40" i="51"/>
  <c r="C40" i="51"/>
  <c r="B40" i="51"/>
  <c r="E39" i="51"/>
  <c r="D39" i="51"/>
  <c r="C39" i="51"/>
  <c r="B39" i="51"/>
  <c r="E38" i="51"/>
  <c r="D38" i="51"/>
  <c r="C38" i="51"/>
  <c r="B38" i="51"/>
  <c r="E37" i="51"/>
  <c r="D37" i="51"/>
  <c r="C37" i="51"/>
  <c r="B37" i="51"/>
  <c r="E19" i="51"/>
  <c r="D19" i="51"/>
  <c r="C19" i="51"/>
  <c r="B19" i="51"/>
  <c r="E18" i="51"/>
  <c r="D18" i="51"/>
  <c r="C18" i="51"/>
  <c r="B18" i="51"/>
  <c r="E17" i="51"/>
  <c r="D17" i="51"/>
  <c r="C17" i="51"/>
  <c r="B17" i="51"/>
  <c r="E16" i="51"/>
  <c r="D16" i="51"/>
  <c r="C16" i="51"/>
  <c r="B16" i="51"/>
  <c r="H16" i="50"/>
  <c r="G16" i="50"/>
  <c r="D16" i="50"/>
  <c r="C16" i="50"/>
  <c r="H15" i="50"/>
  <c r="G15" i="50"/>
  <c r="D15" i="50"/>
  <c r="C15" i="50"/>
  <c r="G15" i="49"/>
  <c r="F15" i="49"/>
  <c r="C15" i="49"/>
  <c r="B15" i="49"/>
  <c r="G14" i="49"/>
  <c r="F14" i="49"/>
  <c r="C14" i="49"/>
  <c r="B14" i="49"/>
  <c r="H15" i="48"/>
  <c r="G15" i="48"/>
  <c r="D15" i="48"/>
  <c r="C15" i="48"/>
  <c r="H14" i="48"/>
  <c r="G14" i="48"/>
  <c r="D14" i="48"/>
  <c r="C14" i="48"/>
  <c r="G16" i="47"/>
  <c r="F16" i="47"/>
  <c r="C16" i="47"/>
  <c r="B16" i="47"/>
  <c r="G15" i="47"/>
  <c r="F15" i="47"/>
  <c r="C15" i="47"/>
  <c r="B15" i="47"/>
  <c r="I15" i="46"/>
  <c r="H15" i="46"/>
  <c r="G15" i="46"/>
  <c r="D15" i="46"/>
  <c r="C15" i="46"/>
  <c r="B15" i="46"/>
  <c r="I14" i="46"/>
  <c r="H14" i="46"/>
  <c r="G14" i="46"/>
  <c r="D14" i="46"/>
  <c r="C14" i="46"/>
  <c r="B14" i="46"/>
  <c r="I15" i="45"/>
  <c r="H15" i="45"/>
  <c r="G15" i="45"/>
  <c r="D15" i="45"/>
  <c r="C15" i="45"/>
  <c r="B15" i="45"/>
  <c r="I14" i="45"/>
  <c r="H14" i="45"/>
  <c r="G14" i="45"/>
  <c r="D14" i="45"/>
  <c r="C14" i="45"/>
  <c r="B14" i="45"/>
  <c r="G32" i="44"/>
  <c r="F32" i="44"/>
  <c r="D32" i="44"/>
  <c r="C32" i="44"/>
  <c r="G31" i="44"/>
  <c r="F31" i="44"/>
  <c r="D31" i="44"/>
  <c r="C31" i="44"/>
  <c r="G30" i="44"/>
  <c r="F30" i="44"/>
  <c r="D30" i="44"/>
  <c r="C30" i="44"/>
  <c r="G29" i="44"/>
  <c r="F29" i="44"/>
  <c r="D29" i="44"/>
  <c r="C29" i="44"/>
  <c r="G28" i="44"/>
  <c r="F28" i="44"/>
  <c r="D28" i="44"/>
  <c r="C28" i="44"/>
  <c r="G27" i="44"/>
  <c r="F27" i="44"/>
  <c r="D27" i="44"/>
  <c r="C27" i="44"/>
  <c r="E15" i="42" l="1"/>
  <c r="D15" i="42"/>
  <c r="C15" i="42"/>
  <c r="B15" i="42"/>
  <c r="E14" i="42"/>
  <c r="D14" i="42"/>
  <c r="C14" i="42"/>
  <c r="B14" i="42"/>
  <c r="E16" i="41"/>
  <c r="D16" i="41"/>
  <c r="C16" i="41"/>
  <c r="B16" i="41"/>
  <c r="E15" i="41"/>
  <c r="D15" i="41"/>
  <c r="C15" i="41"/>
  <c r="B15" i="41"/>
  <c r="D41" i="40"/>
  <c r="C41" i="40"/>
  <c r="D40" i="40"/>
  <c r="C40" i="40"/>
  <c r="D39" i="40"/>
  <c r="C39" i="40"/>
  <c r="D38" i="40"/>
  <c r="C38" i="40"/>
  <c r="F40" i="39"/>
  <c r="E40" i="39"/>
  <c r="D40" i="39"/>
  <c r="C40" i="39"/>
  <c r="F39" i="39"/>
  <c r="E39" i="39"/>
  <c r="D39" i="39"/>
  <c r="C39" i="39"/>
  <c r="F38" i="39"/>
  <c r="E38" i="39"/>
  <c r="D38" i="39"/>
  <c r="C38" i="39"/>
  <c r="F37" i="39"/>
  <c r="E37" i="39"/>
  <c r="D37" i="39"/>
  <c r="C37" i="39"/>
  <c r="G19" i="38"/>
  <c r="F19" i="38"/>
  <c r="E19" i="38"/>
  <c r="D19" i="38"/>
  <c r="G18" i="38"/>
  <c r="F18" i="38"/>
  <c r="E18" i="38"/>
  <c r="D18" i="38"/>
  <c r="E16" i="37"/>
  <c r="D16" i="37"/>
  <c r="C16" i="37"/>
  <c r="B16" i="37"/>
  <c r="E15" i="37"/>
  <c r="D15" i="37"/>
  <c r="C15" i="37"/>
  <c r="B15" i="37"/>
  <c r="G18" i="36"/>
  <c r="F18" i="36"/>
  <c r="C18" i="36"/>
  <c r="B18" i="36"/>
  <c r="G17" i="36"/>
  <c r="F17" i="36"/>
  <c r="C17" i="36"/>
  <c r="B17" i="36"/>
  <c r="G17" i="35"/>
  <c r="F17" i="35"/>
  <c r="C17" i="35"/>
  <c r="B17" i="35"/>
  <c r="G16" i="35"/>
  <c r="F16" i="35"/>
  <c r="C16" i="35"/>
  <c r="B16" i="35"/>
  <c r="F19" i="34"/>
  <c r="E19" i="34"/>
  <c r="F18" i="34"/>
  <c r="E18" i="34"/>
  <c r="G18" i="33"/>
  <c r="F18" i="33"/>
  <c r="G17" i="33"/>
  <c r="F17" i="33"/>
  <c r="F37" i="32"/>
  <c r="E37" i="32"/>
  <c r="D37" i="32"/>
  <c r="C37" i="32"/>
  <c r="F36" i="32"/>
  <c r="E36" i="32"/>
  <c r="D36" i="32"/>
  <c r="C36" i="32"/>
  <c r="F19" i="32"/>
  <c r="E19" i="32"/>
  <c r="D19" i="32"/>
  <c r="C19" i="32"/>
  <c r="F18" i="32"/>
  <c r="E18" i="32"/>
  <c r="D18" i="32"/>
  <c r="C18" i="32"/>
  <c r="F37" i="31"/>
  <c r="E37" i="31"/>
  <c r="D37" i="31"/>
  <c r="C37" i="31"/>
  <c r="F36" i="31"/>
  <c r="E36" i="31"/>
  <c r="D36" i="31"/>
  <c r="C36" i="31"/>
  <c r="F20" i="31"/>
  <c r="E20" i="31"/>
  <c r="D20" i="31"/>
  <c r="C20" i="31"/>
  <c r="F19" i="31"/>
  <c r="E19" i="31"/>
  <c r="D19" i="31"/>
  <c r="C19" i="31"/>
  <c r="F37" i="30"/>
  <c r="E37" i="30"/>
  <c r="D37" i="30"/>
  <c r="C37" i="30"/>
  <c r="F36" i="30"/>
  <c r="E36" i="30"/>
  <c r="D36" i="30"/>
  <c r="C36" i="30"/>
  <c r="F19" i="30"/>
  <c r="E19" i="30"/>
  <c r="D19" i="30"/>
  <c r="C19" i="30"/>
  <c r="F18" i="30"/>
  <c r="E18" i="30"/>
  <c r="D18" i="30"/>
  <c r="C18" i="30"/>
  <c r="F36" i="29"/>
  <c r="E36" i="29"/>
  <c r="D36" i="29"/>
  <c r="C36" i="29"/>
  <c r="F35" i="29"/>
  <c r="E35" i="29"/>
  <c r="D35" i="29"/>
  <c r="C35" i="29"/>
  <c r="F18" i="29"/>
  <c r="E18" i="29"/>
  <c r="D18" i="29"/>
  <c r="C18" i="29"/>
  <c r="F17" i="29"/>
  <c r="E17" i="29"/>
  <c r="D17" i="29"/>
  <c r="C17" i="29"/>
  <c r="F16" i="28"/>
  <c r="E16" i="28"/>
  <c r="D16" i="28"/>
  <c r="C16" i="28"/>
  <c r="F15" i="28"/>
  <c r="E15" i="28"/>
  <c r="D15" i="28"/>
  <c r="C15" i="28"/>
  <c r="E17" i="27"/>
  <c r="D17" i="27"/>
  <c r="C17" i="27"/>
  <c r="B17" i="27"/>
  <c r="E16" i="27"/>
  <c r="D16" i="27"/>
  <c r="C16" i="27"/>
  <c r="B16" i="27"/>
  <c r="G35" i="26"/>
  <c r="F35" i="26"/>
  <c r="C35" i="26"/>
  <c r="B35" i="26"/>
  <c r="G34" i="26"/>
  <c r="F34" i="26"/>
  <c r="C34" i="26"/>
  <c r="B34" i="26"/>
  <c r="G33" i="26"/>
  <c r="F33" i="26"/>
  <c r="C33" i="26"/>
  <c r="B33" i="26"/>
  <c r="G32" i="26"/>
  <c r="F32" i="26"/>
  <c r="C32" i="26"/>
  <c r="B32" i="26"/>
  <c r="G31" i="26"/>
  <c r="F31" i="26"/>
  <c r="C31" i="26"/>
  <c r="B31" i="26"/>
  <c r="G30" i="26"/>
  <c r="F30" i="26"/>
  <c r="C30" i="26"/>
  <c r="B30" i="26"/>
  <c r="D33" i="25"/>
  <c r="C33" i="25"/>
  <c r="D32" i="25"/>
  <c r="C32" i="25"/>
  <c r="D31" i="25"/>
  <c r="C31" i="25"/>
  <c r="D30" i="25"/>
  <c r="C30" i="25"/>
  <c r="D29" i="25"/>
  <c r="C29" i="25"/>
  <c r="D28" i="25"/>
  <c r="C28" i="25"/>
  <c r="G22" i="24" l="1"/>
  <c r="F22" i="24"/>
  <c r="E22" i="24"/>
  <c r="D22" i="24"/>
  <c r="C22" i="24"/>
  <c r="G21" i="24"/>
  <c r="F21" i="24"/>
  <c r="E21" i="24"/>
  <c r="D21" i="24"/>
  <c r="C21" i="24"/>
  <c r="G20" i="24"/>
  <c r="F20" i="24"/>
  <c r="E20" i="24"/>
  <c r="D20" i="24"/>
  <c r="C20" i="24"/>
  <c r="G19" i="24"/>
  <c r="F19" i="24"/>
  <c r="E19" i="24"/>
  <c r="D19" i="24"/>
  <c r="C19" i="24"/>
  <c r="E28" i="23"/>
  <c r="D28" i="23"/>
  <c r="C28" i="23"/>
  <c r="E27" i="23"/>
  <c r="D27" i="23"/>
  <c r="C27" i="23"/>
  <c r="E26" i="23"/>
  <c r="D26" i="23"/>
  <c r="C26" i="23"/>
  <c r="E25" i="23"/>
  <c r="D25" i="23"/>
  <c r="C25" i="23"/>
  <c r="C26" i="21"/>
  <c r="C25" i="21"/>
  <c r="C24" i="21"/>
  <c r="C23" i="21"/>
  <c r="E27" i="14"/>
  <c r="D27" i="14"/>
  <c r="C27" i="14"/>
  <c r="E26" i="14"/>
  <c r="D26" i="14"/>
  <c r="C26" i="14"/>
  <c r="F25" i="14"/>
  <c r="E25" i="14"/>
  <c r="D25" i="14"/>
  <c r="C25" i="14"/>
  <c r="E24" i="14"/>
  <c r="D24" i="14"/>
  <c r="C24" i="14"/>
  <c r="F22" i="14"/>
  <c r="F21" i="14"/>
  <c r="F20" i="14"/>
  <c r="F19" i="14"/>
  <c r="F18" i="14"/>
  <c r="F17" i="14"/>
  <c r="F16" i="14"/>
  <c r="F15" i="14"/>
  <c r="F27" i="14" s="1"/>
  <c r="F14" i="14"/>
  <c r="F13" i="14"/>
  <c r="F12" i="14"/>
  <c r="F11" i="14"/>
  <c r="F10" i="14"/>
  <c r="F9" i="14"/>
  <c r="F8" i="14"/>
  <c r="F7" i="14"/>
  <c r="F24" i="14" s="1"/>
  <c r="O15" i="12"/>
  <c r="M15" i="12"/>
  <c r="L15" i="12"/>
  <c r="K15" i="12"/>
  <c r="J15" i="12"/>
  <c r="O14" i="12"/>
  <c r="M14" i="12"/>
  <c r="L14" i="12"/>
  <c r="K14" i="12"/>
  <c r="J14" i="12"/>
  <c r="O13" i="12"/>
  <c r="M13" i="12"/>
  <c r="L13" i="12"/>
  <c r="K13" i="12"/>
  <c r="J13" i="12"/>
  <c r="O12" i="12"/>
  <c r="M12" i="12"/>
  <c r="L12" i="12"/>
  <c r="K12" i="12"/>
  <c r="J12" i="12"/>
  <c r="E26" i="11"/>
  <c r="C26" i="11"/>
  <c r="E25" i="11"/>
  <c r="C25" i="11"/>
  <c r="E24" i="11"/>
  <c r="D24" i="11"/>
  <c r="C24" i="11"/>
  <c r="E23" i="11"/>
  <c r="C23" i="11"/>
  <c r="D21" i="11"/>
  <c r="D20" i="11"/>
  <c r="D19" i="11"/>
  <c r="D18" i="11"/>
  <c r="D17" i="11"/>
  <c r="D16" i="11"/>
  <c r="D15" i="11"/>
  <c r="D14" i="11"/>
  <c r="D26" i="11" s="1"/>
  <c r="D13" i="11"/>
  <c r="D12" i="11"/>
  <c r="D11" i="11"/>
  <c r="D10" i="11"/>
  <c r="D25" i="11" s="1"/>
  <c r="D9" i="11"/>
  <c r="D8" i="11"/>
  <c r="D7" i="11"/>
  <c r="D6" i="11"/>
  <c r="D23" i="11" s="1"/>
  <c r="E28" i="10"/>
  <c r="D28" i="10"/>
  <c r="C28" i="10"/>
  <c r="E27" i="10"/>
  <c r="D27" i="10"/>
  <c r="C27" i="10"/>
  <c r="E26" i="10"/>
  <c r="D26" i="10"/>
  <c r="C26" i="10"/>
  <c r="E25" i="10"/>
  <c r="D25" i="10"/>
  <c r="C25" i="10"/>
  <c r="E24" i="10"/>
  <c r="D24" i="10"/>
  <c r="C24" i="10"/>
  <c r="F22" i="10"/>
  <c r="F21" i="10"/>
  <c r="F20" i="10"/>
  <c r="F19" i="10"/>
  <c r="F18" i="10"/>
  <c r="F17" i="10"/>
  <c r="F16" i="10"/>
  <c r="F15" i="10"/>
  <c r="F27" i="10" s="1"/>
  <c r="F14" i="10"/>
  <c r="F13" i="10"/>
  <c r="F12" i="10"/>
  <c r="F11" i="10"/>
  <c r="F10" i="10"/>
  <c r="F9" i="10"/>
  <c r="F8" i="10"/>
  <c r="F7" i="10"/>
  <c r="F28" i="10" s="1"/>
  <c r="B37" i="9"/>
  <c r="B36" i="9"/>
  <c r="B35" i="9"/>
  <c r="B34" i="9"/>
  <c r="B31" i="9"/>
  <c r="B30" i="9"/>
  <c r="B29" i="9"/>
  <c r="B28" i="9"/>
  <c r="E24" i="9"/>
  <c r="D24" i="9"/>
  <c r="E23" i="9"/>
  <c r="D23" i="9"/>
  <c r="E22" i="9"/>
  <c r="D22" i="9"/>
  <c r="E21" i="9"/>
  <c r="D21" i="9"/>
  <c r="E20" i="9"/>
  <c r="D20" i="9"/>
  <c r="E19" i="9"/>
  <c r="D19" i="9"/>
  <c r="E18" i="9"/>
  <c r="D18" i="9"/>
  <c r="E17" i="9"/>
  <c r="E37" i="9" s="1"/>
  <c r="D17" i="9"/>
  <c r="E36" i="9" s="1"/>
  <c r="E13" i="9"/>
  <c r="D13" i="9"/>
  <c r="E12" i="9"/>
  <c r="D12" i="9"/>
  <c r="E11" i="9"/>
  <c r="D11" i="9"/>
  <c r="E10" i="9"/>
  <c r="D10" i="9"/>
  <c r="E9" i="9"/>
  <c r="D9" i="9"/>
  <c r="E8" i="9"/>
  <c r="D8" i="9"/>
  <c r="E30" i="9" s="1"/>
  <c r="E7" i="9"/>
  <c r="D7" i="9"/>
  <c r="E6" i="9"/>
  <c r="E29" i="9" s="1"/>
  <c r="D6" i="9"/>
  <c r="E28" i="9" s="1"/>
  <c r="F26" i="14" l="1"/>
  <c r="F26" i="10"/>
  <c r="F24" i="10"/>
  <c r="F25" i="10"/>
  <c r="E31" i="9"/>
  <c r="E34" i="9"/>
  <c r="E35" i="9"/>
  <c r="I14" i="8" l="1"/>
  <c r="H14" i="8"/>
  <c r="G14" i="8"/>
  <c r="H13" i="8"/>
  <c r="G13" i="8"/>
  <c r="H13" i="7"/>
  <c r="I14" i="7"/>
  <c r="J14" i="7"/>
  <c r="H14" i="7"/>
  <c r="I13" i="7"/>
  <c r="G13" i="5"/>
  <c r="G14" i="5"/>
  <c r="I14" i="5"/>
  <c r="H14" i="5"/>
  <c r="I13" i="8" l="1"/>
  <c r="J13" i="7"/>
  <c r="H13" i="5"/>
  <c r="I13" i="5"/>
  <c r="D14" i="8"/>
  <c r="C14" i="8"/>
  <c r="B14" i="8"/>
  <c r="D13" i="8"/>
  <c r="C13" i="8"/>
  <c r="B13" i="8"/>
  <c r="D14" i="7"/>
  <c r="C14" i="7"/>
  <c r="B14" i="7"/>
  <c r="B13" i="7"/>
  <c r="D13" i="7"/>
  <c r="C13" i="7"/>
  <c r="B14" i="5"/>
  <c r="D14" i="5"/>
  <c r="C14" i="5"/>
  <c r="D13" i="5"/>
  <c r="C13" i="5"/>
  <c r="B13" i="5"/>
  <c r="D14" i="4"/>
  <c r="D13" i="4"/>
  <c r="C14" i="4"/>
  <c r="B14" i="4"/>
  <c r="C13" i="4"/>
  <c r="B13" i="4"/>
  <c r="C14" i="1"/>
  <c r="C13" i="1"/>
  <c r="B14" i="1"/>
  <c r="B13" i="1"/>
  <c r="F17" i="2" l="1"/>
  <c r="H17" i="2"/>
  <c r="G17" i="2"/>
  <c r="H16" i="2"/>
  <c r="G16" i="2"/>
  <c r="F16" i="2"/>
  <c r="F14" i="2"/>
  <c r="F13" i="2"/>
  <c r="H12" i="2"/>
  <c r="G12" i="2"/>
  <c r="F12" i="2"/>
  <c r="H11" i="2"/>
  <c r="G11" i="2"/>
  <c r="F11" i="2"/>
  <c r="H10" i="2"/>
  <c r="G10" i="2"/>
  <c r="F10" i="2"/>
  <c r="H9" i="2"/>
  <c r="G9" i="2"/>
  <c r="F9" i="2"/>
  <c r="H8" i="2"/>
  <c r="G8" i="2"/>
  <c r="F8" i="2"/>
  <c r="H7" i="2"/>
  <c r="G7" i="2"/>
  <c r="F7" i="2"/>
  <c r="H6" i="2"/>
  <c r="G6" i="2"/>
  <c r="F6" i="2"/>
  <c r="H5" i="2"/>
  <c r="G5" i="2"/>
  <c r="F5" i="2"/>
  <c r="H4" i="2"/>
  <c r="G4" i="2"/>
  <c r="F4" i="2"/>
  <c r="D17" i="2"/>
  <c r="C17" i="2"/>
  <c r="D16" i="2"/>
  <c r="C16" i="2"/>
  <c r="B17" i="2"/>
  <c r="B16" i="2"/>
</calcChain>
</file>

<file path=xl/sharedStrings.xml><?xml version="1.0" encoding="utf-8"?>
<sst xmlns="http://schemas.openxmlformats.org/spreadsheetml/2006/main" count="1799" uniqueCount="270">
  <si>
    <t>Non-defeated</t>
  </si>
  <si>
    <t>VUL</t>
  </si>
  <si>
    <t>RES</t>
  </si>
  <si>
    <t>defeat latency</t>
  </si>
  <si>
    <t>S1PR3 mRNA</t>
  </si>
  <si>
    <t>defeat latency (sec)</t>
  </si>
  <si>
    <t>S1PR3 IR in excitatory PL neurons (NeuN+/GAD67-)</t>
  </si>
  <si>
    <t>S1PR3 IR in inhibitory IL neurons (NeuN+/GAD67+)</t>
  </si>
  <si>
    <t>S1PR3 IR in inhibitory PL neurons (NeuN+/GAD67+)</t>
  </si>
  <si>
    <t>S1PR3 IR in excitatory IL neurons (NeuN+/GAD67-)</t>
  </si>
  <si>
    <t>(in cohort used for protein analysis)</t>
  </si>
  <si>
    <t>mean</t>
  </si>
  <si>
    <t>SEM</t>
  </si>
  <si>
    <t>Normalized</t>
  </si>
  <si>
    <t>Raw</t>
  </si>
  <si>
    <t>S1PR3-IR in S1PR3 KD rats</t>
  </si>
  <si>
    <t>PL</t>
  </si>
  <si>
    <t>iAAV-scramble</t>
  </si>
  <si>
    <t>iAAV-S1PR3</t>
  </si>
  <si>
    <t>IL</t>
  </si>
  <si>
    <t>iAAV-scramble mean</t>
  </si>
  <si>
    <t>iAAV-S1PR3 mean</t>
  </si>
  <si>
    <t>iAAV-scramble SEM</t>
  </si>
  <si>
    <t>iAAV-S1PR3 SEM</t>
  </si>
  <si>
    <t>Time interacting with stimulus rat in non-defeated iAAV-scramble and iAAV-S1PR3 rats</t>
  </si>
  <si>
    <t>(sec)</t>
  </si>
  <si>
    <t>group</t>
    <phoneticPr fontId="0" type="noConversion"/>
  </si>
  <si>
    <t>0-5 min</t>
    <phoneticPr fontId="0" type="noConversion"/>
  </si>
  <si>
    <t>5-10 min</t>
    <phoneticPr fontId="0" type="noConversion"/>
  </si>
  <si>
    <t>10-15 min</t>
    <phoneticPr fontId="0" type="noConversion"/>
  </si>
  <si>
    <t>total</t>
    <phoneticPr fontId="0" type="noConversion"/>
  </si>
  <si>
    <t>scramble</t>
    <phoneticPr fontId="0" type="noConversion"/>
  </si>
  <si>
    <t>s1pr3 kd</t>
    <phoneticPr fontId="0" type="noConversion"/>
  </si>
  <si>
    <t>scramble mean</t>
    <phoneticPr fontId="0" type="noConversion"/>
  </si>
  <si>
    <t>s1pr3 kd mean</t>
    <phoneticPr fontId="0" type="noConversion"/>
  </si>
  <si>
    <t>scramble SEM</t>
    <phoneticPr fontId="0" type="noConversion"/>
  </si>
  <si>
    <t>s1pr3 kd SEM</t>
    <phoneticPr fontId="0" type="noConversion"/>
  </si>
  <si>
    <t>p-value</t>
    <phoneticPr fontId="0" type="noConversion"/>
  </si>
  <si>
    <t>Forced Swim Test data (sec)</t>
  </si>
  <si>
    <t>Group</t>
  </si>
  <si>
    <t>Immobile</t>
  </si>
  <si>
    <t>Swim</t>
  </si>
  <si>
    <t>Climb</t>
  </si>
  <si>
    <t>scramble</t>
  </si>
  <si>
    <t>s1pr3 kd</t>
  </si>
  <si>
    <t>scramble SEM</t>
  </si>
  <si>
    <t>s1pr3 kd SEM</t>
  </si>
  <si>
    <t>ACTH</t>
  </si>
  <si>
    <t>integrated</t>
  </si>
  <si>
    <t>0 min</t>
    <phoneticPr fontId="0" type="noConversion"/>
  </si>
  <si>
    <t>15 min</t>
    <phoneticPr fontId="0" type="noConversion"/>
  </si>
  <si>
    <t>30 min</t>
    <phoneticPr fontId="0" type="noConversion"/>
  </si>
  <si>
    <t>60 min</t>
    <phoneticPr fontId="0" type="noConversion"/>
  </si>
  <si>
    <t>scramble siRNA</t>
    <phoneticPr fontId="0" type="noConversion"/>
  </si>
  <si>
    <t>S1PR3 siRNA</t>
    <phoneticPr fontId="0" type="noConversion"/>
  </si>
  <si>
    <t>control SEM</t>
    <phoneticPr fontId="0" type="noConversion"/>
  </si>
  <si>
    <t>KO SEM</t>
    <phoneticPr fontId="0" type="noConversion"/>
  </si>
  <si>
    <t>Defeat latencies</t>
  </si>
  <si>
    <t>scramble mean</t>
  </si>
  <si>
    <t>S1P3 KD mean</t>
  </si>
  <si>
    <t>S1P3 SEM</t>
  </si>
  <si>
    <t>p-value</t>
  </si>
  <si>
    <t>Time interacting with stimulus rat (sec)</t>
  </si>
  <si>
    <t>FST data (sec)</t>
  </si>
  <si>
    <t>Time Immobile</t>
  </si>
  <si>
    <t>Time Swimming</t>
  </si>
  <si>
    <t>Time Climbing</t>
  </si>
  <si>
    <t>scramble siRNA</t>
  </si>
  <si>
    <t>S1PR3 siRNA</t>
  </si>
  <si>
    <t>AAV1-siRNA-scramble</t>
  </si>
  <si>
    <t>AAV1-siRNA-S1PR3</t>
  </si>
  <si>
    <t>s1pr3 SEM</t>
  </si>
  <si>
    <t>ACTH production</t>
  </si>
  <si>
    <t>group</t>
  </si>
  <si>
    <t>0 min</t>
  </si>
  <si>
    <t>15 min</t>
  </si>
  <si>
    <t>30 min</t>
  </si>
  <si>
    <t>60 min</t>
  </si>
  <si>
    <t>Integrated</t>
  </si>
  <si>
    <t>s1pr3kd mean</t>
  </si>
  <si>
    <t>s1pr3kd sem</t>
  </si>
  <si>
    <t>S1pr3-IR in PL</t>
  </si>
  <si>
    <t>S1pr3-IR in IL</t>
  </si>
  <si>
    <t>normalized S1pr3-IR in PL</t>
  </si>
  <si>
    <t>normalized S1pr3-IR in IL</t>
  </si>
  <si>
    <t>aav1-gfp</t>
  </si>
  <si>
    <t>aav1-s1pr3-gfp</t>
  </si>
  <si>
    <t>GFP mean</t>
  </si>
  <si>
    <t>S1PR3 mean</t>
  </si>
  <si>
    <t>GFP SEM</t>
  </si>
  <si>
    <t>S1PR3 SEM</t>
  </si>
  <si>
    <t>time engaged with stimulus rat (sec)</t>
  </si>
  <si>
    <t>Rat</t>
  </si>
  <si>
    <t>0-5 min</t>
  </si>
  <si>
    <t>5-10 min</t>
  </si>
  <si>
    <t xml:space="preserve">10-15 min </t>
  </si>
  <si>
    <t>Total</t>
  </si>
  <si>
    <t>AAV-GFP</t>
  </si>
  <si>
    <t>AAV-S1PR3/GFP</t>
  </si>
  <si>
    <t>GFP</t>
  </si>
  <si>
    <t>S1PR3 oe</t>
  </si>
  <si>
    <t>AAV-GFP mean</t>
  </si>
  <si>
    <t>AAV-S1PR3 mean</t>
  </si>
  <si>
    <t>gfp</t>
  </si>
  <si>
    <t>s1pr3/gfp</t>
  </si>
  <si>
    <t>0min</t>
  </si>
  <si>
    <t>15min</t>
  </si>
  <si>
    <t>30min</t>
  </si>
  <si>
    <t>60min</t>
  </si>
  <si>
    <t>S1pR3 OE mean</t>
  </si>
  <si>
    <t>S1pr3 OE SEM</t>
  </si>
  <si>
    <t>AAV1-GFP</t>
  </si>
  <si>
    <t>AAV1-S1PR3</t>
  </si>
  <si>
    <t>AAV1-GFP mean</t>
  </si>
  <si>
    <t>AAV1-S1PR3 mean</t>
  </si>
  <si>
    <t>AAV1-GFP SEM</t>
  </si>
  <si>
    <t>AAV1-S1PR3 SEM</t>
  </si>
  <si>
    <t>total</t>
  </si>
  <si>
    <t>10-15min</t>
  </si>
  <si>
    <t>5-10min</t>
  </si>
  <si>
    <t>0-5min</t>
  </si>
  <si>
    <t>FST behavior (sec)</t>
  </si>
  <si>
    <t>time immobile (s)</t>
  </si>
  <si>
    <t>time swimming (s)</t>
  </si>
  <si>
    <t>time climbin (s)</t>
  </si>
  <si>
    <t>control mean</t>
  </si>
  <si>
    <t>S1PR3pfc mean</t>
  </si>
  <si>
    <t>control SEM</t>
  </si>
  <si>
    <t>IBA1-IR cell density (cells/mm2)</t>
  </si>
  <si>
    <t>pl/mm2</t>
  </si>
  <si>
    <t>il/mm2</t>
  </si>
  <si>
    <t>ND</t>
  </si>
  <si>
    <t>ND mean</t>
  </si>
  <si>
    <t>VUL mean</t>
  </si>
  <si>
    <t>RES mean</t>
  </si>
  <si>
    <t>ND SEM</t>
  </si>
  <si>
    <t>VUL SEM</t>
  </si>
  <si>
    <t>RES SEM</t>
  </si>
  <si>
    <t>normalized TNFa-IR</t>
  </si>
  <si>
    <t>raw TNFa-IR</t>
  </si>
  <si>
    <t>ND iAAV-scramble</t>
  </si>
  <si>
    <t>ND iAAV-S1PR3</t>
  </si>
  <si>
    <t>Defeated iAAV-scramble</t>
  </si>
  <si>
    <t>Defeated iAAV-S1PR3</t>
  </si>
  <si>
    <t>TNFa-IR</t>
  </si>
  <si>
    <t>IL1B-IR</t>
  </si>
  <si>
    <t>IBA1-IR in PL</t>
  </si>
  <si>
    <t>IBA1-IR in IL</t>
  </si>
  <si>
    <t>TNFa-IR in PL</t>
  </si>
  <si>
    <t>TNFa-IR in IL</t>
  </si>
  <si>
    <t>time interacting with stimulus rat (sec)</t>
  </si>
  <si>
    <t>iAAV-S1PR3/TNFa</t>
  </si>
  <si>
    <t>iAAV-S1PR3/IL1B</t>
  </si>
  <si>
    <t>Time immobile in FST (sec)</t>
  </si>
  <si>
    <t>ACTH prooduction</t>
  </si>
  <si>
    <t>S1PR3 KD</t>
  </si>
  <si>
    <t>S1PR3 KD/IL1B KD</t>
  </si>
  <si>
    <t>S1PR3 KD/TNFa KD</t>
  </si>
  <si>
    <t>s1pr3 kd mean</t>
  </si>
  <si>
    <t>s1pr3/il1b kd</t>
  </si>
  <si>
    <t>s1pr3/tnfa kd mean</t>
  </si>
  <si>
    <t>Defeat latency (sec)</t>
  </si>
  <si>
    <t>virus</t>
  </si>
  <si>
    <t>drug</t>
  </si>
  <si>
    <t>mea defeat latency</t>
  </si>
  <si>
    <t>saline</t>
  </si>
  <si>
    <t>infliximab</t>
  </si>
  <si>
    <t>S1pr3 kd</t>
  </si>
  <si>
    <t>scramble/sal</t>
  </si>
  <si>
    <t>s3kd/sal</t>
  </si>
  <si>
    <t>scramble/infliximab</t>
  </si>
  <si>
    <t>s3kd/infliximba</t>
  </si>
  <si>
    <t>iAAV-scramble/saline</t>
  </si>
  <si>
    <t>iAAV-S1PR3/saline</t>
  </si>
  <si>
    <t>iAAV-scramble/infliximab</t>
  </si>
  <si>
    <t>iAAV-S1PR3/infliximab</t>
  </si>
  <si>
    <t>time immbolibe in FST (sec)</t>
  </si>
  <si>
    <t>normalized S1PR3 mRNA</t>
  </si>
  <si>
    <t>Raw (2^-∆∆CT)</t>
  </si>
  <si>
    <t>pre-defeat</t>
  </si>
  <si>
    <t>post-defeat</t>
  </si>
  <si>
    <t>SL SEM</t>
  </si>
  <si>
    <t>LL SEM</t>
  </si>
  <si>
    <t>GR-IR in PL</t>
  </si>
  <si>
    <t>GR-IR in IL</t>
  </si>
  <si>
    <t>GR-IR in PL (normalized)</t>
  </si>
  <si>
    <t>GR-IR in PL (raw)</t>
  </si>
  <si>
    <t>iAAV-GR</t>
  </si>
  <si>
    <t>GR-IR in IL (normalized)</t>
  </si>
  <si>
    <t>GR-IR in IL (raw)</t>
  </si>
  <si>
    <t>S1PR3-IR in GL (normalized)</t>
  </si>
  <si>
    <t>S1PR3-IR in GL (raw)</t>
  </si>
  <si>
    <t>S1PR3 mRNA (fold change)</t>
  </si>
  <si>
    <t>Day 1, 11 AM</t>
  </si>
  <si>
    <t>Day 1, 11 PM</t>
  </si>
  <si>
    <t>Day 2, 11 AM</t>
  </si>
  <si>
    <t>mean of all three time points</t>
  </si>
  <si>
    <t>Combat-exposed, no PTSD</t>
  </si>
  <si>
    <t>PTSD</t>
  </si>
  <si>
    <t>Combat-exposed, no PTSD meann</t>
  </si>
  <si>
    <t>PTSD mean</t>
  </si>
  <si>
    <t>Combat-exposed, no PTSD SEM</t>
  </si>
  <si>
    <t>PTSD SEM</t>
  </si>
  <si>
    <t>S1PR3 mRNA mean of all 3 times points</t>
  </si>
  <si>
    <t>CAPS total</t>
  </si>
  <si>
    <t>PCLM total</t>
  </si>
  <si>
    <t>CAPS reexperiencing</t>
  </si>
  <si>
    <t>CAPS avoidance</t>
  </si>
  <si>
    <t>CAPS arousal</t>
  </si>
  <si>
    <t>Nightmare frequency</t>
  </si>
  <si>
    <t xml:space="preserve">Beck Depression Inventory </t>
  </si>
  <si>
    <t>S1PR1 normalized</t>
  </si>
  <si>
    <t>S1PR1 raw (2^-∆∆CT)</t>
  </si>
  <si>
    <t>Ctrl</t>
  </si>
  <si>
    <t>S1PR2 normalized</t>
  </si>
  <si>
    <t>S1PR2 raw (2^-∆∆Ct)</t>
  </si>
  <si>
    <t>S1P concentration in mPFC</t>
  </si>
  <si>
    <t>S1PR3-IR in excitatory PL neurons</t>
  </si>
  <si>
    <t>Layer2/3</t>
  </si>
  <si>
    <t>Layer4/5</t>
  </si>
  <si>
    <t>Layer 6</t>
  </si>
  <si>
    <t>S1PR3-IR in inhibitory PL neurons</t>
  </si>
  <si>
    <t>S1PR3-IR in excitatory IL neurons</t>
  </si>
  <si>
    <t>S1PR3-IR in inhibitory IL neurons</t>
  </si>
  <si>
    <t>S1PR3 expresison in PL neurons, astrocytes, and microglia</t>
  </si>
  <si>
    <t>Neurons</t>
  </si>
  <si>
    <t>GFAP</t>
  </si>
  <si>
    <t>IBA1</t>
  </si>
  <si>
    <t>SL</t>
  </si>
  <si>
    <t>LL</t>
  </si>
  <si>
    <t>S1PR3 in IL neurons, asotrcytes, and microglia</t>
  </si>
  <si>
    <t>S1PR3 in PL and IL 7 days following knock-down</t>
  </si>
  <si>
    <t>normalized</t>
  </si>
  <si>
    <t>S1PR3 kd</t>
  </si>
  <si>
    <t>LFP Power</t>
  </si>
  <si>
    <t>1.5-4 Hz</t>
  </si>
  <si>
    <t>Day 1</t>
  </si>
  <si>
    <t>Mean</t>
  </si>
  <si>
    <t>iAAV-scramble pre defeat</t>
  </si>
  <si>
    <t>iAAV-scramble post defeat</t>
  </si>
  <si>
    <t>iAAV-S1PR3 pre defeat</t>
  </si>
  <si>
    <t>iAAV-S1PR3 post defeat</t>
  </si>
  <si>
    <t>Day 5</t>
  </si>
  <si>
    <t>6-8 Hz</t>
  </si>
  <si>
    <t>32-40 Hz</t>
  </si>
  <si>
    <t>c-Fos in pBNST</t>
  </si>
  <si>
    <t>cFos in PVN</t>
  </si>
  <si>
    <t>cFos in BLA</t>
  </si>
  <si>
    <t>cFos in CeA</t>
  </si>
  <si>
    <t>S1PR3 in PL and IL</t>
  </si>
  <si>
    <t>iAAV-S1PR3/Il1B</t>
  </si>
  <si>
    <t>TNFa in PL and IL</t>
  </si>
  <si>
    <t>Time engaged in behavior (sec)</t>
  </si>
  <si>
    <t>iAAV-S1PR3/TNFa mean</t>
  </si>
  <si>
    <t>iAAV-S1PR3/IL1B mean</t>
  </si>
  <si>
    <t>iAAV-S1PR3/TNFa SEM</t>
  </si>
  <si>
    <t>iAAV-S1PR3/IL1B SEM</t>
  </si>
  <si>
    <t>S1PR3-IR</t>
  </si>
  <si>
    <t>inliximab</t>
  </si>
  <si>
    <t>RAW</t>
  </si>
  <si>
    <t>Treatment</t>
  </si>
  <si>
    <t>Virus</t>
  </si>
  <si>
    <t>iAAV-scramble/saline mean</t>
  </si>
  <si>
    <t>iAAV-S1PR3/saline mean</t>
  </si>
  <si>
    <t>iAAV-scramble/infliximab mean</t>
  </si>
  <si>
    <t>iAAV-S1PR3/infliximab mean</t>
  </si>
  <si>
    <t>iAAV-scramble/saline SEM</t>
  </si>
  <si>
    <t>iAAV-S1PR3/saline SEM</t>
  </si>
  <si>
    <t>iAAV-scramble/infliximab SEM</t>
  </si>
  <si>
    <t>iAAV-S1PR3/infliximab SEM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</si>
</sst>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Verdana"/>
      <family val="2"/>
    </font>
    <font>
      <sz val="10"/>
      <color indexed="10"/>
      <name val="Verdana"/>
      <family val="2"/>
    </font>
    <font>
      <sz val="12"/>
      <name val="Arial"/>
      <family val="2"/>
    </font>
    <font>
      <b/>
      <sz val="10"/>
      <name val="Verdana"/>
      <family val="2"/>
    </font>
    <font>
      <sz val="12"/>
      <color rgb="FF000000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Fill="1" applyBorder="1"/>
    <xf numFmtId="0" fontId="2" fillId="0" borderId="0" xfId="0" applyFont="1"/>
    <xf numFmtId="0" fontId="3" fillId="0" borderId="0" xfId="0" applyFont="1"/>
    <xf numFmtId="0" fontId="0" fillId="0" borderId="0" xfId="0" applyFont="1"/>
    <xf numFmtId="0" fontId="4" fillId="0" borderId="0" xfId="0" applyFont="1"/>
    <xf numFmtId="0" fontId="5" fillId="0" borderId="0" xfId="0" applyFont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6" fillId="0" borderId="0" xfId="0" applyFont="1"/>
    <xf numFmtId="0" fontId="7" fillId="0" borderId="0" xfId="0" applyFont="1"/>
    <xf numFmtId="2" fontId="0" fillId="0" borderId="0" xfId="0" applyNumberFormat="1"/>
    <xf numFmtId="0" fontId="8" fillId="0" borderId="0" xfId="0" applyFon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13" Type="http://schemas.openxmlformats.org/officeDocument/2006/relationships/image" Target="../media/image24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12" Type="http://schemas.openxmlformats.org/officeDocument/2006/relationships/image" Target="../media/image23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11" Type="http://schemas.openxmlformats.org/officeDocument/2006/relationships/image" Target="../media/image22.emf"/><Relationship Id="rId5" Type="http://schemas.openxmlformats.org/officeDocument/2006/relationships/image" Target="../media/image16.emf"/><Relationship Id="rId15" Type="http://schemas.openxmlformats.org/officeDocument/2006/relationships/image" Target="../media/image26.emf"/><Relationship Id="rId10" Type="http://schemas.openxmlformats.org/officeDocument/2006/relationships/image" Target="../media/image21.emf"/><Relationship Id="rId4" Type="http://schemas.openxmlformats.org/officeDocument/2006/relationships/image" Target="../media/image15.emf"/><Relationship Id="rId9" Type="http://schemas.openxmlformats.org/officeDocument/2006/relationships/image" Target="../media/image20.emf"/><Relationship Id="rId14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5943600</xdr:colOff>
      <xdr:row>39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F9C71E-AB97-CD47-90D4-D53114D40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43600" cy="79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50800</xdr:rowOff>
    </xdr:from>
    <xdr:to>
      <xdr:col>0</xdr:col>
      <xdr:colOff>5943600</xdr:colOff>
      <xdr:row>79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C7ADB8-AB3A-7D4B-9824-3075CB657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34086"/>
          <a:ext cx="5943600" cy="79447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60531</xdr:rowOff>
    </xdr:from>
    <xdr:to>
      <xdr:col>0</xdr:col>
      <xdr:colOff>5943600</xdr:colOff>
      <xdr:row>119</xdr:row>
      <xdr:rowOff>85931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F024EE-B3EB-704C-9398-90D18633A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26674"/>
          <a:ext cx="5943600" cy="8008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128815</xdr:rowOff>
    </xdr:from>
    <xdr:to>
      <xdr:col>0</xdr:col>
      <xdr:colOff>5943600</xdr:colOff>
      <xdr:row>140</xdr:row>
      <xdr:rowOff>166915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2511C8-FDBF-C549-96CC-87A435F20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877815"/>
          <a:ext cx="5943600" cy="422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192315</xdr:rowOff>
    </xdr:from>
    <xdr:to>
      <xdr:col>0</xdr:col>
      <xdr:colOff>5943600</xdr:colOff>
      <xdr:row>180</xdr:row>
      <xdr:rowOff>68944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32C073-1D34-6142-9F9B-AB68ADC4C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932744"/>
          <a:ext cx="5943600" cy="8059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110673</xdr:rowOff>
    </xdr:from>
    <xdr:to>
      <xdr:col>0</xdr:col>
      <xdr:colOff>5943600</xdr:colOff>
      <xdr:row>220</xdr:row>
      <xdr:rowOff>145144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102FCE-4B9D-E44B-986B-F3025F1C4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033530"/>
          <a:ext cx="5943600" cy="8017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187490</xdr:rowOff>
    </xdr:from>
    <xdr:to>
      <xdr:col>0</xdr:col>
      <xdr:colOff>5945908</xdr:colOff>
      <xdr:row>248</xdr:row>
      <xdr:rowOff>2595218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8370C92-6910-FC4E-B686-4FE57D41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4093204"/>
          <a:ext cx="5945908" cy="7995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2473187</xdr:rowOff>
    </xdr:from>
    <xdr:to>
      <xdr:col>0</xdr:col>
      <xdr:colOff>5956060</xdr:colOff>
      <xdr:row>251</xdr:row>
      <xdr:rowOff>197920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05CDF5F-3611-7941-9B8B-EE76840E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1966901"/>
          <a:ext cx="5956060" cy="3312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63865</xdr:rowOff>
    </xdr:from>
    <xdr:to>
      <xdr:col>0</xdr:col>
      <xdr:colOff>5945909</xdr:colOff>
      <xdr:row>292</xdr:row>
      <xdr:rowOff>61083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DB7D8A9-F645-814D-AFE9-179058A9B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5145579"/>
          <a:ext cx="5945909" cy="8179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96466</xdr:rowOff>
    </xdr:from>
    <xdr:to>
      <xdr:col>0</xdr:col>
      <xdr:colOff>5934363</xdr:colOff>
      <xdr:row>329</xdr:row>
      <xdr:rowOff>196667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8E142B8-423B-D540-9CE4-49640C4A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3360609"/>
          <a:ext cx="5934363" cy="7484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28525</xdr:rowOff>
    </xdr:from>
    <xdr:to>
      <xdr:col>0</xdr:col>
      <xdr:colOff>5934364</xdr:colOff>
      <xdr:row>355</xdr:row>
      <xdr:rowOff>4723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FD4CCA9-6043-9141-8A3F-DC74EB15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0876382"/>
          <a:ext cx="5934364" cy="4965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114092</xdr:colOff>
      <xdr:row>39</xdr:row>
      <xdr:rowOff>21028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6E911-3E31-C04E-9B7F-F2173BAB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43600" cy="8140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20820</xdr:rowOff>
    </xdr:from>
    <xdr:to>
      <xdr:col>7</xdr:col>
      <xdr:colOff>114092</xdr:colOff>
      <xdr:row>78</xdr:row>
      <xdr:rowOff>16448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9159B5-C18F-5B45-9118-EF901E68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40492"/>
          <a:ext cx="5943600" cy="81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41640</xdr:rowOff>
    </xdr:from>
    <xdr:to>
      <xdr:col>7</xdr:col>
      <xdr:colOff>114092</xdr:colOff>
      <xdr:row>117</xdr:row>
      <xdr:rowOff>37268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0F90A8-DCE3-CA4B-A3AA-84B07A8A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280984"/>
          <a:ext cx="5943600" cy="81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41640</xdr:rowOff>
    </xdr:from>
    <xdr:to>
      <xdr:col>7</xdr:col>
      <xdr:colOff>114092</xdr:colOff>
      <xdr:row>156</xdr:row>
      <xdr:rowOff>24567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006621-DB86-7842-8645-295E8B75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400656"/>
          <a:ext cx="5943600" cy="81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41639</xdr:rowOff>
    </xdr:from>
    <xdr:to>
      <xdr:col>7</xdr:col>
      <xdr:colOff>114092</xdr:colOff>
      <xdr:row>195</xdr:row>
      <xdr:rowOff>49967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1C88EDA-9885-7A43-9EEF-AE2E4441E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520328"/>
          <a:ext cx="5943600" cy="81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62460</xdr:rowOff>
    </xdr:from>
    <xdr:to>
      <xdr:col>7</xdr:col>
      <xdr:colOff>114092</xdr:colOff>
      <xdr:row>234</xdr:row>
      <xdr:rowOff>19988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BE6C77-FE63-0141-8B15-D5608F5CB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660821"/>
          <a:ext cx="5943600" cy="807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62459</xdr:rowOff>
    </xdr:from>
    <xdr:to>
      <xdr:col>7</xdr:col>
      <xdr:colOff>114092</xdr:colOff>
      <xdr:row>273</xdr:row>
      <xdr:rowOff>134287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9E037EF-7E5B-0C4D-BAAE-2B5B93A11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780492"/>
          <a:ext cx="5943600" cy="819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145737</xdr:rowOff>
    </xdr:from>
    <xdr:to>
      <xdr:col>7</xdr:col>
      <xdr:colOff>114092</xdr:colOff>
      <xdr:row>312</xdr:row>
      <xdr:rowOff>103265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BDD217-62E3-304E-8053-D7DC77B8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983442"/>
          <a:ext cx="5943600" cy="807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145738</xdr:rowOff>
    </xdr:from>
    <xdr:to>
      <xdr:col>7</xdr:col>
      <xdr:colOff>114092</xdr:colOff>
      <xdr:row>351</xdr:row>
      <xdr:rowOff>115966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C027510-588C-D546-9A82-E3F32A39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5103115"/>
          <a:ext cx="5943600" cy="808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145740</xdr:rowOff>
    </xdr:from>
    <xdr:to>
      <xdr:col>7</xdr:col>
      <xdr:colOff>114092</xdr:colOff>
      <xdr:row>372</xdr:row>
      <xdr:rowOff>91609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FD525C4-A278-B84B-B90B-DDA3ED3DC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2789"/>
          <a:ext cx="5943600" cy="431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145736</xdr:rowOff>
    </xdr:from>
    <xdr:to>
      <xdr:col>7</xdr:col>
      <xdr:colOff>114092</xdr:colOff>
      <xdr:row>410</xdr:row>
      <xdr:rowOff>141364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74D89A-A719-334E-966E-4336B9D29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7386720"/>
          <a:ext cx="5943600" cy="81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3</xdr:rowOff>
    </xdr:from>
    <xdr:to>
      <xdr:col>7</xdr:col>
      <xdr:colOff>114092</xdr:colOff>
      <xdr:row>449</xdr:row>
      <xdr:rowOff>178427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4016E2D-4DF7-864C-BC67-7E99AF0A5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5568855"/>
          <a:ext cx="5943600" cy="808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449</xdr:row>
      <xdr:rowOff>208195</xdr:rowOff>
    </xdr:from>
    <xdr:to>
      <xdr:col>7</xdr:col>
      <xdr:colOff>114097</xdr:colOff>
      <xdr:row>489</xdr:row>
      <xdr:rowOff>84526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39989D-5599-C543-B61D-D6D2F3C12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" y="93688523"/>
          <a:ext cx="5943600" cy="8204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166555</xdr:rowOff>
    </xdr:from>
    <xdr:to>
      <xdr:col>7</xdr:col>
      <xdr:colOff>114092</xdr:colOff>
      <xdr:row>529</xdr:row>
      <xdr:rowOff>30186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6AC62C5-9EFA-3B4F-BB35-AB51957F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01974752"/>
          <a:ext cx="5943600" cy="819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529</xdr:row>
      <xdr:rowOff>41637</xdr:rowOff>
    </xdr:from>
    <xdr:to>
      <xdr:col>7</xdr:col>
      <xdr:colOff>114093</xdr:colOff>
      <xdr:row>555</xdr:row>
      <xdr:rowOff>89523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14EAB6E-A255-664C-93E4-617BC883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" y="110177703"/>
          <a:ext cx="5943600" cy="546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DEB89-1647-F24F-BA2D-00669B924FF9}">
  <dimension ref="A2:C14"/>
  <sheetViews>
    <sheetView workbookViewId="0">
      <selection activeCell="F15" sqref="F15"/>
    </sheetView>
  </sheetViews>
  <sheetFormatPr baseColWidth="10" defaultRowHeight="16"/>
  <cols>
    <col min="1" max="1" width="14.5" customWidth="1"/>
  </cols>
  <sheetData>
    <row r="2" spans="1:3">
      <c r="A2" t="s">
        <v>3</v>
      </c>
      <c r="B2" t="s">
        <v>10</v>
      </c>
    </row>
    <row r="3" spans="1:3">
      <c r="B3" t="s">
        <v>1</v>
      </c>
      <c r="C3" t="s">
        <v>2</v>
      </c>
    </row>
    <row r="4" spans="1:3">
      <c r="B4">
        <v>261.16666666666669</v>
      </c>
      <c r="C4">
        <v>510</v>
      </c>
    </row>
    <row r="5" spans="1:3">
      <c r="B5">
        <v>416.71428571428572</v>
      </c>
      <c r="C5">
        <v>512</v>
      </c>
    </row>
    <row r="6" spans="1:3">
      <c r="B6">
        <v>321.2</v>
      </c>
      <c r="C6">
        <v>714.83333333333337</v>
      </c>
    </row>
    <row r="7" spans="1:3">
      <c r="B7">
        <v>314.33333333333331</v>
      </c>
      <c r="C7">
        <v>545</v>
      </c>
    </row>
    <row r="8" spans="1:3">
      <c r="B8">
        <v>292.16666666666669</v>
      </c>
      <c r="C8">
        <v>624</v>
      </c>
    </row>
    <row r="9" spans="1:3">
      <c r="B9">
        <v>407.28571428571428</v>
      </c>
      <c r="C9">
        <v>631.42857142857144</v>
      </c>
    </row>
    <row r="10" spans="1:3">
      <c r="B10">
        <v>474.5</v>
      </c>
      <c r="C10">
        <v>658.66666666666663</v>
      </c>
    </row>
    <row r="11" spans="1:3">
      <c r="B11">
        <v>435.8</v>
      </c>
      <c r="C11">
        <v>826.2</v>
      </c>
    </row>
    <row r="13" spans="1:3">
      <c r="A13" t="s">
        <v>11</v>
      </c>
      <c r="B13">
        <f>AVERAGE(B4:B11)</f>
        <v>365.39583333333337</v>
      </c>
      <c r="C13">
        <f>AVERAGE(C4:C11)</f>
        <v>627.76607142857142</v>
      </c>
    </row>
    <row r="14" spans="1:3">
      <c r="A14" t="s">
        <v>12</v>
      </c>
      <c r="B14">
        <f>STDEV(B4:B11)/SQRT(8)</f>
        <v>27.397761956967283</v>
      </c>
      <c r="C14">
        <f>STDEV(C4:C11)/SQRT(8)</f>
        <v>38.279990470509986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4C3E-AE79-DF4C-9C67-837208791E7B}">
  <dimension ref="B3:E26"/>
  <sheetViews>
    <sheetView workbookViewId="0">
      <selection activeCell="B4" sqref="B4"/>
    </sheetView>
  </sheetViews>
  <sheetFormatPr baseColWidth="10" defaultRowHeight="16"/>
  <cols>
    <col min="2" max="2" width="12.6640625" customWidth="1"/>
  </cols>
  <sheetData>
    <row r="3" spans="2:5">
      <c r="B3" t="s">
        <v>38</v>
      </c>
    </row>
    <row r="5" spans="2:5">
      <c r="B5" t="s">
        <v>39</v>
      </c>
      <c r="C5" t="s">
        <v>40</v>
      </c>
      <c r="D5" t="s">
        <v>41</v>
      </c>
      <c r="E5" t="s">
        <v>42</v>
      </c>
    </row>
    <row r="6" spans="2:5">
      <c r="B6" t="s">
        <v>17</v>
      </c>
      <c r="C6">
        <v>8.7810000000000006</v>
      </c>
      <c r="D6">
        <f t="shared" ref="D6:D21" si="0">300-(C6+E6)</f>
        <v>219.76900000000001</v>
      </c>
      <c r="E6">
        <v>71.45</v>
      </c>
    </row>
    <row r="7" spans="2:5">
      <c r="B7" t="s">
        <v>17</v>
      </c>
      <c r="C7">
        <v>10.08</v>
      </c>
      <c r="D7">
        <f t="shared" si="0"/>
        <v>158.05699999999999</v>
      </c>
      <c r="E7">
        <v>131.863</v>
      </c>
    </row>
    <row r="8" spans="2:5">
      <c r="B8" t="s">
        <v>17</v>
      </c>
      <c r="C8">
        <v>5.99</v>
      </c>
      <c r="D8">
        <f t="shared" si="0"/>
        <v>170.52600000000001</v>
      </c>
      <c r="E8">
        <v>123.48399999999999</v>
      </c>
    </row>
    <row r="9" spans="2:5">
      <c r="B9" t="s">
        <v>17</v>
      </c>
      <c r="C9">
        <v>22.38</v>
      </c>
      <c r="D9">
        <f t="shared" si="0"/>
        <v>237.72899999999998</v>
      </c>
      <c r="E9">
        <v>39.890999999999998</v>
      </c>
    </row>
    <row r="10" spans="2:5">
      <c r="B10" t="s">
        <v>17</v>
      </c>
      <c r="C10">
        <v>15.29</v>
      </c>
      <c r="D10">
        <f t="shared" si="0"/>
        <v>199.31100000000001</v>
      </c>
      <c r="E10">
        <v>85.399000000000001</v>
      </c>
    </row>
    <row r="11" spans="2:5">
      <c r="B11" t="s">
        <v>17</v>
      </c>
      <c r="C11">
        <v>13.19</v>
      </c>
      <c r="D11">
        <f t="shared" si="0"/>
        <v>231.607</v>
      </c>
      <c r="E11">
        <v>55.203000000000003</v>
      </c>
    </row>
    <row r="12" spans="2:5">
      <c r="B12" t="s">
        <v>17</v>
      </c>
      <c r="C12">
        <v>17.75</v>
      </c>
      <c r="D12">
        <f t="shared" si="0"/>
        <v>269.94299999999998</v>
      </c>
      <c r="E12">
        <v>12.307</v>
      </c>
    </row>
    <row r="13" spans="2:5">
      <c r="B13" t="s">
        <v>17</v>
      </c>
      <c r="C13">
        <v>32.31</v>
      </c>
      <c r="D13">
        <f t="shared" si="0"/>
        <v>241.01900000000001</v>
      </c>
      <c r="E13">
        <v>26.670999999999999</v>
      </c>
    </row>
    <row r="14" spans="2:5">
      <c r="B14" t="s">
        <v>18</v>
      </c>
      <c r="C14">
        <v>7.58</v>
      </c>
      <c r="D14">
        <f t="shared" si="0"/>
        <v>243.96299999999999</v>
      </c>
      <c r="E14">
        <v>48.457000000000001</v>
      </c>
    </row>
    <row r="15" spans="2:5">
      <c r="B15" t="s">
        <v>18</v>
      </c>
      <c r="C15">
        <v>18.61</v>
      </c>
      <c r="D15">
        <f t="shared" si="0"/>
        <v>229.77199999999999</v>
      </c>
      <c r="E15">
        <v>51.618000000000002</v>
      </c>
    </row>
    <row r="16" spans="2:5">
      <c r="B16" t="s">
        <v>18</v>
      </c>
      <c r="C16">
        <v>2.73</v>
      </c>
      <c r="D16">
        <f t="shared" si="0"/>
        <v>252.386</v>
      </c>
      <c r="E16">
        <v>44.884</v>
      </c>
    </row>
    <row r="17" spans="2:5">
      <c r="B17" t="s">
        <v>18</v>
      </c>
      <c r="C17">
        <v>17.07</v>
      </c>
      <c r="D17">
        <f t="shared" si="0"/>
        <v>269.91899999999998</v>
      </c>
      <c r="E17">
        <v>13.010999999999999</v>
      </c>
    </row>
    <row r="18" spans="2:5">
      <c r="B18" t="s">
        <v>18</v>
      </c>
      <c r="C18">
        <v>37.75</v>
      </c>
      <c r="D18">
        <f t="shared" si="0"/>
        <v>258.52</v>
      </c>
      <c r="E18">
        <v>3.73</v>
      </c>
    </row>
    <row r="19" spans="2:5">
      <c r="B19" t="s">
        <v>18</v>
      </c>
      <c r="C19">
        <v>34.35</v>
      </c>
      <c r="D19">
        <f t="shared" si="0"/>
        <v>184.46699999999998</v>
      </c>
      <c r="E19">
        <v>81.183000000000007</v>
      </c>
    </row>
    <row r="20" spans="2:5">
      <c r="B20" t="s">
        <v>18</v>
      </c>
      <c r="C20">
        <v>5.82</v>
      </c>
      <c r="D20">
        <f t="shared" si="0"/>
        <v>255.28899999999999</v>
      </c>
      <c r="E20">
        <v>38.890999999999998</v>
      </c>
    </row>
    <row r="21" spans="2:5">
      <c r="B21" t="s">
        <v>18</v>
      </c>
      <c r="C21">
        <v>53.46</v>
      </c>
      <c r="D21">
        <f t="shared" si="0"/>
        <v>206.61699999999999</v>
      </c>
      <c r="E21">
        <v>39.923000000000002</v>
      </c>
    </row>
    <row r="22" spans="2:5">
      <c r="C22" t="s">
        <v>40</v>
      </c>
      <c r="D22" t="s">
        <v>41</v>
      </c>
      <c r="E22" t="s">
        <v>42</v>
      </c>
    </row>
    <row r="23" spans="2:5">
      <c r="B23" t="s">
        <v>43</v>
      </c>
      <c r="C23">
        <f>AVERAGE(C6:C13)</f>
        <v>15.721375</v>
      </c>
      <c r="D23">
        <f>AVERAGE(D6:D13)</f>
        <v>215.99512500000003</v>
      </c>
      <c r="E23">
        <f>AVERAGE(E6:E13)</f>
        <v>68.283500000000004</v>
      </c>
    </row>
    <row r="24" spans="2:5">
      <c r="B24" t="s">
        <v>44</v>
      </c>
      <c r="C24">
        <f>AVERAGE(C14:C21)</f>
        <v>22.171250000000001</v>
      </c>
      <c r="D24">
        <f>AVERAGE(D14:D21)</f>
        <v>237.616625</v>
      </c>
      <c r="E24">
        <f>AVERAGE(E14:E21)</f>
        <v>40.212125</v>
      </c>
    </row>
    <row r="25" spans="2:5">
      <c r="B25" t="s">
        <v>45</v>
      </c>
      <c r="C25">
        <f>STDEV(C6:C13)/SQRT(8)</f>
        <v>3.0027445953511784</v>
      </c>
      <c r="D25">
        <f>STDEV(D6:D13)/SQRT(8)</f>
        <v>13.342687481534941</v>
      </c>
      <c r="E25">
        <f>STDEV(E6:E13)/SQRT(8)</f>
        <v>15.373108088012454</v>
      </c>
    </row>
    <row r="26" spans="2:5">
      <c r="B26" t="s">
        <v>46</v>
      </c>
      <c r="C26">
        <f>STDEV(C14:C21)/SQRT(8)</f>
        <v>6.3624746526298352</v>
      </c>
      <c r="D26">
        <f>STDEV(D14:D21)/SQRT(8)</f>
        <v>10.263071628307332</v>
      </c>
      <c r="E26">
        <f>STDEV(E14:E21)/SQRT(8)</f>
        <v>8.4210477937247461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EBF4-855C-9D45-B198-38CB2E49F057}">
  <dimension ref="A4:O21"/>
  <sheetViews>
    <sheetView workbookViewId="0">
      <selection activeCell="A5" sqref="A5"/>
    </sheetView>
  </sheetViews>
  <sheetFormatPr baseColWidth="10" defaultRowHeight="16"/>
  <sheetData>
    <row r="4" spans="1:15">
      <c r="A4" t="s">
        <v>47</v>
      </c>
    </row>
    <row r="5" spans="1:15">
      <c r="B5" s="4">
        <v>0</v>
      </c>
      <c r="C5" s="4">
        <v>15</v>
      </c>
      <c r="D5" s="4">
        <v>30</v>
      </c>
      <c r="E5" s="4">
        <v>60</v>
      </c>
      <c r="G5" t="s">
        <v>48</v>
      </c>
    </row>
    <row r="6" spans="1:15">
      <c r="A6" t="s">
        <v>17</v>
      </c>
      <c r="B6" s="4">
        <v>226.64</v>
      </c>
      <c r="C6" s="4">
        <v>349.26</v>
      </c>
      <c r="D6" s="4">
        <v>348.24</v>
      </c>
      <c r="E6" s="4">
        <v>808.7</v>
      </c>
      <c r="G6">
        <v>448.40999999999997</v>
      </c>
    </row>
    <row r="7" spans="1:15">
      <c r="A7" t="s">
        <v>17</v>
      </c>
      <c r="B7" s="4">
        <v>268.68</v>
      </c>
      <c r="C7" s="4">
        <v>471.46</v>
      </c>
      <c r="D7" s="4">
        <v>488.94</v>
      </c>
      <c r="E7" s="4">
        <v>297.12</v>
      </c>
      <c r="G7">
        <v>409.08250000000004</v>
      </c>
    </row>
    <row r="8" spans="1:15">
      <c r="A8" t="s">
        <v>17</v>
      </c>
      <c r="B8" s="5">
        <v>137.024</v>
      </c>
      <c r="C8" s="4">
        <v>338.82</v>
      </c>
      <c r="D8" s="4">
        <v>348.36</v>
      </c>
      <c r="E8" s="4">
        <v>309.36</v>
      </c>
      <c r="G8">
        <v>309.80800000000005</v>
      </c>
    </row>
    <row r="9" spans="1:15">
      <c r="A9" t="s">
        <v>17</v>
      </c>
      <c r="B9" s="4">
        <v>99.587999999999994</v>
      </c>
      <c r="C9" s="4">
        <v>300.44</v>
      </c>
      <c r="D9" s="4">
        <v>339.5</v>
      </c>
      <c r="E9" s="4">
        <v>142.958</v>
      </c>
      <c r="G9">
        <v>250.61050000000003</v>
      </c>
    </row>
    <row r="10" spans="1:15">
      <c r="A10" t="s">
        <v>17</v>
      </c>
      <c r="B10" s="4">
        <v>243.8</v>
      </c>
      <c r="C10" s="4">
        <v>597.14</v>
      </c>
      <c r="D10" s="4">
        <v>778.2</v>
      </c>
      <c r="E10" s="4">
        <v>480.48</v>
      </c>
      <c r="G10">
        <v>591.70500000000004</v>
      </c>
    </row>
    <row r="11" spans="1:15">
      <c r="A11" t="s">
        <v>17</v>
      </c>
      <c r="B11" s="5">
        <v>142.446</v>
      </c>
      <c r="C11" s="4">
        <v>305.52</v>
      </c>
      <c r="D11" s="4">
        <v>420.94</v>
      </c>
      <c r="E11" s="4">
        <v>133.66399999999999</v>
      </c>
      <c r="G11">
        <v>285.45424999999994</v>
      </c>
      <c r="J11" t="s">
        <v>49</v>
      </c>
      <c r="K11" t="s">
        <v>50</v>
      </c>
      <c r="L11" t="s">
        <v>51</v>
      </c>
      <c r="M11" t="s">
        <v>52</v>
      </c>
    </row>
    <row r="12" spans="1:15">
      <c r="A12" t="s">
        <v>17</v>
      </c>
      <c r="B12" s="5">
        <v>192.39599999999999</v>
      </c>
      <c r="C12" s="4">
        <v>414.52</v>
      </c>
      <c r="D12" s="4">
        <v>440.56</v>
      </c>
      <c r="E12" s="4">
        <v>140.184</v>
      </c>
      <c r="G12">
        <v>327.93549999999993</v>
      </c>
      <c r="I12" s="4" t="s">
        <v>53</v>
      </c>
      <c r="J12">
        <f>AVERAGE(B6:B12)</f>
        <v>187.22485714285713</v>
      </c>
      <c r="K12">
        <f>AVERAGE(C6:C12)</f>
        <v>396.73714285714283</v>
      </c>
      <c r="L12">
        <f>AVERAGE(D6:D12)</f>
        <v>452.10571428571427</v>
      </c>
      <c r="M12">
        <f>AVERAGE(E6:E12)</f>
        <v>330.35228571428576</v>
      </c>
      <c r="O12">
        <f>AVERAGE(G6:G12)</f>
        <v>374.71510714285711</v>
      </c>
    </row>
    <row r="13" spans="1:15">
      <c r="B13" s="5"/>
      <c r="C13" s="4"/>
      <c r="D13" s="4"/>
      <c r="E13" s="4"/>
      <c r="I13" s="4" t="s">
        <v>54</v>
      </c>
      <c r="J13">
        <f>AVERAGE(B14:B20)</f>
        <v>113.06114285714285</v>
      </c>
      <c r="K13">
        <f>AVERAGE(C14:C20)</f>
        <v>414.34333333333342</v>
      </c>
      <c r="L13">
        <f>AVERAGE(D14:D20)</f>
        <v>474.28371428571427</v>
      </c>
      <c r="M13">
        <f>AVERAGE(E14:E20)</f>
        <v>234.92285714285714</v>
      </c>
      <c r="O13">
        <f>AVERAGE(G14:G20)</f>
        <v>339.50760714285713</v>
      </c>
    </row>
    <row r="14" spans="1:15">
      <c r="A14" t="s">
        <v>18</v>
      </c>
      <c r="B14" s="4">
        <v>198.17599999999999</v>
      </c>
      <c r="C14" s="5">
        <v>613.55999999999995</v>
      </c>
      <c r="D14" s="4">
        <v>449.04</v>
      </c>
      <c r="E14" s="4">
        <v>372.1</v>
      </c>
      <c r="G14">
        <v>439.577</v>
      </c>
      <c r="I14" t="s">
        <v>55</v>
      </c>
      <c r="J14">
        <f>STDEV(B6:B12)/SQRT(7)</f>
        <v>23.715311573336077</v>
      </c>
      <c r="K14">
        <f>STDEV(C6:C12)/SQRT(7)</f>
        <v>40.609411864403974</v>
      </c>
      <c r="L14">
        <f>STDEV(D6:D12)/SQRT(7)</f>
        <v>58.356490594944368</v>
      </c>
      <c r="M14">
        <f>STDEV(E6:E12)/SQRT(7)</f>
        <v>92.949910240924495</v>
      </c>
      <c r="O14">
        <f>STDEV(G6:G12)/SQRT(7)</f>
        <v>44.579353234330831</v>
      </c>
    </row>
    <row r="15" spans="1:15">
      <c r="A15" t="s">
        <v>18</v>
      </c>
      <c r="B15" s="4">
        <v>142.798</v>
      </c>
      <c r="C15" s="4">
        <v>243.08</v>
      </c>
      <c r="D15" s="4">
        <v>173.08600000000001</v>
      </c>
      <c r="E15" s="4">
        <v>196.26599999999999</v>
      </c>
      <c r="G15">
        <v>192.59350000000001</v>
      </c>
      <c r="I15" t="s">
        <v>56</v>
      </c>
      <c r="J15">
        <f>STDEV(B14:B20)/SQRT(7)</f>
        <v>18.040238071795908</v>
      </c>
      <c r="K15">
        <f>STDEV(C14:C20)/SQRT(7)</f>
        <v>53.882689171764071</v>
      </c>
      <c r="L15">
        <f>STDEV(D14:D20)/SQRT(7)</f>
        <v>64.753866944547113</v>
      </c>
      <c r="M15">
        <f>STDEV(E14:E20)/SQRT(7)</f>
        <v>36.59337227489398</v>
      </c>
      <c r="O15">
        <f>STDEV(G14:G20)/SQRT(7)</f>
        <v>42.247744879934714</v>
      </c>
    </row>
    <row r="16" spans="1:15">
      <c r="A16" t="s">
        <v>18</v>
      </c>
      <c r="B16" s="4">
        <v>90.343999999999994</v>
      </c>
      <c r="C16" s="4">
        <v>407.08</v>
      </c>
      <c r="D16" s="4">
        <v>509.82</v>
      </c>
      <c r="E16" s="4">
        <v>166.05199999999999</v>
      </c>
      <c r="G16">
        <v>345.75849999999997</v>
      </c>
    </row>
    <row r="17" spans="1:7">
      <c r="A17" t="s">
        <v>18</v>
      </c>
      <c r="B17" s="4">
        <v>116.28400000000001</v>
      </c>
      <c r="C17" s="4">
        <v>544.16</v>
      </c>
      <c r="D17" s="4">
        <v>750.28</v>
      </c>
      <c r="E17" s="4">
        <v>224.1</v>
      </c>
      <c r="G17">
        <v>487.95549999999997</v>
      </c>
    </row>
    <row r="18" spans="1:7">
      <c r="A18" t="s">
        <v>18</v>
      </c>
      <c r="B18" s="4">
        <v>114.096</v>
      </c>
      <c r="C18" s="4">
        <v>292.36</v>
      </c>
      <c r="D18" s="4">
        <v>429.28</v>
      </c>
      <c r="E18" s="4">
        <v>239.12</v>
      </c>
      <c r="G18">
        <v>308.11200000000002</v>
      </c>
    </row>
    <row r="19" spans="1:7">
      <c r="A19" t="s">
        <v>18</v>
      </c>
      <c r="B19" s="4">
        <v>51.322000000000003</v>
      </c>
      <c r="C19" s="5">
        <v>385.82</v>
      </c>
      <c r="D19" s="4">
        <v>546.04</v>
      </c>
      <c r="E19" s="4">
        <v>347.48</v>
      </c>
      <c r="G19">
        <v>394.50524999999999</v>
      </c>
    </row>
    <row r="20" spans="1:7">
      <c r="A20" t="s">
        <v>18</v>
      </c>
      <c r="B20" s="4">
        <v>78.408000000000001</v>
      </c>
      <c r="C20" s="4"/>
      <c r="D20" s="4">
        <v>462.44</v>
      </c>
      <c r="E20" s="4">
        <v>99.341999999999999</v>
      </c>
      <c r="G20">
        <v>208.05149999999998</v>
      </c>
    </row>
    <row r="21" spans="1:7">
      <c r="B21" s="4"/>
      <c r="C21" s="4"/>
      <c r="D21" s="5"/>
      <c r="E21" s="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E351-03EF-3448-94DE-642E79FCC84B}">
  <dimension ref="B1:C24"/>
  <sheetViews>
    <sheetView workbookViewId="0">
      <selection activeCell="C10" sqref="C10"/>
    </sheetView>
  </sheetViews>
  <sheetFormatPr baseColWidth="10" defaultRowHeight="16"/>
  <cols>
    <col min="2" max="2" width="19.1640625" customWidth="1"/>
  </cols>
  <sheetData>
    <row r="1" spans="2:3">
      <c r="B1" t="s">
        <v>57</v>
      </c>
    </row>
    <row r="3" spans="2:3">
      <c r="B3" t="s">
        <v>43</v>
      </c>
      <c r="C3">
        <v>380.16666666666669</v>
      </c>
    </row>
    <row r="4" spans="2:3">
      <c r="B4" t="s">
        <v>43</v>
      </c>
      <c r="C4">
        <v>900</v>
      </c>
    </row>
    <row r="5" spans="2:3">
      <c r="B5" t="s">
        <v>43</v>
      </c>
      <c r="C5">
        <v>900</v>
      </c>
    </row>
    <row r="6" spans="2:3">
      <c r="B6" t="s">
        <v>43</v>
      </c>
      <c r="C6">
        <v>752.8</v>
      </c>
    </row>
    <row r="7" spans="2:3">
      <c r="B7" t="s">
        <v>43</v>
      </c>
      <c r="C7">
        <v>648.83333333333337</v>
      </c>
    </row>
    <row r="8" spans="2:3">
      <c r="B8" t="s">
        <v>43</v>
      </c>
      <c r="C8">
        <v>339.33333333333331</v>
      </c>
    </row>
    <row r="9" spans="2:3">
      <c r="B9" t="s">
        <v>43</v>
      </c>
      <c r="C9">
        <v>593</v>
      </c>
    </row>
    <row r="10" spans="2:3">
      <c r="B10" t="s">
        <v>43</v>
      </c>
      <c r="C10">
        <v>699.28571428571433</v>
      </c>
    </row>
    <row r="11" spans="2:3">
      <c r="B11" t="s">
        <v>44</v>
      </c>
      <c r="C11">
        <v>678.75</v>
      </c>
    </row>
    <row r="12" spans="2:3">
      <c r="B12" t="s">
        <v>44</v>
      </c>
      <c r="C12">
        <v>311.42857142857144</v>
      </c>
    </row>
    <row r="13" spans="2:3">
      <c r="B13" t="s">
        <v>44</v>
      </c>
      <c r="C13">
        <v>326.2</v>
      </c>
    </row>
    <row r="14" spans="2:3">
      <c r="B14" t="s">
        <v>44</v>
      </c>
      <c r="C14">
        <v>655</v>
      </c>
    </row>
    <row r="15" spans="2:3">
      <c r="B15" t="s">
        <v>44</v>
      </c>
      <c r="C15">
        <v>370.83333333333331</v>
      </c>
    </row>
    <row r="16" spans="2:3">
      <c r="B16" t="s">
        <v>44</v>
      </c>
      <c r="C16">
        <v>375.5</v>
      </c>
    </row>
    <row r="17" spans="2:3">
      <c r="B17" t="s">
        <v>44</v>
      </c>
      <c r="C17">
        <v>469</v>
      </c>
    </row>
    <row r="18" spans="2:3">
      <c r="B18" t="s">
        <v>44</v>
      </c>
      <c r="C18">
        <v>115.75</v>
      </c>
    </row>
    <row r="20" spans="2:3">
      <c r="B20" t="s">
        <v>58</v>
      </c>
      <c r="C20">
        <v>651.6773809523811</v>
      </c>
    </row>
    <row r="21" spans="2:3">
      <c r="B21" t="s">
        <v>59</v>
      </c>
      <c r="C21">
        <v>412.80773809523811</v>
      </c>
    </row>
    <row r="22" spans="2:3">
      <c r="B22" t="s">
        <v>45</v>
      </c>
      <c r="C22">
        <v>74.468183455904125</v>
      </c>
    </row>
    <row r="23" spans="2:3">
      <c r="B23" t="s">
        <v>60</v>
      </c>
      <c r="C23">
        <v>65.698934836263575</v>
      </c>
    </row>
    <row r="24" spans="2:3">
      <c r="B24" t="s">
        <v>61</v>
      </c>
      <c r="C24">
        <v>3.0553106827808485E-2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7A7EE-C02A-1748-9C26-0EB48465F64D}">
  <dimension ref="A3:F27"/>
  <sheetViews>
    <sheetView workbookViewId="0">
      <selection activeCell="H23" sqref="H23"/>
    </sheetView>
  </sheetViews>
  <sheetFormatPr baseColWidth="10" defaultRowHeight="16"/>
  <sheetData>
    <row r="3" spans="1:6">
      <c r="A3" t="s">
        <v>62</v>
      </c>
    </row>
    <row r="6" spans="1:6">
      <c r="B6" t="s">
        <v>26</v>
      </c>
      <c r="C6" t="s">
        <v>27</v>
      </c>
      <c r="D6" t="s">
        <v>28</v>
      </c>
      <c r="E6" t="s">
        <v>29</v>
      </c>
      <c r="F6" t="s">
        <v>30</v>
      </c>
    </row>
    <row r="7" spans="1:6">
      <c r="B7" s="2" t="s">
        <v>31</v>
      </c>
      <c r="C7">
        <v>60.98</v>
      </c>
      <c r="D7">
        <v>54.03</v>
      </c>
      <c r="E7">
        <v>55.11</v>
      </c>
      <c r="F7">
        <f>C7+D7+E7</f>
        <v>170.12</v>
      </c>
    </row>
    <row r="8" spans="1:6">
      <c r="B8" s="2" t="s">
        <v>31</v>
      </c>
      <c r="C8">
        <v>79.45</v>
      </c>
      <c r="D8">
        <v>27.2</v>
      </c>
      <c r="E8">
        <v>54.63</v>
      </c>
      <c r="F8">
        <f t="shared" ref="F8:F22" si="0">C8+D8+E8</f>
        <v>161.28</v>
      </c>
    </row>
    <row r="9" spans="1:6">
      <c r="B9" s="2" t="s">
        <v>31</v>
      </c>
      <c r="C9">
        <v>74.900000000000006</v>
      </c>
      <c r="D9">
        <v>35.47</v>
      </c>
      <c r="E9">
        <v>40.049999999999997</v>
      </c>
      <c r="F9">
        <f t="shared" si="0"/>
        <v>150.42000000000002</v>
      </c>
    </row>
    <row r="10" spans="1:6">
      <c r="B10" s="2" t="s">
        <v>31</v>
      </c>
      <c r="C10">
        <v>89.17</v>
      </c>
      <c r="D10">
        <v>63.45</v>
      </c>
      <c r="E10">
        <v>59.62</v>
      </c>
      <c r="F10">
        <f t="shared" si="0"/>
        <v>212.24</v>
      </c>
    </row>
    <row r="11" spans="1:6">
      <c r="B11" s="2" t="s">
        <v>31</v>
      </c>
      <c r="C11">
        <v>59.2</v>
      </c>
      <c r="D11">
        <v>80.05</v>
      </c>
      <c r="E11">
        <v>55.45</v>
      </c>
      <c r="F11">
        <f t="shared" si="0"/>
        <v>194.7</v>
      </c>
    </row>
    <row r="12" spans="1:6">
      <c r="B12" s="2" t="s">
        <v>31</v>
      </c>
      <c r="C12">
        <v>48.76</v>
      </c>
      <c r="D12">
        <v>44.71</v>
      </c>
      <c r="E12">
        <v>43.12</v>
      </c>
      <c r="F12">
        <f t="shared" si="0"/>
        <v>136.59</v>
      </c>
    </row>
    <row r="13" spans="1:6">
      <c r="B13" s="2" t="s">
        <v>31</v>
      </c>
      <c r="C13">
        <v>37.99</v>
      </c>
      <c r="D13">
        <v>36.770000000000003</v>
      </c>
      <c r="E13">
        <v>52.96</v>
      </c>
      <c r="F13">
        <f t="shared" si="0"/>
        <v>127.72</v>
      </c>
    </row>
    <row r="14" spans="1:6">
      <c r="B14" s="2" t="s">
        <v>31</v>
      </c>
      <c r="C14">
        <v>67.62</v>
      </c>
      <c r="D14">
        <v>56.85</v>
      </c>
      <c r="E14">
        <v>39.51</v>
      </c>
      <c r="F14">
        <f t="shared" si="0"/>
        <v>163.98</v>
      </c>
    </row>
    <row r="15" spans="1:6">
      <c r="B15" s="2" t="s">
        <v>32</v>
      </c>
      <c r="C15">
        <v>39.74</v>
      </c>
      <c r="D15">
        <v>28.18</v>
      </c>
      <c r="E15">
        <v>14.72</v>
      </c>
      <c r="F15">
        <f t="shared" si="0"/>
        <v>82.64</v>
      </c>
    </row>
    <row r="16" spans="1:6">
      <c r="B16" s="2" t="s">
        <v>32</v>
      </c>
      <c r="C16">
        <v>34.53</v>
      </c>
      <c r="D16">
        <v>41.47</v>
      </c>
      <c r="E16">
        <v>66.34</v>
      </c>
      <c r="F16">
        <f t="shared" si="0"/>
        <v>142.34</v>
      </c>
    </row>
    <row r="17" spans="2:6">
      <c r="B17" s="2" t="s">
        <v>32</v>
      </c>
      <c r="C17">
        <v>49.14</v>
      </c>
      <c r="D17">
        <v>60.48</v>
      </c>
      <c r="E17">
        <v>42.43</v>
      </c>
      <c r="F17">
        <f t="shared" si="0"/>
        <v>152.05000000000001</v>
      </c>
    </row>
    <row r="18" spans="2:6">
      <c r="B18" s="2" t="s">
        <v>32</v>
      </c>
      <c r="C18">
        <v>0</v>
      </c>
      <c r="D18">
        <v>70.91</v>
      </c>
      <c r="E18">
        <v>19.34</v>
      </c>
      <c r="F18">
        <f t="shared" si="0"/>
        <v>90.25</v>
      </c>
    </row>
    <row r="19" spans="2:6">
      <c r="B19" s="2" t="s">
        <v>32</v>
      </c>
      <c r="C19">
        <v>50</v>
      </c>
      <c r="D19">
        <v>57.13</v>
      </c>
      <c r="E19">
        <v>52.69</v>
      </c>
      <c r="F19">
        <f t="shared" si="0"/>
        <v>159.82</v>
      </c>
    </row>
    <row r="20" spans="2:6">
      <c r="B20" s="2" t="s">
        <v>32</v>
      </c>
      <c r="C20">
        <v>23.54</v>
      </c>
      <c r="D20">
        <v>33.25</v>
      </c>
      <c r="E20">
        <v>41.31</v>
      </c>
      <c r="F20">
        <f t="shared" si="0"/>
        <v>98.1</v>
      </c>
    </row>
    <row r="21" spans="2:6">
      <c r="B21" s="2" t="s">
        <v>32</v>
      </c>
      <c r="C21">
        <v>33.590000000000003</v>
      </c>
      <c r="D21">
        <v>56.11</v>
      </c>
      <c r="E21">
        <v>29.16</v>
      </c>
      <c r="F21">
        <f t="shared" si="0"/>
        <v>118.86</v>
      </c>
    </row>
    <row r="22" spans="2:6">
      <c r="B22" s="2" t="s">
        <v>32</v>
      </c>
      <c r="C22">
        <v>33.799999999999997</v>
      </c>
      <c r="D22">
        <v>18.670000000000002</v>
      </c>
      <c r="E22">
        <v>31.29</v>
      </c>
      <c r="F22">
        <f t="shared" si="0"/>
        <v>83.759999999999991</v>
      </c>
    </row>
    <row r="24" spans="2:6">
      <c r="B24" s="3" t="s">
        <v>33</v>
      </c>
      <c r="C24">
        <f>AVERAGE(C7:C14)</f>
        <v>64.758749999999992</v>
      </c>
      <c r="D24">
        <f>AVERAGE(D7:D14)</f>
        <v>49.816249999999997</v>
      </c>
      <c r="E24">
        <f>AVERAGE(E7:E14)</f>
        <v>50.056249999999999</v>
      </c>
      <c r="F24">
        <f>AVERAGE(F7:F14)</f>
        <v>164.63124999999999</v>
      </c>
    </row>
    <row r="25" spans="2:6">
      <c r="B25" s="3" t="s">
        <v>34</v>
      </c>
      <c r="C25">
        <f>AVERAGE(C15:C22)</f>
        <v>33.042500000000004</v>
      </c>
      <c r="D25">
        <f>AVERAGE(D15:D22)</f>
        <v>45.775000000000006</v>
      </c>
      <c r="E25">
        <f>AVERAGE(E15:E22)</f>
        <v>37.160000000000004</v>
      </c>
      <c r="F25">
        <f>AVERAGE(F15:F22)</f>
        <v>115.97750000000001</v>
      </c>
    </row>
    <row r="26" spans="2:6">
      <c r="B26" s="3" t="s">
        <v>35</v>
      </c>
      <c r="C26">
        <f>STDEV(C7:C14)/SQRT(8)</f>
        <v>5.8865438069440703</v>
      </c>
      <c r="D26">
        <f>STDEV(D7:D14)/SQRT(8)</f>
        <v>6.0956310283619217</v>
      </c>
      <c r="E26">
        <f>STDEV(E7:E14)/SQRT(8)</f>
        <v>2.7867966361167169</v>
      </c>
      <c r="F26">
        <f>STDEV(F7:F14)/SQRT(8)</f>
        <v>9.9671029315551287</v>
      </c>
    </row>
    <row r="27" spans="2:6">
      <c r="B27" s="3" t="s">
        <v>36</v>
      </c>
      <c r="C27">
        <f>STDEV(C15:C22)/SQRT(6)</f>
        <v>6.504089098405708</v>
      </c>
      <c r="D27">
        <f>STDEV(D15:D22)/SQRT(6)</f>
        <v>7.4056400642959037</v>
      </c>
      <c r="E27">
        <f>STDEV(E15:E22)/SQRT(6)</f>
        <v>6.9986590552354029</v>
      </c>
      <c r="F27">
        <f>STDEV(F15:F22)/SQRT(6)</f>
        <v>12.962901047660139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0D167-223F-C049-AEDD-11DF5161A55A}">
  <dimension ref="A3:E29"/>
  <sheetViews>
    <sheetView workbookViewId="0">
      <selection activeCell="B14" sqref="B14"/>
    </sheetView>
  </sheetViews>
  <sheetFormatPr baseColWidth="10" defaultRowHeight="16"/>
  <sheetData>
    <row r="3" spans="1:5">
      <c r="A3" t="s">
        <v>63</v>
      </c>
    </row>
    <row r="7" spans="1:5">
      <c r="B7" t="s">
        <v>39</v>
      </c>
      <c r="C7" t="s">
        <v>64</v>
      </c>
      <c r="D7" t="s">
        <v>65</v>
      </c>
      <c r="E7" t="s">
        <v>66</v>
      </c>
    </row>
    <row r="8" spans="1:5">
      <c r="B8" t="s">
        <v>67</v>
      </c>
      <c r="C8">
        <v>12.33</v>
      </c>
      <c r="D8">
        <v>212.72800000000001</v>
      </c>
      <c r="E8">
        <v>74.941999999999993</v>
      </c>
    </row>
    <row r="9" spans="1:5">
      <c r="B9" t="s">
        <v>67</v>
      </c>
      <c r="C9">
        <v>14.99</v>
      </c>
      <c r="D9">
        <v>232.17500000000001</v>
      </c>
      <c r="E9">
        <v>52.835000000000001</v>
      </c>
    </row>
    <row r="10" spans="1:5">
      <c r="B10" t="s">
        <v>67</v>
      </c>
      <c r="C10">
        <v>6.32</v>
      </c>
      <c r="D10">
        <v>230.94200000000001</v>
      </c>
      <c r="E10">
        <v>62.738</v>
      </c>
    </row>
    <row r="11" spans="1:5">
      <c r="B11" t="s">
        <v>67</v>
      </c>
      <c r="C11">
        <v>13.75</v>
      </c>
      <c r="D11">
        <v>242.16</v>
      </c>
      <c r="E11">
        <v>44.09</v>
      </c>
    </row>
    <row r="12" spans="1:5">
      <c r="B12" t="s">
        <v>67</v>
      </c>
      <c r="C12">
        <v>9.58</v>
      </c>
      <c r="D12">
        <v>213.46300000000002</v>
      </c>
      <c r="E12">
        <v>76.956999999999994</v>
      </c>
    </row>
    <row r="13" spans="1:5">
      <c r="B13" t="s">
        <v>67</v>
      </c>
      <c r="C13">
        <v>12.49</v>
      </c>
      <c r="D13">
        <v>224.20100000000002</v>
      </c>
      <c r="E13">
        <v>63.308999999999997</v>
      </c>
    </row>
    <row r="14" spans="1:5">
      <c r="B14" t="s">
        <v>67</v>
      </c>
      <c r="C14">
        <v>12.6</v>
      </c>
      <c r="D14">
        <v>225.28300000000002</v>
      </c>
      <c r="E14">
        <v>62.116999999999997</v>
      </c>
    </row>
    <row r="16" spans="1:5">
      <c r="B16" t="s">
        <v>68</v>
      </c>
      <c r="C16">
        <v>23.29</v>
      </c>
      <c r="D16">
        <v>231.084</v>
      </c>
      <c r="E16">
        <v>45.625999999999998</v>
      </c>
    </row>
    <row r="17" spans="2:5">
      <c r="B17" t="s">
        <v>68</v>
      </c>
      <c r="C17">
        <v>19.739999999999998</v>
      </c>
      <c r="D17">
        <v>210.59300000000002</v>
      </c>
      <c r="E17">
        <v>69.667000000000002</v>
      </c>
    </row>
    <row r="18" spans="2:5">
      <c r="B18" t="s">
        <v>68</v>
      </c>
      <c r="C18">
        <v>14.97</v>
      </c>
      <c r="D18">
        <v>145.61600000000001</v>
      </c>
      <c r="E18">
        <v>139.41399999999999</v>
      </c>
    </row>
    <row r="19" spans="2:5">
      <c r="B19" t="s">
        <v>68</v>
      </c>
      <c r="C19">
        <v>24.27</v>
      </c>
      <c r="D19">
        <v>262.68200000000002</v>
      </c>
      <c r="E19">
        <v>13.048</v>
      </c>
    </row>
    <row r="20" spans="2:5">
      <c r="B20" t="s">
        <v>68</v>
      </c>
      <c r="C20">
        <v>38.43</v>
      </c>
      <c r="D20">
        <v>109.12099999999998</v>
      </c>
      <c r="E20">
        <v>152.44900000000001</v>
      </c>
    </row>
    <row r="21" spans="2:5">
      <c r="B21" t="s">
        <v>68</v>
      </c>
      <c r="C21">
        <v>44.09</v>
      </c>
      <c r="D21">
        <v>238.68</v>
      </c>
      <c r="E21">
        <v>17.23</v>
      </c>
    </row>
    <row r="22" spans="2:5">
      <c r="B22" t="s">
        <v>68</v>
      </c>
      <c r="C22">
        <v>26.51</v>
      </c>
      <c r="D22">
        <v>153.572</v>
      </c>
      <c r="E22">
        <v>119.91800000000001</v>
      </c>
    </row>
    <row r="23" spans="2:5">
      <c r="B23" t="s">
        <v>68</v>
      </c>
      <c r="C23">
        <v>35.520000000000003</v>
      </c>
      <c r="D23">
        <v>258.67500000000001</v>
      </c>
      <c r="E23">
        <v>5.8049999999999997</v>
      </c>
    </row>
    <row r="25" spans="2:5">
      <c r="C25" t="s">
        <v>40</v>
      </c>
      <c r="D25" t="s">
        <v>41</v>
      </c>
      <c r="E25" t="s">
        <v>42</v>
      </c>
    </row>
    <row r="26" spans="2:5">
      <c r="B26" t="s">
        <v>69</v>
      </c>
      <c r="C26">
        <v>11.722857142857141</v>
      </c>
      <c r="D26">
        <v>225.85028571428575</v>
      </c>
      <c r="E26">
        <v>62.426857142857145</v>
      </c>
    </row>
    <row r="27" spans="2:5">
      <c r="B27" t="s">
        <v>70</v>
      </c>
      <c r="C27">
        <v>28.352499999999999</v>
      </c>
      <c r="D27">
        <v>201.25287499999999</v>
      </c>
      <c r="E27">
        <v>70.394625000000005</v>
      </c>
    </row>
    <row r="28" spans="2:5">
      <c r="B28" t="s">
        <v>45</v>
      </c>
      <c r="C28">
        <v>1.0942788760199147</v>
      </c>
      <c r="D28">
        <v>3.9659729228134895</v>
      </c>
      <c r="E28">
        <v>4.3560819629601877</v>
      </c>
    </row>
    <row r="29" spans="2:5">
      <c r="B29" t="s">
        <v>71</v>
      </c>
      <c r="C29">
        <v>3.5344098062578198</v>
      </c>
      <c r="D29">
        <v>20.400442733673991</v>
      </c>
      <c r="E29">
        <v>21.065419311836212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3A14A-021F-AA45-89D4-7096FB943D4D}">
  <dimension ref="B3:H24"/>
  <sheetViews>
    <sheetView workbookViewId="0">
      <selection activeCell="B4" sqref="B4"/>
    </sheetView>
  </sheetViews>
  <sheetFormatPr baseColWidth="10" defaultRowHeight="16"/>
  <sheetData>
    <row r="3" spans="2:8">
      <c r="B3" t="s">
        <v>72</v>
      </c>
    </row>
    <row r="5" spans="2:8">
      <c r="B5" t="s">
        <v>73</v>
      </c>
      <c r="C5" t="s">
        <v>74</v>
      </c>
      <c r="D5" t="s">
        <v>75</v>
      </c>
      <c r="E5" t="s">
        <v>76</v>
      </c>
      <c r="F5" t="s">
        <v>77</v>
      </c>
      <c r="H5" t="s">
        <v>78</v>
      </c>
    </row>
    <row r="6" spans="2:8">
      <c r="B6" t="s">
        <v>43</v>
      </c>
      <c r="C6">
        <v>237.28</v>
      </c>
      <c r="D6">
        <v>637.74</v>
      </c>
      <c r="E6">
        <v>1109.06</v>
      </c>
      <c r="F6">
        <v>118.646</v>
      </c>
      <c r="H6">
        <v>634.65400000000011</v>
      </c>
    </row>
    <row r="7" spans="2:8">
      <c r="B7" t="s">
        <v>43</v>
      </c>
      <c r="C7">
        <v>329.82</v>
      </c>
      <c r="D7">
        <v>319.52</v>
      </c>
      <c r="E7">
        <v>506.12</v>
      </c>
      <c r="F7">
        <v>515.84</v>
      </c>
      <c r="H7">
        <v>439.86250000000001</v>
      </c>
    </row>
    <row r="8" spans="2:8">
      <c r="B8" t="s">
        <v>43</v>
      </c>
      <c r="C8">
        <v>152.96</v>
      </c>
      <c r="D8">
        <v>690.84</v>
      </c>
      <c r="E8">
        <v>668.86</v>
      </c>
      <c r="F8">
        <v>1313.16</v>
      </c>
      <c r="H8">
        <v>770.9425</v>
      </c>
    </row>
    <row r="9" spans="2:8">
      <c r="B9" t="s">
        <v>43</v>
      </c>
      <c r="C9">
        <v>86.04</v>
      </c>
      <c r="D9">
        <v>328.44</v>
      </c>
      <c r="E9">
        <v>499.4</v>
      </c>
      <c r="F9">
        <v>778.68</v>
      </c>
      <c r="H9">
        <v>474.81</v>
      </c>
    </row>
    <row r="10" spans="2:8">
      <c r="B10" t="s">
        <v>43</v>
      </c>
      <c r="C10">
        <v>93.238</v>
      </c>
      <c r="D10">
        <v>226.22</v>
      </c>
      <c r="E10">
        <v>312.36</v>
      </c>
      <c r="F10">
        <v>234.32</v>
      </c>
      <c r="H10">
        <v>243.92475000000002</v>
      </c>
    </row>
    <row r="11" spans="2:8">
      <c r="B11" t="s">
        <v>43</v>
      </c>
      <c r="C11">
        <v>97.718000000000004</v>
      </c>
      <c r="D11">
        <v>457.86</v>
      </c>
      <c r="E11">
        <v>606.24</v>
      </c>
      <c r="F11">
        <v>239.72</v>
      </c>
      <c r="H11">
        <v>413.94974999999999</v>
      </c>
    </row>
    <row r="12" spans="2:8">
      <c r="B12" t="s">
        <v>44</v>
      </c>
      <c r="C12">
        <v>112.352</v>
      </c>
      <c r="D12">
        <v>146.92599999999999</v>
      </c>
      <c r="E12">
        <v>179.02600000000001</v>
      </c>
      <c r="F12">
        <v>1148.9000000000001</v>
      </c>
      <c r="H12">
        <v>405.13524999999998</v>
      </c>
    </row>
    <row r="13" spans="2:8">
      <c r="B13" t="s">
        <v>44</v>
      </c>
      <c r="C13">
        <v>147.03800000000001</v>
      </c>
      <c r="D13">
        <v>289.48</v>
      </c>
      <c r="E13">
        <v>620.55999999999995</v>
      </c>
      <c r="F13">
        <v>309.82</v>
      </c>
      <c r="H13">
        <v>400.91474999999997</v>
      </c>
    </row>
    <row r="14" spans="2:8">
      <c r="B14" t="s">
        <v>44</v>
      </c>
      <c r="C14">
        <v>93.42</v>
      </c>
      <c r="D14">
        <v>278.58</v>
      </c>
      <c r="E14">
        <v>317.95999999999998</v>
      </c>
      <c r="F14">
        <v>457.8</v>
      </c>
      <c r="H14">
        <v>315.00749999999994</v>
      </c>
    </row>
    <row r="15" spans="2:8">
      <c r="B15" t="s">
        <v>44</v>
      </c>
      <c r="C15">
        <v>65.512</v>
      </c>
      <c r="D15">
        <v>154.036</v>
      </c>
      <c r="E15">
        <v>348.36</v>
      </c>
      <c r="F15">
        <v>62.462000000000003</v>
      </c>
      <c r="H15">
        <v>192.9485</v>
      </c>
    </row>
    <row r="16" spans="2:8">
      <c r="B16" t="s">
        <v>44</v>
      </c>
      <c r="C16">
        <v>165.96600000000001</v>
      </c>
      <c r="D16">
        <v>253.24</v>
      </c>
      <c r="E16">
        <v>406.96</v>
      </c>
      <c r="F16">
        <v>136.03</v>
      </c>
      <c r="H16">
        <v>270.67325</v>
      </c>
    </row>
    <row r="17" spans="2:8">
      <c r="B17" t="s">
        <v>44</v>
      </c>
      <c r="C17">
        <v>131.898</v>
      </c>
      <c r="D17">
        <v>233.2</v>
      </c>
      <c r="E17">
        <v>657.64</v>
      </c>
      <c r="F17">
        <v>424.54</v>
      </c>
      <c r="H17">
        <v>427.53725000000003</v>
      </c>
    </row>
    <row r="18" spans="2:8">
      <c r="B18" t="s">
        <v>44</v>
      </c>
      <c r="C18">
        <v>96.278000000000006</v>
      </c>
      <c r="D18">
        <v>150.578</v>
      </c>
      <c r="E18">
        <v>395.8</v>
      </c>
      <c r="F18">
        <v>179.09</v>
      </c>
      <c r="H18">
        <v>242.87675000000002</v>
      </c>
    </row>
    <row r="19" spans="2:8">
      <c r="B19" t="s">
        <v>44</v>
      </c>
      <c r="C19">
        <v>120.70399999999999</v>
      </c>
      <c r="D19">
        <v>183.16399999999999</v>
      </c>
      <c r="E19">
        <v>189.46799999999999</v>
      </c>
      <c r="F19">
        <v>120.97</v>
      </c>
      <c r="H19">
        <v>162.172</v>
      </c>
    </row>
    <row r="20" spans="2:8">
      <c r="C20" t="s">
        <v>74</v>
      </c>
      <c r="D20" t="s">
        <v>75</v>
      </c>
      <c r="E20" t="s">
        <v>76</v>
      </c>
      <c r="F20" t="s">
        <v>77</v>
      </c>
    </row>
    <row r="21" spans="2:8">
      <c r="B21" t="s">
        <v>58</v>
      </c>
      <c r="C21">
        <v>152.43275000000003</v>
      </c>
      <c r="D21">
        <v>411.77428571428572</v>
      </c>
      <c r="E21">
        <v>617.00666666666666</v>
      </c>
      <c r="F21">
        <v>540.28825000000006</v>
      </c>
      <c r="H21">
        <v>496.35725000000002</v>
      </c>
    </row>
    <row r="22" spans="2:8">
      <c r="B22" t="s">
        <v>79</v>
      </c>
      <c r="C22">
        <v>116.646</v>
      </c>
      <c r="D22">
        <v>211.15049999999999</v>
      </c>
      <c r="E22">
        <v>389.47174999999999</v>
      </c>
      <c r="F22">
        <v>354.95150000000001</v>
      </c>
      <c r="H22">
        <v>302.15815624999999</v>
      </c>
    </row>
    <row r="23" spans="2:8">
      <c r="B23" t="s">
        <v>45</v>
      </c>
      <c r="C23">
        <v>30.757331546286867</v>
      </c>
      <c r="D23">
        <v>71.885846771018763</v>
      </c>
      <c r="E23">
        <v>110.12991487834317</v>
      </c>
      <c r="F23">
        <v>150.93366770417364</v>
      </c>
      <c r="H23">
        <v>64.940771948512761</v>
      </c>
    </row>
    <row r="24" spans="2:8">
      <c r="B24" t="s">
        <v>80</v>
      </c>
      <c r="C24">
        <v>11.333148144145241</v>
      </c>
      <c r="D24">
        <v>21.03529302573585</v>
      </c>
      <c r="E24">
        <v>62.214332196318978</v>
      </c>
      <c r="F24">
        <v>124.42458893169564</v>
      </c>
      <c r="H24">
        <v>35.924182772073955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EB77-A0B1-E54A-8107-E6995EB9DA00}">
  <dimension ref="B4:I26"/>
  <sheetViews>
    <sheetView workbookViewId="0">
      <selection activeCell="I26" sqref="I26"/>
    </sheetView>
  </sheetViews>
  <sheetFormatPr baseColWidth="10" defaultRowHeight="16"/>
  <cols>
    <col min="3" max="3" width="13.1640625" customWidth="1"/>
    <col min="4" max="4" width="15.1640625" customWidth="1"/>
  </cols>
  <sheetData>
    <row r="4" spans="2:9">
      <c r="C4" t="s">
        <v>14</v>
      </c>
      <c r="G4" t="s">
        <v>13</v>
      </c>
    </row>
    <row r="5" spans="2:9">
      <c r="B5" t="s">
        <v>73</v>
      </c>
      <c r="C5" t="s">
        <v>81</v>
      </c>
      <c r="D5" t="s">
        <v>82</v>
      </c>
      <c r="G5" t="s">
        <v>83</v>
      </c>
      <c r="I5" t="s">
        <v>84</v>
      </c>
    </row>
    <row r="6" spans="2:9">
      <c r="B6" t="s">
        <v>85</v>
      </c>
      <c r="C6">
        <v>2.2320000000000002</v>
      </c>
      <c r="D6">
        <v>1.6839999999999999</v>
      </c>
      <c r="G6">
        <v>1.1123459435753551</v>
      </c>
      <c r="I6">
        <v>0.78691588785046718</v>
      </c>
    </row>
    <row r="7" spans="2:9">
      <c r="B7" t="s">
        <v>85</v>
      </c>
    </row>
    <row r="8" spans="2:9">
      <c r="B8" t="s">
        <v>85</v>
      </c>
      <c r="C8">
        <v>0.22900000000000001</v>
      </c>
      <c r="D8">
        <v>0.10199999999999999</v>
      </c>
      <c r="G8">
        <v>0.11412509904962199</v>
      </c>
      <c r="I8">
        <v>4.7663551401869154E-2</v>
      </c>
    </row>
    <row r="9" spans="2:9">
      <c r="B9" t="s">
        <v>85</v>
      </c>
      <c r="C9">
        <v>0.93600000000000005</v>
      </c>
      <c r="D9">
        <v>0.40200000000000002</v>
      </c>
      <c r="G9">
        <v>0.46646765375740695</v>
      </c>
      <c r="I9">
        <v>0.18785046728971963</v>
      </c>
    </row>
    <row r="10" spans="2:9">
      <c r="B10" t="s">
        <v>85</v>
      </c>
      <c r="C10">
        <v>5.8999999999999997E-2</v>
      </c>
      <c r="D10">
        <v>0.11600000000000001</v>
      </c>
      <c r="G10">
        <v>2.9403409798810905E-2</v>
      </c>
      <c r="I10">
        <v>5.4205607476635512E-2</v>
      </c>
    </row>
    <row r="11" spans="2:9">
      <c r="B11" t="s">
        <v>85</v>
      </c>
      <c r="C11">
        <v>1.1579999999999999</v>
      </c>
      <c r="D11">
        <v>0.21199999999999999</v>
      </c>
      <c r="G11">
        <v>0.57710421266140721</v>
      </c>
      <c r="I11">
        <v>9.9065420560747658E-2</v>
      </c>
    </row>
    <row r="12" spans="2:9">
      <c r="B12" t="s">
        <v>85</v>
      </c>
      <c r="C12">
        <v>3.3000000000000002E-2</v>
      </c>
      <c r="D12">
        <v>8.9079999999999995</v>
      </c>
      <c r="G12">
        <v>1.6445974972216271E-2</v>
      </c>
      <c r="I12">
        <v>4.1626168224299063</v>
      </c>
    </row>
    <row r="13" spans="2:9">
      <c r="B13" t="s">
        <v>85</v>
      </c>
      <c r="C13">
        <v>9.3989999999999991</v>
      </c>
      <c r="D13">
        <v>3.556</v>
      </c>
      <c r="G13">
        <v>4.6841126898139605</v>
      </c>
      <c r="I13">
        <v>1.6616822429906541</v>
      </c>
    </row>
    <row r="14" spans="2:9">
      <c r="B14" t="s">
        <v>86</v>
      </c>
      <c r="C14">
        <v>6.2E-2</v>
      </c>
      <c r="D14">
        <v>3.4000000000000002E-2</v>
      </c>
      <c r="G14">
        <v>3.089849843264875E-2</v>
      </c>
      <c r="I14">
        <v>1.5887850467289719E-2</v>
      </c>
    </row>
    <row r="15" spans="2:9">
      <c r="B15" t="s">
        <v>86</v>
      </c>
      <c r="C15">
        <v>5.2480000000000002</v>
      </c>
      <c r="D15">
        <v>17.478000000000002</v>
      </c>
      <c r="G15">
        <v>2.6154083834603328</v>
      </c>
      <c r="I15">
        <v>8.1672897196261687</v>
      </c>
    </row>
    <row r="16" spans="2:9">
      <c r="B16" t="s">
        <v>86</v>
      </c>
      <c r="C16">
        <v>0.127</v>
      </c>
      <c r="D16">
        <v>0.24399999999999999</v>
      </c>
      <c r="G16">
        <v>6.3292085499135342E-2</v>
      </c>
      <c r="I16">
        <v>0.11401869158878504</v>
      </c>
    </row>
    <row r="17" spans="2:9">
      <c r="B17" t="s">
        <v>86</v>
      </c>
      <c r="C17">
        <v>27.552</v>
      </c>
      <c r="D17">
        <v>21.103999999999999</v>
      </c>
      <c r="G17">
        <v>13.730894013166747</v>
      </c>
      <c r="I17">
        <v>9.8616822429906534</v>
      </c>
    </row>
    <row r="18" spans="2:9">
      <c r="B18" t="s">
        <v>86</v>
      </c>
      <c r="C18">
        <v>8.8840000000000003</v>
      </c>
      <c r="D18">
        <v>3.7559999999999998</v>
      </c>
      <c r="G18">
        <v>4.427455807671798</v>
      </c>
      <c r="I18">
        <v>1.7551401869158876</v>
      </c>
    </row>
    <row r="19" spans="2:9">
      <c r="B19" t="s">
        <v>86</v>
      </c>
      <c r="C19">
        <v>24.4</v>
      </c>
      <c r="D19">
        <v>21.923999999999999</v>
      </c>
      <c r="G19">
        <v>12.16005422188112</v>
      </c>
      <c r="I19">
        <v>10.244859813084112</v>
      </c>
    </row>
    <row r="20" spans="2:9">
      <c r="B20" t="s">
        <v>86</v>
      </c>
      <c r="C20">
        <v>24.491</v>
      </c>
      <c r="D20">
        <v>23.456</v>
      </c>
      <c r="G20">
        <v>12.205405243774202</v>
      </c>
      <c r="I20">
        <v>10.960747663551402</v>
      </c>
    </row>
    <row r="23" spans="2:9">
      <c r="B23" t="s">
        <v>87</v>
      </c>
      <c r="C23">
        <v>2.0065714285714287</v>
      </c>
      <c r="D23">
        <v>2.14</v>
      </c>
      <c r="F23" t="s">
        <v>87</v>
      </c>
      <c r="G23">
        <v>1.0000007119469685</v>
      </c>
      <c r="H23" t="s">
        <v>87</v>
      </c>
      <c r="I23">
        <v>1</v>
      </c>
    </row>
    <row r="24" spans="2:9">
      <c r="B24" t="s">
        <v>88</v>
      </c>
      <c r="C24">
        <v>12.966285714285714</v>
      </c>
      <c r="D24">
        <v>12.570857142857141</v>
      </c>
      <c r="F24" t="s">
        <v>88</v>
      </c>
      <c r="G24">
        <v>6.461915464840855</v>
      </c>
      <c r="H24" t="s">
        <v>88</v>
      </c>
      <c r="I24">
        <v>5.8742323097463283</v>
      </c>
    </row>
    <row r="25" spans="2:9">
      <c r="B25" t="s">
        <v>89</v>
      </c>
      <c r="C25">
        <v>1.266912197828564</v>
      </c>
      <c r="D25">
        <v>1.2248096450741504</v>
      </c>
      <c r="F25" t="s">
        <v>89</v>
      </c>
      <c r="G25">
        <v>0.63138200901466879</v>
      </c>
      <c r="H25" t="s">
        <v>89</v>
      </c>
      <c r="I25">
        <v>0.57234095564212628</v>
      </c>
    </row>
    <row r="26" spans="2:9">
      <c r="B26" t="s">
        <v>90</v>
      </c>
      <c r="C26">
        <v>4.5875005162282596</v>
      </c>
      <c r="D26">
        <v>4.0523012123540694</v>
      </c>
      <c r="F26" t="s">
        <v>90</v>
      </c>
      <c r="G26">
        <v>2.2862399598460361</v>
      </c>
      <c r="H26" t="s">
        <v>90</v>
      </c>
      <c r="I26">
        <v>1.8935986973617145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86F64-D35C-5E45-880D-52E8D7F6C0A1}">
  <dimension ref="A3:G28"/>
  <sheetViews>
    <sheetView workbookViewId="0">
      <selection activeCell="I26" sqref="I26"/>
    </sheetView>
  </sheetViews>
  <sheetFormatPr baseColWidth="10" defaultRowHeight="16"/>
  <sheetData>
    <row r="3" spans="1:7">
      <c r="A3" t="s">
        <v>91</v>
      </c>
    </row>
    <row r="7" spans="1:7">
      <c r="B7" t="s">
        <v>92</v>
      </c>
      <c r="C7" t="s">
        <v>39</v>
      </c>
      <c r="D7" t="s">
        <v>93</v>
      </c>
      <c r="E7" t="s">
        <v>94</v>
      </c>
      <c r="F7" t="s">
        <v>95</v>
      </c>
      <c r="G7" t="s">
        <v>96</v>
      </c>
    </row>
    <row r="8" spans="1:7">
      <c r="B8">
        <v>1</v>
      </c>
      <c r="C8" t="s">
        <v>97</v>
      </c>
      <c r="D8">
        <v>29.15</v>
      </c>
      <c r="E8">
        <v>51.5</v>
      </c>
      <c r="F8">
        <v>25.72</v>
      </c>
      <c r="G8">
        <v>106.37</v>
      </c>
    </row>
    <row r="9" spans="1:7">
      <c r="B9">
        <v>3</v>
      </c>
      <c r="C9" t="s">
        <v>97</v>
      </c>
      <c r="D9">
        <v>77.17</v>
      </c>
      <c r="E9">
        <v>78.84</v>
      </c>
      <c r="F9">
        <v>73.319999999999993</v>
      </c>
      <c r="G9">
        <v>229.32999999999998</v>
      </c>
    </row>
    <row r="10" spans="1:7">
      <c r="B10">
        <v>5</v>
      </c>
      <c r="C10" t="s">
        <v>97</v>
      </c>
      <c r="D10">
        <v>81.39</v>
      </c>
      <c r="E10">
        <v>54.09</v>
      </c>
      <c r="F10">
        <v>88.24</v>
      </c>
      <c r="G10">
        <v>223.72000000000003</v>
      </c>
    </row>
    <row r="11" spans="1:7">
      <c r="B11">
        <v>7</v>
      </c>
      <c r="C11" t="s">
        <v>97</v>
      </c>
      <c r="D11">
        <v>48</v>
      </c>
      <c r="E11">
        <v>83.48</v>
      </c>
      <c r="F11">
        <v>63.31</v>
      </c>
      <c r="G11">
        <v>194.79000000000002</v>
      </c>
    </row>
    <row r="12" spans="1:7">
      <c r="B12">
        <v>9</v>
      </c>
      <c r="C12" t="s">
        <v>97</v>
      </c>
      <c r="D12">
        <v>37.82</v>
      </c>
      <c r="E12">
        <v>42.68</v>
      </c>
      <c r="F12">
        <v>96.27</v>
      </c>
      <c r="G12">
        <v>176.76999999999998</v>
      </c>
    </row>
    <row r="13" spans="1:7">
      <c r="B13">
        <v>11</v>
      </c>
      <c r="C13" t="s">
        <v>97</v>
      </c>
      <c r="D13">
        <v>80.08</v>
      </c>
      <c r="E13">
        <v>75.239999999999995</v>
      </c>
      <c r="F13">
        <v>43.67</v>
      </c>
      <c r="G13">
        <v>198.99</v>
      </c>
    </row>
    <row r="14" spans="1:7">
      <c r="B14">
        <v>13</v>
      </c>
      <c r="C14" t="s">
        <v>97</v>
      </c>
      <c r="D14">
        <v>47.24</v>
      </c>
      <c r="E14">
        <v>86.7</v>
      </c>
      <c r="F14">
        <v>3.89</v>
      </c>
      <c r="G14">
        <v>137.82999999999998</v>
      </c>
    </row>
    <row r="15" spans="1:7">
      <c r="B15">
        <v>15</v>
      </c>
      <c r="C15" t="s">
        <v>97</v>
      </c>
      <c r="D15">
        <v>60.39</v>
      </c>
      <c r="E15">
        <v>71.47</v>
      </c>
      <c r="F15">
        <v>41.71</v>
      </c>
      <c r="G15">
        <v>173.57000000000002</v>
      </c>
    </row>
    <row r="16" spans="1:7">
      <c r="B16">
        <v>2</v>
      </c>
      <c r="C16" t="s">
        <v>98</v>
      </c>
      <c r="D16">
        <v>34.880000000000003</v>
      </c>
      <c r="E16">
        <v>39.79</v>
      </c>
      <c r="F16">
        <v>40.520000000000003</v>
      </c>
      <c r="G16">
        <v>115.19</v>
      </c>
    </row>
    <row r="17" spans="2:7">
      <c r="B17">
        <v>4</v>
      </c>
      <c r="C17" t="s">
        <v>98</v>
      </c>
      <c r="D17">
        <v>50.77</v>
      </c>
      <c r="E17">
        <v>33.78</v>
      </c>
      <c r="F17">
        <v>83.06</v>
      </c>
      <c r="G17">
        <v>167.61</v>
      </c>
    </row>
    <row r="18" spans="2:7">
      <c r="B18">
        <v>6</v>
      </c>
      <c r="C18" t="s">
        <v>98</v>
      </c>
      <c r="D18">
        <v>70.510000000000005</v>
      </c>
      <c r="E18">
        <v>45.55</v>
      </c>
      <c r="F18">
        <v>51.09</v>
      </c>
      <c r="G18">
        <v>167.15</v>
      </c>
    </row>
    <row r="19" spans="2:7">
      <c r="B19">
        <v>8</v>
      </c>
      <c r="C19" t="s">
        <v>98</v>
      </c>
      <c r="D19">
        <v>71.16</v>
      </c>
      <c r="E19">
        <v>86.22</v>
      </c>
      <c r="F19">
        <v>63.45</v>
      </c>
      <c r="G19">
        <v>220.82999999999998</v>
      </c>
    </row>
    <row r="20" spans="2:7">
      <c r="B20">
        <v>10</v>
      </c>
      <c r="C20" t="s">
        <v>98</v>
      </c>
      <c r="D20">
        <v>70.540000000000006</v>
      </c>
      <c r="E20">
        <v>73.459999999999994</v>
      </c>
      <c r="F20">
        <v>181.03</v>
      </c>
      <c r="G20">
        <v>325.02999999999997</v>
      </c>
    </row>
    <row r="21" spans="2:7">
      <c r="B21">
        <v>12</v>
      </c>
      <c r="C21" t="s">
        <v>98</v>
      </c>
      <c r="D21">
        <v>73.209999999999994</v>
      </c>
      <c r="E21">
        <v>43.34</v>
      </c>
      <c r="F21">
        <v>61.05</v>
      </c>
      <c r="G21">
        <v>177.6</v>
      </c>
    </row>
    <row r="22" spans="2:7">
      <c r="B22">
        <v>14</v>
      </c>
      <c r="C22" t="s">
        <v>98</v>
      </c>
      <c r="D22">
        <v>70.19</v>
      </c>
      <c r="E22">
        <v>58.69</v>
      </c>
      <c r="F22">
        <v>45.54</v>
      </c>
      <c r="G22">
        <v>174.42</v>
      </c>
    </row>
    <row r="23" spans="2:7">
      <c r="B23">
        <v>16</v>
      </c>
      <c r="C23" t="s">
        <v>98</v>
      </c>
      <c r="D23">
        <v>87.81</v>
      </c>
      <c r="E23">
        <v>31.56</v>
      </c>
      <c r="F23">
        <v>99.54</v>
      </c>
      <c r="G23">
        <v>218.91000000000003</v>
      </c>
    </row>
    <row r="24" spans="2:7">
      <c r="D24" t="s">
        <v>93</v>
      </c>
      <c r="E24" t="s">
        <v>94</v>
      </c>
      <c r="F24" t="s">
        <v>95</v>
      </c>
      <c r="G24" t="s">
        <v>96</v>
      </c>
    </row>
    <row r="25" spans="2:7">
      <c r="C25" t="s">
        <v>97</v>
      </c>
      <c r="D25">
        <v>57.654999999999994</v>
      </c>
      <c r="E25">
        <v>68</v>
      </c>
      <c r="F25">
        <v>54.516249999999992</v>
      </c>
      <c r="G25">
        <v>180.17124999999999</v>
      </c>
    </row>
    <row r="26" spans="2:7">
      <c r="C26" t="s">
        <v>98</v>
      </c>
      <c r="D26">
        <v>66.133749999999992</v>
      </c>
      <c r="E26">
        <v>51.548749999999998</v>
      </c>
      <c r="F26">
        <v>78.16</v>
      </c>
      <c r="G26">
        <v>195.8425</v>
      </c>
    </row>
    <row r="27" spans="2:7">
      <c r="C27" t="s">
        <v>89</v>
      </c>
      <c r="D27">
        <v>7.1491755268901986</v>
      </c>
      <c r="E27">
        <v>5.791195595779115</v>
      </c>
      <c r="F27">
        <v>11.168722579708927</v>
      </c>
      <c r="G27">
        <v>14.745144774455193</v>
      </c>
    </row>
    <row r="28" spans="2:7">
      <c r="C28" t="s">
        <v>90</v>
      </c>
      <c r="D28">
        <v>5.6899940175401778</v>
      </c>
      <c r="E28">
        <v>6.9309235721150459</v>
      </c>
      <c r="F28">
        <v>16.249234267672875</v>
      </c>
      <c r="G28">
        <v>21.861073750749625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8C4A3-64B8-734C-BB6E-57BF79DBBF9D}">
  <dimension ref="B5:E26"/>
  <sheetViews>
    <sheetView workbookViewId="0">
      <selection activeCell="B27" sqref="B27"/>
    </sheetView>
  </sheetViews>
  <sheetFormatPr baseColWidth="10" defaultRowHeight="16"/>
  <cols>
    <col min="2" max="2" width="21.83203125" customWidth="1"/>
  </cols>
  <sheetData>
    <row r="5" spans="2:5">
      <c r="B5" t="s">
        <v>73</v>
      </c>
      <c r="C5" t="s">
        <v>40</v>
      </c>
      <c r="D5" t="s">
        <v>41</v>
      </c>
      <c r="E5" t="s">
        <v>42</v>
      </c>
    </row>
    <row r="6" spans="2:5">
      <c r="B6" t="s">
        <v>99</v>
      </c>
      <c r="C6">
        <v>4.87</v>
      </c>
      <c r="D6">
        <v>192.19399999999999</v>
      </c>
      <c r="E6">
        <v>102.93600000000001</v>
      </c>
    </row>
    <row r="7" spans="2:5">
      <c r="B7" t="s">
        <v>99</v>
      </c>
      <c r="C7">
        <v>126.28</v>
      </c>
      <c r="D7">
        <v>162.297</v>
      </c>
      <c r="E7">
        <v>11.423</v>
      </c>
    </row>
    <row r="8" spans="2:5">
      <c r="B8" t="s">
        <v>99</v>
      </c>
      <c r="C8">
        <v>5.31</v>
      </c>
      <c r="D8">
        <v>243.31200000000001</v>
      </c>
      <c r="E8">
        <v>51.378</v>
      </c>
    </row>
    <row r="9" spans="2:5">
      <c r="B9" t="s">
        <v>99</v>
      </c>
      <c r="C9">
        <v>86.19</v>
      </c>
      <c r="D9">
        <v>213.81</v>
      </c>
      <c r="E9">
        <v>0</v>
      </c>
    </row>
    <row r="10" spans="2:5">
      <c r="B10" t="s">
        <v>99</v>
      </c>
      <c r="C10">
        <v>4.5199999999999996</v>
      </c>
      <c r="D10">
        <v>274.19400000000002</v>
      </c>
      <c r="E10">
        <v>21.286000000000001</v>
      </c>
    </row>
    <row r="11" spans="2:5">
      <c r="B11" t="s">
        <v>99</v>
      </c>
      <c r="C11">
        <v>11.21</v>
      </c>
      <c r="D11">
        <v>250.483</v>
      </c>
      <c r="E11">
        <v>38.307000000000002</v>
      </c>
    </row>
    <row r="12" spans="2:5">
      <c r="B12" t="s">
        <v>99</v>
      </c>
      <c r="C12">
        <v>3.51</v>
      </c>
      <c r="D12">
        <v>290.77100000000002</v>
      </c>
      <c r="E12">
        <v>5.7190000000000003</v>
      </c>
    </row>
    <row r="13" spans="2:5">
      <c r="B13" t="s">
        <v>99</v>
      </c>
      <c r="C13">
        <v>7.43</v>
      </c>
      <c r="D13">
        <v>277.26900000000001</v>
      </c>
      <c r="E13">
        <v>15.301</v>
      </c>
    </row>
    <row r="14" spans="2:5">
      <c r="B14" t="s">
        <v>100</v>
      </c>
      <c r="C14">
        <v>1.83</v>
      </c>
      <c r="D14">
        <v>279.23700000000002</v>
      </c>
      <c r="E14">
        <v>18.933</v>
      </c>
    </row>
    <row r="15" spans="2:5">
      <c r="B15" t="s">
        <v>100</v>
      </c>
      <c r="C15">
        <v>30.24</v>
      </c>
      <c r="D15">
        <v>255.41</v>
      </c>
      <c r="E15">
        <v>14.35</v>
      </c>
    </row>
    <row r="16" spans="2:5">
      <c r="B16" t="s">
        <v>100</v>
      </c>
      <c r="C16">
        <v>41.67</v>
      </c>
      <c r="D16">
        <v>203.43</v>
      </c>
      <c r="E16">
        <v>54.9</v>
      </c>
    </row>
    <row r="17" spans="2:5">
      <c r="B17" t="s">
        <v>100</v>
      </c>
      <c r="C17">
        <v>0.64</v>
      </c>
      <c r="D17">
        <v>160.29100000000003</v>
      </c>
      <c r="E17">
        <v>139.06899999999999</v>
      </c>
    </row>
    <row r="18" spans="2:5">
      <c r="B18" t="s">
        <v>100</v>
      </c>
      <c r="C18">
        <v>11.34</v>
      </c>
      <c r="D18">
        <v>274.95999999999998</v>
      </c>
      <c r="E18">
        <v>13.7</v>
      </c>
    </row>
    <row r="19" spans="2:5">
      <c r="B19" t="s">
        <v>100</v>
      </c>
      <c r="C19">
        <v>0</v>
      </c>
      <c r="D19">
        <v>259.34399999999999</v>
      </c>
      <c r="E19">
        <v>40.655999999999999</v>
      </c>
    </row>
    <row r="20" spans="2:5">
      <c r="B20" t="s">
        <v>100</v>
      </c>
      <c r="C20">
        <v>7.5430000000000001</v>
      </c>
      <c r="D20">
        <v>278.17700000000002</v>
      </c>
      <c r="E20">
        <v>14.28</v>
      </c>
    </row>
    <row r="21" spans="2:5">
      <c r="B21" t="s">
        <v>100</v>
      </c>
      <c r="C21">
        <v>8.57</v>
      </c>
      <c r="D21">
        <v>287.84699999999998</v>
      </c>
      <c r="E21">
        <v>3.5830000000000002</v>
      </c>
    </row>
    <row r="22" spans="2:5">
      <c r="C22" t="s">
        <v>40</v>
      </c>
      <c r="D22" t="s">
        <v>41</v>
      </c>
      <c r="E22" t="s">
        <v>42</v>
      </c>
    </row>
    <row r="23" spans="2:5">
      <c r="B23" t="s">
        <v>101</v>
      </c>
      <c r="C23">
        <v>31.165000000000003</v>
      </c>
      <c r="D23">
        <v>238.04124999999999</v>
      </c>
      <c r="E23">
        <v>30.793750000000003</v>
      </c>
    </row>
    <row r="24" spans="2:5">
      <c r="B24" t="s">
        <v>102</v>
      </c>
      <c r="C24">
        <v>12.729125000000003</v>
      </c>
      <c r="D24">
        <v>249.83700000000002</v>
      </c>
      <c r="E24">
        <v>37.433874999999993</v>
      </c>
    </row>
    <row r="25" spans="2:5">
      <c r="B25" t="s">
        <v>89</v>
      </c>
      <c r="C25">
        <v>16.834716044107019</v>
      </c>
      <c r="D25">
        <v>15.94362691950035</v>
      </c>
      <c r="E25">
        <v>11.927841982027356</v>
      </c>
    </row>
    <row r="26" spans="2:5">
      <c r="B26" t="s">
        <v>90</v>
      </c>
      <c r="C26">
        <v>5.3740403842304048</v>
      </c>
      <c r="D26">
        <v>15.832255711949916</v>
      </c>
      <c r="E26">
        <v>15.678451086759516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5B5D1-331B-2843-B2F8-D452A3D360BB}">
  <dimension ref="B2:I23"/>
  <sheetViews>
    <sheetView workbookViewId="0">
      <selection activeCell="H23" sqref="H23"/>
    </sheetView>
  </sheetViews>
  <sheetFormatPr baseColWidth="10" defaultRowHeight="16"/>
  <sheetData>
    <row r="2" spans="2:9">
      <c r="B2" t="s">
        <v>47</v>
      </c>
    </row>
    <row r="4" spans="2:9">
      <c r="B4" t="s">
        <v>39</v>
      </c>
      <c r="C4">
        <v>0</v>
      </c>
      <c r="D4">
        <v>15</v>
      </c>
      <c r="E4">
        <v>30</v>
      </c>
      <c r="F4">
        <v>60</v>
      </c>
      <c r="I4" t="s">
        <v>48</v>
      </c>
    </row>
    <row r="5" spans="2:9">
      <c r="B5" t="s">
        <v>103</v>
      </c>
      <c r="C5">
        <v>45.938000000000002</v>
      </c>
      <c r="D5">
        <v>698.10599999999999</v>
      </c>
      <c r="E5">
        <v>1282.442</v>
      </c>
      <c r="F5">
        <v>438.654</v>
      </c>
      <c r="I5">
        <v>770.84799999999996</v>
      </c>
    </row>
    <row r="6" spans="2:9">
      <c r="B6" t="s">
        <v>103</v>
      </c>
      <c r="C6">
        <v>37.17</v>
      </c>
      <c r="D6">
        <v>536.28200000000004</v>
      </c>
      <c r="E6">
        <v>522.88199999999995</v>
      </c>
      <c r="F6">
        <v>196.32</v>
      </c>
      <c r="I6">
        <v>383.87749999999994</v>
      </c>
    </row>
    <row r="7" spans="2:9">
      <c r="B7" t="s">
        <v>103</v>
      </c>
      <c r="C7">
        <v>124.02200000000001</v>
      </c>
      <c r="D7">
        <v>559.73</v>
      </c>
      <c r="E7">
        <v>1403.452</v>
      </c>
      <c r="F7">
        <v>866.428</v>
      </c>
      <c r="I7">
        <v>898.33675000000005</v>
      </c>
    </row>
    <row r="8" spans="2:9">
      <c r="B8" t="s">
        <v>103</v>
      </c>
      <c r="C8">
        <v>148.64599999999999</v>
      </c>
      <c r="D8">
        <v>447.7</v>
      </c>
      <c r="E8">
        <v>649.17399999999998</v>
      </c>
      <c r="F8">
        <v>582.15599999999995</v>
      </c>
      <c r="I8">
        <v>519.48500000000001</v>
      </c>
    </row>
    <row r="9" spans="2:9">
      <c r="B9" t="s">
        <v>103</v>
      </c>
      <c r="C9">
        <v>37.926000000000002</v>
      </c>
      <c r="D9">
        <v>631.29399999999998</v>
      </c>
      <c r="E9">
        <v>640.16399999999999</v>
      </c>
      <c r="F9">
        <v>254.97200000000001</v>
      </c>
      <c r="I9">
        <v>466.36874999999998</v>
      </c>
    </row>
    <row r="10" spans="2:9">
      <c r="B10" t="s">
        <v>103</v>
      </c>
      <c r="C10">
        <v>57.03</v>
      </c>
      <c r="D10">
        <v>633.95000000000005</v>
      </c>
      <c r="E10">
        <v>1296.6400000000001</v>
      </c>
      <c r="F10">
        <v>764.98400000000004</v>
      </c>
      <c r="I10">
        <v>843.10225000000003</v>
      </c>
    </row>
    <row r="11" spans="2:9">
      <c r="B11" t="s">
        <v>103</v>
      </c>
      <c r="C11">
        <v>53.326000000000001</v>
      </c>
      <c r="D11">
        <v>309.584</v>
      </c>
      <c r="E11">
        <v>661.76199999999994</v>
      </c>
      <c r="F11">
        <v>474.51</v>
      </c>
      <c r="I11">
        <v>450.85</v>
      </c>
    </row>
    <row r="12" spans="2:9">
      <c r="B12" t="s">
        <v>103</v>
      </c>
      <c r="C12">
        <v>81.238</v>
      </c>
      <c r="D12">
        <v>768.67200000000003</v>
      </c>
      <c r="E12">
        <v>1584.94</v>
      </c>
      <c r="F12">
        <v>1002.99</v>
      </c>
      <c r="I12">
        <v>1047.42275</v>
      </c>
    </row>
    <row r="13" spans="2:9">
      <c r="B13" t="s">
        <v>104</v>
      </c>
      <c r="C13">
        <v>58.091999999999999</v>
      </c>
      <c r="D13">
        <v>411.298</v>
      </c>
      <c r="E13">
        <v>582.19799999999998</v>
      </c>
      <c r="F13">
        <v>189.858</v>
      </c>
      <c r="I13">
        <v>375.87474999999995</v>
      </c>
    </row>
    <row r="14" spans="2:9">
      <c r="B14" t="s">
        <v>104</v>
      </c>
      <c r="C14">
        <v>50.665999999999997</v>
      </c>
      <c r="D14">
        <v>280.67200000000003</v>
      </c>
      <c r="E14">
        <v>442.99599999999998</v>
      </c>
      <c r="F14">
        <v>196.078</v>
      </c>
      <c r="I14">
        <v>291.64425</v>
      </c>
    </row>
    <row r="15" spans="2:9">
      <c r="B15" t="s">
        <v>104</v>
      </c>
      <c r="C15">
        <v>43.533999999999999</v>
      </c>
      <c r="D15">
        <v>328.71199999999999</v>
      </c>
      <c r="E15">
        <v>519.35799999999995</v>
      </c>
      <c r="F15">
        <v>289.61799999999999</v>
      </c>
      <c r="I15">
        <v>354.78349999999995</v>
      </c>
    </row>
    <row r="16" spans="2:9">
      <c r="B16" t="s">
        <v>104</v>
      </c>
      <c r="C16">
        <v>62.176000000000002</v>
      </c>
      <c r="D16">
        <v>464.47</v>
      </c>
      <c r="E16">
        <v>672.50199999999995</v>
      </c>
      <c r="F16">
        <v>216.50800000000001</v>
      </c>
      <c r="I16">
        <v>430.20474999999993</v>
      </c>
    </row>
    <row r="17" spans="2:9">
      <c r="B17" t="s">
        <v>104</v>
      </c>
      <c r="C17">
        <v>35.268000000000001</v>
      </c>
      <c r="D17">
        <v>317.58199999999999</v>
      </c>
      <c r="E17">
        <v>803.31799999999998</v>
      </c>
      <c r="F17">
        <v>267.77266666666668</v>
      </c>
      <c r="I17">
        <v>451.99141666666662</v>
      </c>
    </row>
    <row r="18" spans="2:9">
      <c r="B18" t="s">
        <v>104</v>
      </c>
      <c r="C18">
        <v>47.945999999999998</v>
      </c>
      <c r="D18">
        <v>633.95000000000005</v>
      </c>
      <c r="E18">
        <v>1223.8679999999999</v>
      </c>
      <c r="F18">
        <v>276.976</v>
      </c>
      <c r="I18">
        <v>692.67525000000001</v>
      </c>
    </row>
    <row r="19" spans="2:9">
      <c r="C19" t="s">
        <v>105</v>
      </c>
      <c r="D19" t="s">
        <v>106</v>
      </c>
      <c r="E19" t="s">
        <v>107</v>
      </c>
      <c r="F19" t="s">
        <v>108</v>
      </c>
    </row>
    <row r="20" spans="2:9">
      <c r="B20" t="s">
        <v>87</v>
      </c>
      <c r="C20">
        <v>73.162000000000006</v>
      </c>
      <c r="D20">
        <v>573.16474999999991</v>
      </c>
      <c r="E20">
        <v>1005.182</v>
      </c>
      <c r="F20">
        <v>572.62675000000002</v>
      </c>
      <c r="I20">
        <v>672.53637500000002</v>
      </c>
    </row>
    <row r="21" spans="2:9">
      <c r="B21" t="s">
        <v>109</v>
      </c>
      <c r="C21">
        <v>49.613666666666667</v>
      </c>
      <c r="D21">
        <v>406.11400000000003</v>
      </c>
      <c r="E21">
        <v>707.37333333333333</v>
      </c>
      <c r="F21">
        <v>239.46844444444446</v>
      </c>
      <c r="I21">
        <v>432.86231944444444</v>
      </c>
    </row>
    <row r="22" spans="2:9">
      <c r="B22" t="s">
        <v>89</v>
      </c>
      <c r="C22">
        <v>14.809293587859905</v>
      </c>
      <c r="D22">
        <v>51.350389846812803</v>
      </c>
      <c r="E22">
        <v>150.42140969005331</v>
      </c>
      <c r="F22">
        <v>101.65687422749805</v>
      </c>
      <c r="I22">
        <v>87.493071644056741</v>
      </c>
    </row>
    <row r="23" spans="2:9">
      <c r="B23" t="s">
        <v>110</v>
      </c>
      <c r="C23">
        <v>3.689147680633527</v>
      </c>
      <c r="D23">
        <v>49.253344913242792</v>
      </c>
      <c r="E23">
        <v>106.65058216562474</v>
      </c>
      <c r="F23">
        <v>16.556425181719714</v>
      </c>
      <c r="I23">
        <v>52.688348447503628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48CDF-FB57-3B41-81C7-BE1ECCB3F63D}">
  <dimension ref="A1:H17"/>
  <sheetViews>
    <sheetView workbookViewId="0">
      <selection activeCell="F1" sqref="F1"/>
    </sheetView>
  </sheetViews>
  <sheetFormatPr baseColWidth="10" defaultRowHeight="16"/>
  <cols>
    <col min="1" max="1" width="14.5" customWidth="1"/>
  </cols>
  <sheetData>
    <row r="1" spans="1:8">
      <c r="B1" t="s">
        <v>13</v>
      </c>
      <c r="F1" t="s">
        <v>14</v>
      </c>
    </row>
    <row r="2" spans="1:8">
      <c r="B2" t="s">
        <v>4</v>
      </c>
      <c r="F2" t="s">
        <v>4</v>
      </c>
    </row>
    <row r="3" spans="1:8">
      <c r="B3" t="s">
        <v>0</v>
      </c>
      <c r="C3" t="s">
        <v>1</v>
      </c>
      <c r="D3" t="s">
        <v>2</v>
      </c>
      <c r="F3" t="s">
        <v>0</v>
      </c>
      <c r="G3" t="s">
        <v>1</v>
      </c>
      <c r="H3" t="s">
        <v>2</v>
      </c>
    </row>
    <row r="4" spans="1:8">
      <c r="B4">
        <v>0.77694230087872351</v>
      </c>
      <c r="C4">
        <v>0.84933858664936801</v>
      </c>
      <c r="D4">
        <v>1.3513590410202037</v>
      </c>
      <c r="F4">
        <f>B4*0.00659</f>
        <v>5.1200497627907886E-3</v>
      </c>
      <c r="G4">
        <f t="shared" ref="G4:G12" si="0">C4*0.00659</f>
        <v>5.5971412860193357E-3</v>
      </c>
      <c r="H4">
        <f t="shared" ref="H4:H12" si="1">D4*0.00659</f>
        <v>8.9054560803231431E-3</v>
      </c>
    </row>
    <row r="5" spans="1:8">
      <c r="B5">
        <v>0.80886305204510334</v>
      </c>
      <c r="C5">
        <v>1.1766952273656317</v>
      </c>
      <c r="D5">
        <v>1.2406335403207935</v>
      </c>
      <c r="F5">
        <f t="shared" ref="F5:F14" si="2">B5*0.00659</f>
        <v>5.3304075129772316E-3</v>
      </c>
      <c r="G5">
        <f t="shared" si="0"/>
        <v>7.7544215483395136E-3</v>
      </c>
      <c r="H5">
        <f t="shared" si="1"/>
        <v>8.17577503071403E-3</v>
      </c>
    </row>
    <row r="6" spans="1:8">
      <c r="B6">
        <v>0.92078167920958498</v>
      </c>
      <c r="C6">
        <v>1.1763630438356352</v>
      </c>
      <c r="D6">
        <v>1.0670649802661183</v>
      </c>
      <c r="F6">
        <f t="shared" si="2"/>
        <v>6.0679512659911651E-3</v>
      </c>
      <c r="G6">
        <f t="shared" si="0"/>
        <v>7.7522324588768362E-3</v>
      </c>
      <c r="H6">
        <f t="shared" si="1"/>
        <v>7.0319582199537198E-3</v>
      </c>
    </row>
    <row r="7" spans="1:8">
      <c r="B7">
        <v>1.3571743165607821</v>
      </c>
      <c r="C7">
        <v>0.94224188302023282</v>
      </c>
      <c r="D7">
        <v>1.1165725804552729</v>
      </c>
      <c r="F7">
        <f t="shared" si="2"/>
        <v>8.9437787461355556E-3</v>
      </c>
      <c r="G7">
        <f t="shared" si="0"/>
        <v>6.2093740091033345E-3</v>
      </c>
      <c r="H7">
        <f t="shared" si="1"/>
        <v>7.3582133052002485E-3</v>
      </c>
    </row>
    <row r="8" spans="1:8">
      <c r="B8">
        <v>1.0819006573181704</v>
      </c>
      <c r="C8">
        <v>1.0527681150260515</v>
      </c>
      <c r="D8">
        <v>1.1697828151438459</v>
      </c>
      <c r="F8">
        <f t="shared" si="2"/>
        <v>7.1297253317267432E-3</v>
      </c>
      <c r="G8">
        <f t="shared" si="0"/>
        <v>6.9377418780216795E-3</v>
      </c>
      <c r="H8">
        <f t="shared" si="1"/>
        <v>7.7088687517979449E-3</v>
      </c>
    </row>
    <row r="9" spans="1:8">
      <c r="B9">
        <v>0.81536298355575754</v>
      </c>
      <c r="C9">
        <v>0.91493048159374601</v>
      </c>
      <c r="D9">
        <v>1.0535913212949075</v>
      </c>
      <c r="F9">
        <f t="shared" si="2"/>
        <v>5.3732420616324425E-3</v>
      </c>
      <c r="G9">
        <f t="shared" si="0"/>
        <v>6.0293918737027866E-3</v>
      </c>
      <c r="H9">
        <f t="shared" si="1"/>
        <v>6.9431668073334412E-3</v>
      </c>
    </row>
    <row r="10" spans="1:8">
      <c r="B10">
        <v>1.1642251055596002</v>
      </c>
      <c r="C10">
        <v>0.94352786709793646</v>
      </c>
      <c r="D10">
        <v>1.2049634340182895</v>
      </c>
      <c r="F10">
        <f t="shared" si="2"/>
        <v>7.6722434456377659E-3</v>
      </c>
      <c r="G10">
        <f t="shared" si="0"/>
        <v>6.217848644175402E-3</v>
      </c>
      <c r="H10">
        <f t="shared" si="1"/>
        <v>7.9407090301805289E-3</v>
      </c>
    </row>
    <row r="11" spans="1:8">
      <c r="B11">
        <v>1.0912061649451363</v>
      </c>
      <c r="C11">
        <v>1.2155908328801814</v>
      </c>
      <c r="D11">
        <v>1.182533756262298</v>
      </c>
      <c r="F11">
        <f t="shared" si="2"/>
        <v>7.1910486269884492E-3</v>
      </c>
      <c r="G11">
        <f t="shared" si="0"/>
        <v>8.0107435886803968E-3</v>
      </c>
      <c r="H11">
        <f t="shared" si="1"/>
        <v>7.7928974537685436E-3</v>
      </c>
    </row>
    <row r="12" spans="1:8">
      <c r="B12">
        <v>1.1452636041924977</v>
      </c>
      <c r="C12">
        <v>1.0068511162989924</v>
      </c>
      <c r="D12">
        <v>1.3654274874765591</v>
      </c>
      <c r="F12">
        <f t="shared" si="2"/>
        <v>7.5472871516285601E-3</v>
      </c>
      <c r="G12">
        <f t="shared" si="0"/>
        <v>6.6351488564103597E-3</v>
      </c>
      <c r="H12">
        <f t="shared" si="1"/>
        <v>8.9981671424705246E-3</v>
      </c>
    </row>
    <row r="13" spans="1:8">
      <c r="B13">
        <v>0.81991657660231054</v>
      </c>
      <c r="F13">
        <f t="shared" si="2"/>
        <v>5.4032502398092264E-3</v>
      </c>
    </row>
    <row r="14" spans="1:8">
      <c r="B14">
        <v>1.0183635591323323</v>
      </c>
      <c r="F14">
        <f t="shared" si="2"/>
        <v>6.7110158546820706E-3</v>
      </c>
    </row>
    <row r="16" spans="1:8">
      <c r="A16" t="s">
        <v>11</v>
      </c>
      <c r="B16">
        <f>AVERAGE(B4:B14)</f>
        <v>0.99999999999999967</v>
      </c>
      <c r="C16">
        <f>AVERAGE(C4:C14)</f>
        <v>1.0309230170853085</v>
      </c>
      <c r="D16">
        <f>AVERAGE(D4:D14)</f>
        <v>1.1946587729175875</v>
      </c>
      <c r="F16">
        <f>AVERAGE(F4:F14)</f>
        <v>6.5899999999999995E-3</v>
      </c>
      <c r="G16">
        <f>AVERAGE(G4:G14)</f>
        <v>6.7937826825921824E-3</v>
      </c>
      <c r="H16">
        <f>AVERAGE(H4:H14)</f>
        <v>7.8728013135269045E-3</v>
      </c>
    </row>
    <row r="17" spans="1:8">
      <c r="A17" t="s">
        <v>12</v>
      </c>
      <c r="B17">
        <f>STDEV(B4:B14)/SQRT(11)</f>
        <v>5.6415091025087766E-2</v>
      </c>
      <c r="C17">
        <f>STDEV(C4:C14)/SQRT(9)</f>
        <v>4.4015564642898249E-2</v>
      </c>
      <c r="D17">
        <f>STDEV(D4:D14)/SQRT(9)</f>
        <v>3.7077298715272496E-2</v>
      </c>
      <c r="F17">
        <f>STDEV(F4:F14)/SQRT(11)</f>
        <v>3.7177544985532652E-4</v>
      </c>
      <c r="G17">
        <f>STDEV(G4:G14)/SQRT(9)</f>
        <v>2.9006257099670462E-4</v>
      </c>
      <c r="H17">
        <f>STDEV(H4:H14)/SQRT(9)</f>
        <v>2.443393985336458E-4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21F56-D3C4-1B46-8366-3A930C1BB5C1}">
  <dimension ref="B3:C26"/>
  <sheetViews>
    <sheetView workbookViewId="0">
      <selection activeCell="E9" sqref="E9"/>
    </sheetView>
  </sheetViews>
  <sheetFormatPr baseColWidth="10" defaultRowHeight="16"/>
  <cols>
    <col min="2" max="2" width="16.5" customWidth="1"/>
  </cols>
  <sheetData>
    <row r="3" spans="2:3">
      <c r="B3" t="s">
        <v>5</v>
      </c>
    </row>
    <row r="5" spans="2:3">
      <c r="B5" t="s">
        <v>111</v>
      </c>
      <c r="C5">
        <v>485.5</v>
      </c>
    </row>
    <row r="6" spans="2:3">
      <c r="B6" t="s">
        <v>111</v>
      </c>
      <c r="C6">
        <v>433</v>
      </c>
    </row>
    <row r="7" spans="2:3">
      <c r="B7" t="s">
        <v>111</v>
      </c>
      <c r="C7">
        <v>33</v>
      </c>
    </row>
    <row r="8" spans="2:3">
      <c r="B8" t="s">
        <v>111</v>
      </c>
      <c r="C8">
        <v>900</v>
      </c>
    </row>
    <row r="9" spans="2:3">
      <c r="B9" t="s">
        <v>111</v>
      </c>
      <c r="C9">
        <v>900</v>
      </c>
    </row>
    <row r="10" spans="2:3">
      <c r="B10" t="s">
        <v>111</v>
      </c>
      <c r="C10">
        <v>681.66666666666663</v>
      </c>
    </row>
    <row r="11" spans="2:3">
      <c r="B11" t="s">
        <v>111</v>
      </c>
      <c r="C11">
        <v>900</v>
      </c>
    </row>
    <row r="12" spans="2:3">
      <c r="B12" t="s">
        <v>111</v>
      </c>
      <c r="C12">
        <v>194.66666666666666</v>
      </c>
    </row>
    <row r="13" spans="2:3">
      <c r="B13" t="s">
        <v>112</v>
      </c>
      <c r="C13">
        <v>900</v>
      </c>
    </row>
    <row r="14" spans="2:3">
      <c r="B14" t="s">
        <v>112</v>
      </c>
      <c r="C14">
        <v>900</v>
      </c>
    </row>
    <row r="15" spans="2:3">
      <c r="B15" t="s">
        <v>112</v>
      </c>
      <c r="C15">
        <v>805</v>
      </c>
    </row>
    <row r="16" spans="2:3">
      <c r="B16" t="s">
        <v>112</v>
      </c>
      <c r="C16">
        <v>900</v>
      </c>
    </row>
    <row r="17" spans="2:3">
      <c r="B17" t="s">
        <v>112</v>
      </c>
      <c r="C17">
        <v>900</v>
      </c>
    </row>
    <row r="18" spans="2:3">
      <c r="B18" t="s">
        <v>112</v>
      </c>
      <c r="C18">
        <v>900</v>
      </c>
    </row>
    <row r="19" spans="2:3">
      <c r="B19" t="s">
        <v>112</v>
      </c>
      <c r="C19">
        <v>900</v>
      </c>
    </row>
    <row r="20" spans="2:3">
      <c r="B20" t="s">
        <v>112</v>
      </c>
      <c r="C20">
        <v>752.25</v>
      </c>
    </row>
    <row r="21" spans="2:3">
      <c r="B21" t="s">
        <v>112</v>
      </c>
      <c r="C21">
        <v>514.25</v>
      </c>
    </row>
    <row r="23" spans="2:3">
      <c r="B23" t="s">
        <v>113</v>
      </c>
      <c r="C23">
        <f>AVERAGE(C5:C12)</f>
        <v>565.97916666666663</v>
      </c>
    </row>
    <row r="24" spans="2:3">
      <c r="B24" t="s">
        <v>114</v>
      </c>
      <c r="C24">
        <f>AVERAGE(C13:C21)</f>
        <v>830.16666666666663</v>
      </c>
    </row>
    <row r="25" spans="2:3">
      <c r="B25" t="s">
        <v>115</v>
      </c>
      <c r="C25">
        <f>STDEV(C5:C12)/SQRT(8)</f>
        <v>119.08831272496298</v>
      </c>
    </row>
    <row r="26" spans="2:3">
      <c r="B26" t="s">
        <v>116</v>
      </c>
      <c r="C26">
        <f>STDEV(C13:C21)/3</f>
        <v>43.424243580695283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785C2-129A-CA43-8F13-E7D9D17A6C43}">
  <dimension ref="C4:G27"/>
  <sheetViews>
    <sheetView workbookViewId="0">
      <selection activeCell="C12" sqref="C12"/>
    </sheetView>
  </sheetViews>
  <sheetFormatPr baseColWidth="10" defaultRowHeight="16"/>
  <cols>
    <col min="3" max="3" width="18.1640625" customWidth="1"/>
  </cols>
  <sheetData>
    <row r="4" spans="3:7">
      <c r="D4" t="s">
        <v>120</v>
      </c>
      <c r="E4" t="s">
        <v>119</v>
      </c>
      <c r="F4" t="s">
        <v>118</v>
      </c>
      <c r="G4" t="s">
        <v>117</v>
      </c>
    </row>
    <row r="5" spans="3:7">
      <c r="C5" t="s">
        <v>111</v>
      </c>
      <c r="D5">
        <v>40.590000000000003</v>
      </c>
      <c r="E5">
        <v>30.9</v>
      </c>
      <c r="F5">
        <v>0.68</v>
      </c>
      <c r="G5">
        <v>72.170000000000016</v>
      </c>
    </row>
    <row r="6" spans="3:7">
      <c r="C6" t="s">
        <v>111</v>
      </c>
      <c r="D6">
        <v>89.49</v>
      </c>
      <c r="E6">
        <v>101.59</v>
      </c>
      <c r="F6">
        <v>120.43</v>
      </c>
      <c r="G6">
        <v>311.51</v>
      </c>
    </row>
    <row r="7" spans="3:7">
      <c r="C7" t="s">
        <v>111</v>
      </c>
      <c r="D7">
        <v>60.25</v>
      </c>
      <c r="E7">
        <v>62.28</v>
      </c>
      <c r="F7">
        <v>35.69</v>
      </c>
      <c r="G7">
        <v>158.22</v>
      </c>
    </row>
    <row r="8" spans="3:7">
      <c r="C8" t="s">
        <v>111</v>
      </c>
      <c r="D8">
        <v>55.51</v>
      </c>
      <c r="E8">
        <v>43.51</v>
      </c>
      <c r="F8">
        <v>30.85</v>
      </c>
      <c r="G8">
        <v>129.87</v>
      </c>
    </row>
    <row r="9" spans="3:7">
      <c r="C9" t="s">
        <v>111</v>
      </c>
      <c r="D9">
        <v>79.709999999999994</v>
      </c>
      <c r="E9">
        <v>60.94</v>
      </c>
      <c r="F9">
        <v>19.64</v>
      </c>
      <c r="G9">
        <v>160.28999999999996</v>
      </c>
    </row>
    <row r="10" spans="3:7">
      <c r="C10" t="s">
        <v>111</v>
      </c>
      <c r="D10">
        <v>32.049999999999997</v>
      </c>
      <c r="E10">
        <v>54.92</v>
      </c>
      <c r="F10">
        <v>90.44</v>
      </c>
      <c r="G10">
        <v>177.41</v>
      </c>
    </row>
    <row r="11" spans="3:7">
      <c r="C11" t="s">
        <v>111</v>
      </c>
      <c r="D11">
        <v>49.86</v>
      </c>
      <c r="E11">
        <v>54.26</v>
      </c>
      <c r="F11">
        <v>41.57</v>
      </c>
      <c r="G11">
        <v>145.69</v>
      </c>
    </row>
    <row r="12" spans="3:7">
      <c r="C12" t="s">
        <v>111</v>
      </c>
      <c r="D12">
        <v>54.96</v>
      </c>
      <c r="E12">
        <v>61.76</v>
      </c>
      <c r="F12">
        <v>60.75</v>
      </c>
      <c r="G12">
        <v>177.47</v>
      </c>
    </row>
    <row r="14" spans="3:7">
      <c r="C14" t="s">
        <v>112</v>
      </c>
      <c r="D14">
        <v>39.340000000000003</v>
      </c>
      <c r="E14">
        <v>18.440000000000001</v>
      </c>
      <c r="F14">
        <v>31.01</v>
      </c>
      <c r="G14">
        <v>88.79</v>
      </c>
    </row>
    <row r="15" spans="3:7">
      <c r="C15" t="s">
        <v>112</v>
      </c>
      <c r="D15">
        <v>41.38</v>
      </c>
      <c r="E15">
        <v>40.369999999999997</v>
      </c>
      <c r="F15">
        <v>17.09</v>
      </c>
      <c r="G15">
        <v>98.84</v>
      </c>
    </row>
    <row r="16" spans="3:7">
      <c r="C16" t="s">
        <v>112</v>
      </c>
      <c r="D16">
        <v>44.55</v>
      </c>
      <c r="E16">
        <v>55.3</v>
      </c>
      <c r="F16">
        <v>61.38</v>
      </c>
      <c r="G16">
        <v>161.22999999999999</v>
      </c>
    </row>
    <row r="17" spans="3:7">
      <c r="C17" t="s">
        <v>112</v>
      </c>
      <c r="D17">
        <v>61.8</v>
      </c>
      <c r="E17">
        <v>33.49</v>
      </c>
      <c r="F17">
        <v>43.78</v>
      </c>
      <c r="G17">
        <v>139.07</v>
      </c>
    </row>
    <row r="18" spans="3:7">
      <c r="C18" t="s">
        <v>112</v>
      </c>
      <c r="D18">
        <v>39.82</v>
      </c>
      <c r="E18">
        <v>38.56</v>
      </c>
      <c r="F18">
        <v>28.06</v>
      </c>
      <c r="G18">
        <v>106.44</v>
      </c>
    </row>
    <row r="19" spans="3:7">
      <c r="C19" t="s">
        <v>112</v>
      </c>
      <c r="D19">
        <v>15.43</v>
      </c>
      <c r="E19">
        <v>22.23</v>
      </c>
      <c r="F19">
        <v>35.299999999999997</v>
      </c>
      <c r="G19">
        <v>72.959999999999994</v>
      </c>
    </row>
    <row r="20" spans="3:7">
      <c r="C20" t="s">
        <v>112</v>
      </c>
      <c r="D20">
        <v>39.01</v>
      </c>
      <c r="E20">
        <v>14.99</v>
      </c>
      <c r="F20">
        <v>15.71</v>
      </c>
      <c r="G20">
        <v>69.710000000000008</v>
      </c>
    </row>
    <row r="21" spans="3:7">
      <c r="C21" t="s">
        <v>112</v>
      </c>
      <c r="D21">
        <v>41.31</v>
      </c>
      <c r="E21">
        <v>37.22</v>
      </c>
      <c r="F21">
        <v>22.75</v>
      </c>
      <c r="G21">
        <v>101.28</v>
      </c>
    </row>
    <row r="22" spans="3:7">
      <c r="C22" t="s">
        <v>112</v>
      </c>
      <c r="D22">
        <v>40.590000000000003</v>
      </c>
      <c r="E22">
        <v>30.9</v>
      </c>
      <c r="F22">
        <v>0.68</v>
      </c>
      <c r="G22">
        <v>72.170000000000016</v>
      </c>
    </row>
    <row r="24" spans="3:7">
      <c r="C24" t="s">
        <v>101</v>
      </c>
      <c r="D24">
        <v>40.33</v>
      </c>
      <c r="E24">
        <v>32.575000000000003</v>
      </c>
      <c r="F24">
        <v>31.885000000000002</v>
      </c>
      <c r="G24">
        <v>104.79</v>
      </c>
    </row>
    <row r="25" spans="3:7">
      <c r="C25" t="s">
        <v>102</v>
      </c>
      <c r="D25">
        <v>57.802499999999995</v>
      </c>
      <c r="E25">
        <v>58.77</v>
      </c>
      <c r="F25">
        <v>50.006250000000001</v>
      </c>
      <c r="G25">
        <v>166.57874999999999</v>
      </c>
    </row>
    <row r="26" spans="3:7">
      <c r="C26" t="s">
        <v>115</v>
      </c>
      <c r="D26">
        <v>4.4397248949520707</v>
      </c>
      <c r="E26">
        <v>4.7273342684555599</v>
      </c>
      <c r="F26">
        <v>5.3493581056849342</v>
      </c>
      <c r="G26">
        <v>11.108870651099384</v>
      </c>
    </row>
    <row r="27" spans="3:7">
      <c r="C27" t="s">
        <v>116</v>
      </c>
      <c r="D27">
        <v>6.7160609070453621</v>
      </c>
      <c r="E27">
        <v>7.201548196642956</v>
      </c>
      <c r="F27">
        <v>13.828087479771533</v>
      </c>
      <c r="G27">
        <v>23.922234086835566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574A2-7D62-9345-BAC8-DF03E2F83B33}">
  <dimension ref="B2:E28"/>
  <sheetViews>
    <sheetView topLeftCell="B1" workbookViewId="0">
      <selection activeCell="C23" sqref="C23"/>
    </sheetView>
  </sheetViews>
  <sheetFormatPr baseColWidth="10" defaultRowHeight="16"/>
  <cols>
    <col min="3" max="3" width="18" customWidth="1"/>
    <col min="4" max="4" width="19" customWidth="1"/>
    <col min="5" max="5" width="21.5" customWidth="1"/>
  </cols>
  <sheetData>
    <row r="2" spans="2:5">
      <c r="B2" t="s">
        <v>121</v>
      </c>
    </row>
    <row r="5" spans="2:5">
      <c r="B5" t="s">
        <v>92</v>
      </c>
      <c r="C5" t="s">
        <v>122</v>
      </c>
      <c r="D5" t="s">
        <v>123</v>
      </c>
      <c r="E5" t="s">
        <v>124</v>
      </c>
    </row>
    <row r="6" spans="2:5">
      <c r="B6" t="s">
        <v>111</v>
      </c>
      <c r="C6">
        <v>49</v>
      </c>
      <c r="D6">
        <v>107</v>
      </c>
      <c r="E6">
        <v>144</v>
      </c>
    </row>
    <row r="7" spans="2:5">
      <c r="B7" t="s">
        <v>111</v>
      </c>
      <c r="C7">
        <v>94</v>
      </c>
      <c r="D7">
        <v>203</v>
      </c>
      <c r="E7">
        <v>3</v>
      </c>
    </row>
    <row r="8" spans="2:5">
      <c r="B8" t="s">
        <v>111</v>
      </c>
      <c r="C8">
        <v>70</v>
      </c>
      <c r="D8">
        <v>100</v>
      </c>
      <c r="E8">
        <v>130</v>
      </c>
    </row>
    <row r="9" spans="2:5">
      <c r="B9" t="s">
        <v>111</v>
      </c>
      <c r="C9">
        <v>49</v>
      </c>
      <c r="D9">
        <v>173</v>
      </c>
      <c r="E9">
        <v>78</v>
      </c>
    </row>
    <row r="10" spans="2:5">
      <c r="B10" t="s">
        <v>111</v>
      </c>
      <c r="C10">
        <v>70</v>
      </c>
      <c r="D10">
        <v>228</v>
      </c>
      <c r="E10">
        <v>2</v>
      </c>
    </row>
    <row r="11" spans="2:5">
      <c r="B11" t="s">
        <v>111</v>
      </c>
      <c r="C11">
        <v>19.91</v>
      </c>
      <c r="D11">
        <v>213.78300000000002</v>
      </c>
      <c r="E11">
        <v>66.307000000000002</v>
      </c>
    </row>
    <row r="12" spans="2:5">
      <c r="B12" t="s">
        <v>111</v>
      </c>
      <c r="C12">
        <v>40.93</v>
      </c>
      <c r="D12">
        <v>235.07499999999999</v>
      </c>
      <c r="E12">
        <v>23.995000000000001</v>
      </c>
    </row>
    <row r="13" spans="2:5">
      <c r="B13" t="s">
        <v>111</v>
      </c>
      <c r="C13">
        <v>54.6</v>
      </c>
      <c r="D13">
        <v>188.76400000000001</v>
      </c>
      <c r="E13">
        <v>56.636000000000003</v>
      </c>
    </row>
    <row r="15" spans="2:5">
      <c r="B15" t="s">
        <v>112</v>
      </c>
      <c r="C15">
        <v>81</v>
      </c>
      <c r="D15">
        <v>127</v>
      </c>
      <c r="E15">
        <v>92</v>
      </c>
    </row>
    <row r="16" spans="2:5">
      <c r="B16" t="s">
        <v>112</v>
      </c>
      <c r="C16">
        <v>13</v>
      </c>
      <c r="D16">
        <v>272</v>
      </c>
      <c r="E16">
        <v>15</v>
      </c>
    </row>
    <row r="17" spans="2:5">
      <c r="B17" t="s">
        <v>112</v>
      </c>
      <c r="C17">
        <v>1</v>
      </c>
      <c r="D17">
        <v>220</v>
      </c>
      <c r="E17">
        <v>79</v>
      </c>
    </row>
    <row r="18" spans="2:5">
      <c r="B18" t="s">
        <v>112</v>
      </c>
      <c r="C18">
        <v>22</v>
      </c>
      <c r="D18">
        <v>247</v>
      </c>
      <c r="E18">
        <v>31</v>
      </c>
    </row>
    <row r="19" spans="2:5">
      <c r="B19" t="s">
        <v>112</v>
      </c>
      <c r="C19">
        <v>19</v>
      </c>
      <c r="D19">
        <v>179</v>
      </c>
      <c r="E19">
        <v>102</v>
      </c>
    </row>
    <row r="20" spans="2:5">
      <c r="B20" t="s">
        <v>112</v>
      </c>
      <c r="C20">
        <v>36</v>
      </c>
      <c r="D20">
        <v>220</v>
      </c>
      <c r="E20">
        <v>44</v>
      </c>
    </row>
    <row r="21" spans="2:5">
      <c r="B21" t="s">
        <v>112</v>
      </c>
      <c r="C21">
        <v>14.79</v>
      </c>
      <c r="D21">
        <v>256.041</v>
      </c>
      <c r="E21">
        <v>29.169</v>
      </c>
    </row>
    <row r="22" spans="2:5">
      <c r="B22" t="s">
        <v>112</v>
      </c>
      <c r="C22">
        <v>18.04</v>
      </c>
      <c r="D22">
        <v>123.11799999999999</v>
      </c>
      <c r="E22">
        <v>158.84200000000001</v>
      </c>
    </row>
    <row r="23" spans="2:5">
      <c r="B23" t="s">
        <v>112</v>
      </c>
      <c r="C23">
        <v>36.32</v>
      </c>
      <c r="D23">
        <v>204.99799999999999</v>
      </c>
      <c r="E23">
        <v>58.682000000000002</v>
      </c>
    </row>
    <row r="24" spans="2:5">
      <c r="C24" t="s">
        <v>122</v>
      </c>
      <c r="D24" t="s">
        <v>123</v>
      </c>
      <c r="E24" t="s">
        <v>124</v>
      </c>
    </row>
    <row r="25" spans="2:5">
      <c r="B25" t="s">
        <v>125</v>
      </c>
      <c r="C25">
        <f>AVERAGE(C6:C13)</f>
        <v>55.930000000000007</v>
      </c>
      <c r="D25">
        <f t="shared" ref="D25:E25" si="0">AVERAGE(D6:D13)</f>
        <v>181.07774999999998</v>
      </c>
      <c r="E25">
        <f t="shared" si="0"/>
        <v>62.992250000000006</v>
      </c>
    </row>
    <row r="26" spans="2:5">
      <c r="B26" t="s">
        <v>126</v>
      </c>
      <c r="C26">
        <f>AVERAGE(C15:C23)</f>
        <v>26.794444444444441</v>
      </c>
      <c r="D26">
        <f t="shared" ref="D26:E26" si="1">AVERAGE(D15:D23)</f>
        <v>205.46188888888889</v>
      </c>
      <c r="E26">
        <f t="shared" si="1"/>
        <v>67.74366666666667</v>
      </c>
    </row>
    <row r="27" spans="2:5">
      <c r="B27" t="s">
        <v>127</v>
      </c>
      <c r="C27">
        <f>STDEV(C6:C13)/SQRT(8)</f>
        <v>7.8666495409418022</v>
      </c>
      <c r="D27">
        <f t="shared" ref="D27:E27" si="2">STDEV(D6:D13)/SQRT(8)</f>
        <v>18.348346582526204</v>
      </c>
      <c r="E27">
        <f t="shared" si="2"/>
        <v>18.977818955625537</v>
      </c>
    </row>
    <row r="28" spans="2:5">
      <c r="B28" t="s">
        <v>90</v>
      </c>
      <c r="C28">
        <f>STDEV(C15:C23)/3</f>
        <v>7.7044790564232324</v>
      </c>
      <c r="D28">
        <f t="shared" ref="D28:E28" si="3">STDEV(D15:D23)/3</f>
        <v>17.783780663262004</v>
      </c>
      <c r="E28">
        <f t="shared" si="3"/>
        <v>15.116836312903279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BEE8B-8712-9E41-B0F8-9690BA30A623}">
  <dimension ref="B5:G22"/>
  <sheetViews>
    <sheetView workbookViewId="0">
      <selection activeCell="H27" sqref="H27"/>
    </sheetView>
  </sheetViews>
  <sheetFormatPr baseColWidth="10" defaultRowHeight="16"/>
  <cols>
    <col min="2" max="2" width="17.33203125" customWidth="1"/>
  </cols>
  <sheetData>
    <row r="5" spans="2:7">
      <c r="B5" s="6"/>
      <c r="C5" s="6" t="s">
        <v>49</v>
      </c>
      <c r="D5" s="6" t="s">
        <v>50</v>
      </c>
      <c r="E5" s="6" t="s">
        <v>51</v>
      </c>
      <c r="F5" s="6" t="s">
        <v>52</v>
      </c>
      <c r="G5" s="6" t="s">
        <v>78</v>
      </c>
    </row>
    <row r="6" spans="2:7">
      <c r="B6" s="6" t="s">
        <v>111</v>
      </c>
      <c r="C6" s="7">
        <v>103.444</v>
      </c>
      <c r="D6" s="7">
        <v>306.52</v>
      </c>
      <c r="E6" s="7">
        <v>472.44</v>
      </c>
      <c r="F6" s="7">
        <v>359.44</v>
      </c>
      <c r="G6" s="6">
        <v>356.58549999999997</v>
      </c>
    </row>
    <row r="7" spans="2:7">
      <c r="B7" s="6" t="s">
        <v>111</v>
      </c>
      <c r="C7" s="7">
        <v>167.44399999999999</v>
      </c>
      <c r="D7" s="7">
        <v>879.58</v>
      </c>
      <c r="E7" s="7">
        <v>901</v>
      </c>
      <c r="F7" s="7">
        <v>104.664</v>
      </c>
      <c r="G7" s="6">
        <v>604.86649999999997</v>
      </c>
    </row>
    <row r="8" spans="2:7">
      <c r="B8" s="6" t="s">
        <v>111</v>
      </c>
      <c r="C8" s="7">
        <v>92.266000000000005</v>
      </c>
      <c r="D8" s="7">
        <v>742.44</v>
      </c>
      <c r="E8" s="7">
        <v>789.22</v>
      </c>
      <c r="F8" s="7">
        <v>106.572</v>
      </c>
      <c r="G8" s="6">
        <v>519.74374999999998</v>
      </c>
    </row>
    <row r="9" spans="2:7">
      <c r="B9" s="6" t="s">
        <v>111</v>
      </c>
      <c r="C9" s="7">
        <v>65</v>
      </c>
      <c r="D9" s="7">
        <v>76.614000000000004</v>
      </c>
      <c r="E9" s="7">
        <v>391.52</v>
      </c>
      <c r="F9" s="7">
        <v>315.77999999999997</v>
      </c>
      <c r="G9" s="6">
        <v>253.04350000000002</v>
      </c>
    </row>
    <row r="10" spans="2:7">
      <c r="B10" s="6" t="s">
        <v>111</v>
      </c>
      <c r="C10" s="7">
        <v>98.457999999999998</v>
      </c>
      <c r="D10" s="7">
        <v>529.1</v>
      </c>
      <c r="E10" s="7">
        <v>605.4</v>
      </c>
      <c r="F10" s="7">
        <v>221.4</v>
      </c>
      <c r="G10" s="7">
        <v>428.6</v>
      </c>
    </row>
    <row r="11" spans="2:7">
      <c r="B11" s="6" t="s">
        <v>111</v>
      </c>
      <c r="C11" s="7">
        <v>64.683999999999997</v>
      </c>
      <c r="D11" s="7">
        <v>635.28</v>
      </c>
      <c r="E11" s="7">
        <v>484.18</v>
      </c>
      <c r="F11" s="7">
        <v>210.18</v>
      </c>
      <c r="G11" s="6">
        <v>401.01799999999997</v>
      </c>
    </row>
    <row r="12" spans="2:7">
      <c r="B12" s="6" t="s">
        <v>112</v>
      </c>
      <c r="C12" s="7">
        <v>294.16000000000003</v>
      </c>
      <c r="D12" s="7">
        <v>1288.3399999999999</v>
      </c>
      <c r="E12" s="7">
        <v>1268.72</v>
      </c>
      <c r="F12" s="7">
        <v>421.02</v>
      </c>
      <c r="G12" s="6">
        <v>939.88</v>
      </c>
    </row>
    <row r="13" spans="2:7">
      <c r="B13" s="6" t="s">
        <v>112</v>
      </c>
      <c r="C13" s="7">
        <v>268.27999999999997</v>
      </c>
      <c r="D13" s="7">
        <v>681.4</v>
      </c>
      <c r="E13" s="7">
        <v>1212.1599999999999</v>
      </c>
      <c r="F13" s="7">
        <v>542.72</v>
      </c>
      <c r="G13" s="6">
        <v>794.125</v>
      </c>
    </row>
    <row r="14" spans="2:7">
      <c r="B14" s="6" t="s">
        <v>112</v>
      </c>
      <c r="C14" s="7">
        <v>130.15799999999999</v>
      </c>
      <c r="D14" s="7">
        <v>992.78</v>
      </c>
      <c r="E14" s="7">
        <v>661.34</v>
      </c>
      <c r="F14" s="7">
        <v>307.12</v>
      </c>
      <c r="G14" s="6">
        <v>589.24725000000001</v>
      </c>
    </row>
    <row r="15" spans="2:7">
      <c r="B15" s="6" t="s">
        <v>112</v>
      </c>
      <c r="C15" s="7">
        <v>171.2</v>
      </c>
      <c r="D15" s="7">
        <v>874.2</v>
      </c>
      <c r="E15" s="7">
        <v>1080.23</v>
      </c>
      <c r="F15" s="7">
        <v>332.8</v>
      </c>
      <c r="G15" s="7">
        <v>729.4</v>
      </c>
    </row>
    <row r="16" spans="2:7">
      <c r="B16" s="6" t="s">
        <v>112</v>
      </c>
      <c r="C16" s="7">
        <v>84.596000000000004</v>
      </c>
      <c r="D16" s="7">
        <v>575.34</v>
      </c>
      <c r="E16" s="7">
        <v>851.3</v>
      </c>
      <c r="F16" s="7">
        <v>169.56800000000001</v>
      </c>
      <c r="G16" s="6">
        <v>516.03899999999999</v>
      </c>
    </row>
    <row r="17" spans="2:7">
      <c r="B17" s="6" t="s">
        <v>112</v>
      </c>
      <c r="C17" s="7">
        <v>74.632000000000005</v>
      </c>
      <c r="D17" s="7">
        <v>844.18</v>
      </c>
      <c r="E17" s="7">
        <v>1398</v>
      </c>
      <c r="F17" s="7">
        <v>209.68</v>
      </c>
      <c r="G17" s="6">
        <v>797.79399999999998</v>
      </c>
    </row>
    <row r="18" spans="2:7">
      <c r="B18" s="6"/>
      <c r="C18" s="6"/>
      <c r="D18" s="6"/>
      <c r="E18" s="6"/>
      <c r="F18" s="6"/>
      <c r="G18" s="6"/>
    </row>
    <row r="19" spans="2:7">
      <c r="B19" s="6" t="s">
        <v>113</v>
      </c>
      <c r="C19" s="6">
        <f>AVERAGE(C6:C11)</f>
        <v>98.549333333333323</v>
      </c>
      <c r="D19" s="6">
        <f>AVERAGE(D6:D11)</f>
        <v>528.25566666666657</v>
      </c>
      <c r="E19" s="6">
        <f>AVERAGE(E6:E11)</f>
        <v>607.29333333333329</v>
      </c>
      <c r="F19" s="6">
        <f>AVERAGE(F6:F11)</f>
        <v>219.67266666666669</v>
      </c>
      <c r="G19" s="6">
        <f>AVERAGE(G6:G11)</f>
        <v>427.30954166666669</v>
      </c>
    </row>
    <row r="20" spans="2:7">
      <c r="B20" s="6" t="s">
        <v>114</v>
      </c>
      <c r="C20" s="6">
        <f>AVERAGE(C12:C17)</f>
        <v>170.50433333333334</v>
      </c>
      <c r="D20" s="6">
        <f>AVERAGE(D12:D17)</f>
        <v>876.04</v>
      </c>
      <c r="E20" s="6">
        <f>AVERAGE(E12:E17)</f>
        <v>1078.6250000000002</v>
      </c>
      <c r="F20" s="6">
        <f>AVERAGE(F12:F17)</f>
        <v>330.48466666666667</v>
      </c>
      <c r="G20" s="6">
        <f>AVERAGE(G12:G17)</f>
        <v>727.74754166666662</v>
      </c>
    </row>
    <row r="21" spans="2:7">
      <c r="B21" s="6" t="s">
        <v>115</v>
      </c>
      <c r="C21" s="6">
        <f>STDEV(C6:C11)/SQRT(6)</f>
        <v>15.364830018946233</v>
      </c>
      <c r="D21" s="6">
        <f t="shared" ref="D21:G21" si="0">STDEV(D6:D11)/SQRT(6)</f>
        <v>120.26436679295796</v>
      </c>
      <c r="E21" s="6">
        <f t="shared" si="0"/>
        <v>81.499478226005408</v>
      </c>
      <c r="F21" s="6">
        <f t="shared" si="0"/>
        <v>42.772021851257442</v>
      </c>
      <c r="G21" s="6">
        <f t="shared" si="0"/>
        <v>50.37658520799512</v>
      </c>
    </row>
    <row r="22" spans="2:7">
      <c r="B22" s="6" t="s">
        <v>116</v>
      </c>
      <c r="C22" s="6">
        <f>STDEV(C12:C17)/SQRT(6)</f>
        <v>37.88177287796568</v>
      </c>
      <c r="D22" s="6">
        <f t="shared" ref="D22:F22" si="1">STDEV(D12:D17)/SQRT(6)</f>
        <v>102.13441835803107</v>
      </c>
      <c r="E22" s="6">
        <f t="shared" si="1"/>
        <v>112.80870219830803</v>
      </c>
      <c r="F22" s="6">
        <f t="shared" si="1"/>
        <v>56.059400880772039</v>
      </c>
      <c r="G22" s="6">
        <f>STDEV(G12:G17)/SQRT(6)</f>
        <v>62.800801800428879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137E-2864-3D43-A94B-08236D45CC2A}">
  <dimension ref="B2:D33"/>
  <sheetViews>
    <sheetView workbookViewId="0">
      <selection activeCell="B3" sqref="B3"/>
    </sheetView>
  </sheetViews>
  <sheetFormatPr baseColWidth="10" defaultRowHeight="16"/>
  <sheetData>
    <row r="2" spans="2:4">
      <c r="B2" t="s">
        <v>128</v>
      </c>
    </row>
    <row r="4" spans="2:4">
      <c r="B4" t="s">
        <v>73</v>
      </c>
      <c r="C4" t="s">
        <v>129</v>
      </c>
      <c r="D4" t="s">
        <v>130</v>
      </c>
    </row>
    <row r="5" spans="2:4">
      <c r="B5" t="s">
        <v>131</v>
      </c>
      <c r="C5">
        <v>201.6</v>
      </c>
      <c r="D5">
        <v>257.59999999999997</v>
      </c>
    </row>
    <row r="6" spans="2:4">
      <c r="B6" t="s">
        <v>131</v>
      </c>
      <c r="C6">
        <v>221.2</v>
      </c>
      <c r="D6">
        <v>260.39999999999998</v>
      </c>
    </row>
    <row r="7" spans="2:4">
      <c r="B7" t="s">
        <v>131</v>
      </c>
      <c r="C7">
        <v>281.39999999999998</v>
      </c>
      <c r="D7">
        <v>305.2</v>
      </c>
    </row>
    <row r="8" spans="2:4">
      <c r="B8" t="s">
        <v>131</v>
      </c>
      <c r="C8">
        <v>303.79999999999995</v>
      </c>
      <c r="D8">
        <v>277.2</v>
      </c>
    </row>
    <row r="9" spans="2:4">
      <c r="B9" t="s">
        <v>131</v>
      </c>
      <c r="C9">
        <v>253.39999999999998</v>
      </c>
      <c r="D9">
        <v>228.2</v>
      </c>
    </row>
    <row r="10" spans="2:4">
      <c r="B10" t="s">
        <v>131</v>
      </c>
      <c r="C10">
        <v>315</v>
      </c>
      <c r="D10">
        <v>343</v>
      </c>
    </row>
    <row r="11" spans="2:4">
      <c r="B11" t="s">
        <v>131</v>
      </c>
      <c r="C11">
        <v>47.599999999999994</v>
      </c>
      <c r="D11">
        <v>92.399999999999991</v>
      </c>
    </row>
    <row r="12" spans="2:4">
      <c r="B12" t="s">
        <v>131</v>
      </c>
      <c r="C12">
        <v>253.39999999999998</v>
      </c>
      <c r="D12">
        <v>237.99999999999997</v>
      </c>
    </row>
    <row r="13" spans="2:4">
      <c r="B13" t="s">
        <v>131</v>
      </c>
      <c r="C13">
        <v>308</v>
      </c>
      <c r="D13">
        <v>244.99999999999997</v>
      </c>
    </row>
    <row r="14" spans="2:4">
      <c r="B14" t="s">
        <v>131</v>
      </c>
      <c r="C14">
        <v>200.2</v>
      </c>
      <c r="D14">
        <v>210</v>
      </c>
    </row>
    <row r="15" spans="2:4">
      <c r="B15" t="s">
        <v>1</v>
      </c>
      <c r="C15">
        <v>343</v>
      </c>
      <c r="D15">
        <v>445.2</v>
      </c>
    </row>
    <row r="16" spans="2:4">
      <c r="B16" t="s">
        <v>1</v>
      </c>
      <c r="C16">
        <v>358.4</v>
      </c>
      <c r="D16">
        <v>301</v>
      </c>
    </row>
    <row r="17" spans="2:4">
      <c r="B17" t="s">
        <v>1</v>
      </c>
      <c r="C17">
        <v>235.2</v>
      </c>
      <c r="D17">
        <v>347.2</v>
      </c>
    </row>
    <row r="18" spans="2:4">
      <c r="B18" t="s">
        <v>1</v>
      </c>
      <c r="C18">
        <v>323.2</v>
      </c>
      <c r="D18">
        <v>353.32</v>
      </c>
    </row>
    <row r="19" spans="2:4">
      <c r="B19" t="s">
        <v>1</v>
      </c>
      <c r="C19">
        <v>371</v>
      </c>
      <c r="D19">
        <v>378</v>
      </c>
    </row>
    <row r="20" spans="2:4">
      <c r="B20" t="s">
        <v>1</v>
      </c>
      <c r="C20">
        <v>317.79999999999995</v>
      </c>
      <c r="D20">
        <v>305.2</v>
      </c>
    </row>
    <row r="21" spans="2:4">
      <c r="B21" t="s">
        <v>2</v>
      </c>
      <c r="C21">
        <v>246.39999999999998</v>
      </c>
      <c r="D21">
        <v>274.39999999999998</v>
      </c>
    </row>
    <row r="22" spans="2:4">
      <c r="B22" t="s">
        <v>2</v>
      </c>
      <c r="C22">
        <v>229.6</v>
      </c>
      <c r="D22">
        <v>226.79999999999998</v>
      </c>
    </row>
    <row r="23" spans="2:4">
      <c r="B23" t="s">
        <v>2</v>
      </c>
      <c r="C23">
        <v>207.2</v>
      </c>
      <c r="D23">
        <v>182</v>
      </c>
    </row>
    <row r="24" spans="2:4">
      <c r="B24" t="s">
        <v>2</v>
      </c>
      <c r="C24">
        <v>277.2</v>
      </c>
      <c r="D24">
        <v>280</v>
      </c>
    </row>
    <row r="25" spans="2:4">
      <c r="B25" t="s">
        <v>2</v>
      </c>
      <c r="C25">
        <v>247.79999999999998</v>
      </c>
      <c r="D25">
        <v>225.39999999999998</v>
      </c>
    </row>
    <row r="26" spans="2:4">
      <c r="B26" t="s">
        <v>2</v>
      </c>
      <c r="C26">
        <v>242.64</v>
      </c>
      <c r="D26">
        <v>238.4</v>
      </c>
    </row>
    <row r="28" spans="2:4">
      <c r="B28" t="s">
        <v>132</v>
      </c>
      <c r="C28">
        <f>AVERAGE(C5:C14)</f>
        <v>238.55999999999995</v>
      </c>
      <c r="D28">
        <f>AVERAGE(D5:D14)</f>
        <v>245.7</v>
      </c>
    </row>
    <row r="29" spans="2:4">
      <c r="B29" t="s">
        <v>133</v>
      </c>
      <c r="C29">
        <f>AVERAGE(C15:C20)</f>
        <v>324.76666666666665</v>
      </c>
      <c r="D29">
        <f>AVERAGE(D15:D20)</f>
        <v>354.98666666666668</v>
      </c>
    </row>
    <row r="30" spans="2:4">
      <c r="B30" t="s">
        <v>134</v>
      </c>
      <c r="C30">
        <f>AVERAGE(C21:C26)</f>
        <v>241.8066666666667</v>
      </c>
      <c r="D30">
        <f>AVERAGE(D21:D26)</f>
        <v>237.83333333333334</v>
      </c>
    </row>
    <row r="31" spans="2:4">
      <c r="B31" t="s">
        <v>135</v>
      </c>
      <c r="C31">
        <f>STDEV(C5:C14)/SQRT(10)</f>
        <v>25.122275197742621</v>
      </c>
      <c r="D31">
        <f>STDEV(D5:D14)/SQRT(10)</f>
        <v>20.949383443592453</v>
      </c>
    </row>
    <row r="32" spans="2:4">
      <c r="B32" t="s">
        <v>136</v>
      </c>
      <c r="C32">
        <f>STDEV(C15:C20)/SQRT(6)</f>
        <v>19.726761293002788</v>
      </c>
      <c r="D32">
        <f>STDEV(D15:D20)/SQRT(6)</f>
        <v>21.698495595573217</v>
      </c>
    </row>
    <row r="33" spans="2:4">
      <c r="B33" t="s">
        <v>137</v>
      </c>
      <c r="C33">
        <f>STDEV(C21:C26)/SQRT(6)</f>
        <v>9.4110313521479192</v>
      </c>
      <c r="D33">
        <f>STDEV(D21:D26)/SQRT(6)</f>
        <v>14.729961906867766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AF7A8-0F01-0E4F-8C51-E3B708829FCE}">
  <dimension ref="A4:G35"/>
  <sheetViews>
    <sheetView workbookViewId="0">
      <selection activeCell="F35" sqref="F35"/>
    </sheetView>
  </sheetViews>
  <sheetFormatPr baseColWidth="10" defaultRowHeight="16"/>
  <sheetData>
    <row r="4" spans="1:7">
      <c r="B4" t="s">
        <v>138</v>
      </c>
      <c r="F4" t="s">
        <v>139</v>
      </c>
    </row>
    <row r="5" spans="1:7">
      <c r="A5" t="s">
        <v>39</v>
      </c>
      <c r="B5" t="s">
        <v>16</v>
      </c>
      <c r="C5" t="s">
        <v>19</v>
      </c>
      <c r="E5" t="s">
        <v>39</v>
      </c>
      <c r="F5" t="s">
        <v>16</v>
      </c>
      <c r="G5" t="s">
        <v>19</v>
      </c>
    </row>
    <row r="6" spans="1:7">
      <c r="A6" t="s">
        <v>131</v>
      </c>
      <c r="B6">
        <v>1.1010829518812102</v>
      </c>
      <c r="C6">
        <v>1.0270361418694844</v>
      </c>
      <c r="E6" t="s">
        <v>131</v>
      </c>
      <c r="F6">
        <v>1.540415049681813</v>
      </c>
      <c r="G6">
        <v>1.1410371536169972</v>
      </c>
    </row>
    <row r="7" spans="1:7">
      <c r="A7" t="s">
        <v>131</v>
      </c>
      <c r="B7">
        <v>1.7934576309032042</v>
      </c>
      <c r="C7">
        <v>1.0432241020740822</v>
      </c>
      <c r="E7" t="s">
        <v>131</v>
      </c>
      <c r="F7">
        <v>2.5090472256335827</v>
      </c>
      <c r="G7">
        <v>1.1590219774043053</v>
      </c>
    </row>
    <row r="8" spans="1:7">
      <c r="A8" t="s">
        <v>131</v>
      </c>
      <c r="B8">
        <v>0.90101596516690852</v>
      </c>
      <c r="C8">
        <v>1.3175200944297678</v>
      </c>
      <c r="E8" t="s">
        <v>131</v>
      </c>
      <c r="F8">
        <v>1.260521335268505</v>
      </c>
      <c r="G8">
        <v>1.4637648249114721</v>
      </c>
    </row>
    <row r="9" spans="1:7">
      <c r="A9" t="s">
        <v>131</v>
      </c>
      <c r="B9">
        <v>1.5305124483644077</v>
      </c>
      <c r="C9">
        <v>0.6259344612444494</v>
      </c>
      <c r="E9" t="s">
        <v>131</v>
      </c>
      <c r="F9">
        <v>2.1411869152618066</v>
      </c>
      <c r="G9">
        <v>0.69541318644258332</v>
      </c>
    </row>
    <row r="10" spans="1:7">
      <c r="A10" t="s">
        <v>131</v>
      </c>
      <c r="B10">
        <v>0.66129284358602214</v>
      </c>
      <c r="C10">
        <v>1.104378618402563</v>
      </c>
      <c r="E10" t="s">
        <v>131</v>
      </c>
      <c r="F10">
        <v>0.92514868817684504</v>
      </c>
      <c r="G10">
        <v>1.2269646450452476</v>
      </c>
    </row>
    <row r="11" spans="1:7">
      <c r="A11" t="s">
        <v>131</v>
      </c>
      <c r="B11">
        <v>0.74239142570056937</v>
      </c>
      <c r="C11">
        <v>2.0001124163903099</v>
      </c>
      <c r="E11" t="s">
        <v>131</v>
      </c>
      <c r="F11">
        <v>1.0386056045550967</v>
      </c>
      <c r="G11">
        <v>2.2221248946096344</v>
      </c>
    </row>
    <row r="12" spans="1:7">
      <c r="A12" t="s">
        <v>131</v>
      </c>
      <c r="B12">
        <v>0.43979010829518811</v>
      </c>
      <c r="C12">
        <v>0.43977291889157438</v>
      </c>
      <c r="E12" t="s">
        <v>131</v>
      </c>
      <c r="F12">
        <v>0.61526636150496816</v>
      </c>
      <c r="G12">
        <v>0.48858771288853914</v>
      </c>
    </row>
    <row r="13" spans="1:7">
      <c r="A13" t="s">
        <v>131</v>
      </c>
      <c r="B13">
        <v>0.83045662610248971</v>
      </c>
      <c r="C13">
        <v>0.44202124669776854</v>
      </c>
      <c r="E13" t="s">
        <v>131</v>
      </c>
      <c r="F13">
        <v>1.1618088199173831</v>
      </c>
      <c r="G13">
        <v>0.49108560508122084</v>
      </c>
    </row>
    <row r="14" spans="1:7">
      <c r="A14" t="s">
        <v>1</v>
      </c>
      <c r="B14">
        <v>9.5660600647538239</v>
      </c>
      <c r="C14">
        <v>11.009161935810241</v>
      </c>
      <c r="E14" t="s">
        <v>1</v>
      </c>
      <c r="F14">
        <v>13.3829180305906</v>
      </c>
      <c r="G14">
        <v>12.231178910685177</v>
      </c>
    </row>
    <row r="15" spans="1:7">
      <c r="A15" t="s">
        <v>1</v>
      </c>
      <c r="B15">
        <v>4.9376055971121282</v>
      </c>
      <c r="C15">
        <v>10.358495868697656</v>
      </c>
      <c r="E15" t="s">
        <v>1</v>
      </c>
      <c r="F15">
        <v>6.9077102303598679</v>
      </c>
      <c r="G15">
        <v>11.508288910123095</v>
      </c>
    </row>
    <row r="16" spans="1:7">
      <c r="A16" t="s">
        <v>1</v>
      </c>
      <c r="B16">
        <v>1.9870938930445463</v>
      </c>
      <c r="C16">
        <v>1.1565398235062672</v>
      </c>
      <c r="E16" t="s">
        <v>1</v>
      </c>
      <c r="F16">
        <v>2.7799443563693202</v>
      </c>
      <c r="G16">
        <v>1.2849157439154628</v>
      </c>
    </row>
    <row r="17" spans="1:7">
      <c r="A17" t="s">
        <v>1</v>
      </c>
      <c r="B17">
        <v>2.0928435860221057</v>
      </c>
      <c r="C17">
        <v>2.0284413467483557</v>
      </c>
      <c r="E17" t="s">
        <v>1</v>
      </c>
      <c r="F17">
        <v>2.9278881768449261</v>
      </c>
      <c r="G17">
        <v>2.253598336237423</v>
      </c>
    </row>
    <row r="18" spans="1:7">
      <c r="A18" t="s">
        <v>1</v>
      </c>
      <c r="B18">
        <v>4.523300212124596</v>
      </c>
      <c r="C18">
        <v>4.647743240964533</v>
      </c>
      <c r="E18" t="s">
        <v>1</v>
      </c>
      <c r="F18">
        <v>6.3280969967623095</v>
      </c>
      <c r="G18">
        <v>5.1636427407115963</v>
      </c>
    </row>
    <row r="19" spans="1:7">
      <c r="A19" t="s">
        <v>1</v>
      </c>
      <c r="B19">
        <v>4.0113430836217487</v>
      </c>
      <c r="C19">
        <v>5.0506435838345229</v>
      </c>
      <c r="E19" t="s">
        <v>1</v>
      </c>
      <c r="F19">
        <v>5.6118689739868266</v>
      </c>
      <c r="G19">
        <v>5.6112650216401549</v>
      </c>
    </row>
    <row r="20" spans="1:7">
      <c r="A20" t="s">
        <v>1</v>
      </c>
      <c r="B20">
        <v>1.3354471363179636</v>
      </c>
      <c r="C20">
        <v>1.081445674779383</v>
      </c>
      <c r="E20" t="s">
        <v>1</v>
      </c>
      <c r="F20">
        <v>1.8682905437088311</v>
      </c>
      <c r="G20">
        <v>1.2014861446798946</v>
      </c>
    </row>
    <row r="21" spans="1:7">
      <c r="A21" t="s">
        <v>1</v>
      </c>
      <c r="B21">
        <v>1.7641621078486101</v>
      </c>
      <c r="C21">
        <v>0.97037828115339209</v>
      </c>
      <c r="E21" t="s">
        <v>1</v>
      </c>
      <c r="F21">
        <v>2.4680627888802054</v>
      </c>
      <c r="G21">
        <v>1.0780902703614186</v>
      </c>
    </row>
    <row r="22" spans="1:7">
      <c r="A22" t="s">
        <v>2</v>
      </c>
      <c r="B22">
        <v>1.1184697257266198</v>
      </c>
      <c r="C22">
        <v>0.49912877297509978</v>
      </c>
      <c r="E22" t="s">
        <v>2</v>
      </c>
      <c r="F22">
        <v>1.5647391462915412</v>
      </c>
      <c r="G22">
        <v>0.55453206677533584</v>
      </c>
    </row>
    <row r="23" spans="1:7">
      <c r="A23" t="s">
        <v>2</v>
      </c>
      <c r="B23">
        <v>0.40549291057273645</v>
      </c>
      <c r="C23">
        <v>0.49013546175032324</v>
      </c>
      <c r="E23" t="s">
        <v>2</v>
      </c>
      <c r="F23">
        <v>0.5672845818912583</v>
      </c>
      <c r="G23">
        <v>0.54454049800460913</v>
      </c>
    </row>
    <row r="24" spans="1:7">
      <c r="A24" t="s">
        <v>2</v>
      </c>
      <c r="B24">
        <v>1.3654571843251089</v>
      </c>
      <c r="C24">
        <v>1.4020572199426675</v>
      </c>
      <c r="E24" t="s">
        <v>2</v>
      </c>
      <c r="F24">
        <v>1.9102746008708273</v>
      </c>
      <c r="G24">
        <v>1.5576855713563036</v>
      </c>
    </row>
    <row r="25" spans="1:7">
      <c r="A25" t="s">
        <v>2</v>
      </c>
      <c r="B25">
        <v>0.84671206877302674</v>
      </c>
      <c r="C25">
        <v>0.89843179135517959</v>
      </c>
      <c r="E25" t="s">
        <v>2</v>
      </c>
      <c r="F25">
        <v>1.1845501842134645</v>
      </c>
      <c r="G25">
        <v>0.99815772019560456</v>
      </c>
    </row>
    <row r="26" spans="1:7">
      <c r="A26" t="s">
        <v>2</v>
      </c>
      <c r="B26">
        <v>0.55732946298984043</v>
      </c>
      <c r="C26">
        <v>1.3085267832049914</v>
      </c>
      <c r="E26" t="s">
        <v>2</v>
      </c>
      <c r="F26">
        <v>0.77970391872278677</v>
      </c>
      <c r="G26">
        <v>1.4537732561407455</v>
      </c>
    </row>
    <row r="27" spans="1:7">
      <c r="A27" t="s">
        <v>2</v>
      </c>
      <c r="B27">
        <v>0.47087194373116004</v>
      </c>
      <c r="C27">
        <v>0.99795776890937371</v>
      </c>
      <c r="E27" t="s">
        <v>2</v>
      </c>
      <c r="F27">
        <v>0.65874984927989289</v>
      </c>
      <c r="G27">
        <v>1.1087310812583142</v>
      </c>
    </row>
    <row r="28" spans="1:7">
      <c r="A28" t="s">
        <v>2</v>
      </c>
      <c r="B28">
        <v>0.62520933348219276</v>
      </c>
      <c r="E28" t="s">
        <v>2</v>
      </c>
      <c r="F28">
        <v>0.87466785754158805</v>
      </c>
    </row>
    <row r="30" spans="1:7">
      <c r="A30" t="s">
        <v>132</v>
      </c>
      <c r="B30">
        <f>AVERAGE(B6:B13)</f>
        <v>1</v>
      </c>
      <c r="C30">
        <f>AVERAGE(C6:C13)</f>
        <v>1</v>
      </c>
      <c r="E30" t="s">
        <v>132</v>
      </c>
      <c r="F30">
        <f>AVERAGE(F6:F13)</f>
        <v>1.399</v>
      </c>
      <c r="G30">
        <f>AVERAGE(G6:G13)</f>
        <v>1.111</v>
      </c>
    </row>
    <row r="31" spans="1:7">
      <c r="A31" t="s">
        <v>133</v>
      </c>
      <c r="B31">
        <f>AVERAGE(B14:B21)</f>
        <v>3.7772319601056901</v>
      </c>
      <c r="C31">
        <f>AVERAGE(C14:C21)</f>
        <v>4.5378562194367937</v>
      </c>
      <c r="E31" t="s">
        <v>133</v>
      </c>
      <c r="F31">
        <f>AVERAGE(F14:F21)</f>
        <v>5.2843475121878614</v>
      </c>
      <c r="G31">
        <f>AVERAGE(G14:G21)</f>
        <v>5.0415582597942787</v>
      </c>
    </row>
    <row r="32" spans="1:7">
      <c r="A32" t="s">
        <v>134</v>
      </c>
      <c r="B32">
        <f>AVERAGE(B22:B28)</f>
        <v>0.76993466137152644</v>
      </c>
      <c r="C32">
        <f>AVERAGE(C22:C28)</f>
        <v>0.93270629968960594</v>
      </c>
      <c r="E32" t="s">
        <v>134</v>
      </c>
      <c r="F32">
        <f>AVERAGE(F22:F28)</f>
        <v>1.0771385912587657</v>
      </c>
      <c r="G32">
        <f>AVERAGE(G22:G28)</f>
        <v>1.0362366989551521</v>
      </c>
    </row>
    <row r="33" spans="1:7">
      <c r="A33" t="s">
        <v>135</v>
      </c>
      <c r="B33">
        <f>STDEV(B6:B13)/SQRT(8)</f>
        <v>0.16117309162468327</v>
      </c>
      <c r="C33">
        <f>STDEV(C6:C13)/SQRT(8)</f>
        <v>0.18320839649349241</v>
      </c>
      <c r="E33" t="s">
        <v>135</v>
      </c>
      <c r="F33">
        <f>STDEV(F6:F13)/SQRT(8)</f>
        <v>0.22548115518293196</v>
      </c>
      <c r="G33">
        <f>STDEV(G6:G13)/SQRT(8)</f>
        <v>0.20354452850427016</v>
      </c>
    </row>
    <row r="34" spans="1:7">
      <c r="A34" t="s">
        <v>136</v>
      </c>
      <c r="B34">
        <f>STDEV(B14:B21)/SQRT(8)</f>
        <v>0.95921233969674236</v>
      </c>
      <c r="C34">
        <f>STDEV(C14:C21)/SQRT(8)</f>
        <v>1.4542843472325737</v>
      </c>
      <c r="E34" t="s">
        <v>136</v>
      </c>
      <c r="F34">
        <f>STDEV(F14:F21)/SQRT(8)</f>
        <v>1.3419380632357421</v>
      </c>
      <c r="G34">
        <f>STDEV(G14:G21)/SQRT(8)</f>
        <v>1.6157099097753895</v>
      </c>
    </row>
    <row r="35" spans="1:7">
      <c r="A35" t="s">
        <v>137</v>
      </c>
      <c r="B35">
        <f>STDEV(B22:B28)/SQRT(7)</f>
        <v>0.1354376702922985</v>
      </c>
      <c r="C35">
        <f>STDEV(C22:C28)/SQRT(6)</f>
        <v>0.1582005306138578</v>
      </c>
      <c r="E35" t="s">
        <v>137</v>
      </c>
      <c r="F35">
        <f>STDEV(F22:F28)/SQRT(7)</f>
        <v>0.18947730073892552</v>
      </c>
      <c r="G35">
        <f>STDEV(G22:G28)/SQRT(6)</f>
        <v>0.17576078951199614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E3942-D94F-8B41-9AF9-A94F331E0FE1}">
  <dimension ref="A3:E17"/>
  <sheetViews>
    <sheetView workbookViewId="0">
      <selection activeCell="B3" sqref="B3"/>
    </sheetView>
  </sheetViews>
  <sheetFormatPr baseColWidth="10" defaultRowHeight="16"/>
  <cols>
    <col min="2" max="2" width="19" customWidth="1"/>
    <col min="3" max="3" width="15.6640625" customWidth="1"/>
    <col min="4" max="4" width="21.6640625" customWidth="1"/>
    <col min="5" max="5" width="19.83203125" customWidth="1"/>
  </cols>
  <sheetData>
    <row r="3" spans="1:5">
      <c r="B3" t="s">
        <v>128</v>
      </c>
    </row>
    <row r="4" spans="1:5">
      <c r="B4" s="1" t="s">
        <v>16</v>
      </c>
    </row>
    <row r="5" spans="1:5">
      <c r="B5" t="s">
        <v>140</v>
      </c>
      <c r="C5" t="s">
        <v>141</v>
      </c>
      <c r="D5" t="s">
        <v>142</v>
      </c>
      <c r="E5" t="s">
        <v>143</v>
      </c>
    </row>
    <row r="6" spans="1:5">
      <c r="B6">
        <v>329.58333607986111</v>
      </c>
      <c r="C6">
        <v>204.16666836805555</v>
      </c>
      <c r="D6">
        <v>207.0833350590278</v>
      </c>
      <c r="E6">
        <v>347.08333622569444</v>
      </c>
    </row>
    <row r="7" spans="1:5">
      <c r="B7">
        <v>250.83333542361112</v>
      </c>
      <c r="C7">
        <v>268.33333556944444</v>
      </c>
      <c r="D7">
        <v>250.83333542361112</v>
      </c>
      <c r="E7">
        <v>335.41666946180555</v>
      </c>
    </row>
    <row r="8" spans="1:5">
      <c r="B8">
        <v>247.9166687326389</v>
      </c>
      <c r="C8">
        <v>291.66666909722221</v>
      </c>
      <c r="D8">
        <v>253.75000211458334</v>
      </c>
      <c r="E8">
        <v>250.83333542361112</v>
      </c>
    </row>
    <row r="9" spans="1:5">
      <c r="B9">
        <v>145.83333454861111</v>
      </c>
      <c r="C9">
        <v>177.91666814930556</v>
      </c>
      <c r="D9">
        <v>218.75000182291669</v>
      </c>
      <c r="E9">
        <v>364.58333637152782</v>
      </c>
    </row>
    <row r="10" spans="1:5">
      <c r="B10">
        <v>265.41666887847225</v>
      </c>
      <c r="C10">
        <v>253.75000211458334</v>
      </c>
      <c r="D10">
        <v>364.58333637152782</v>
      </c>
      <c r="E10">
        <v>297.50000247916671</v>
      </c>
    </row>
    <row r="11" spans="1:5">
      <c r="B11">
        <v>285.83333571527777</v>
      </c>
      <c r="C11">
        <v>306.25000255208334</v>
      </c>
      <c r="D11">
        <v>177.91666814930556</v>
      </c>
      <c r="E11">
        <v>364.58333637152782</v>
      </c>
    </row>
    <row r="12" spans="1:5">
      <c r="B12">
        <v>221.66666851388891</v>
      </c>
      <c r="C12">
        <v>271.25000226041669</v>
      </c>
      <c r="D12">
        <v>422.91667019097224</v>
      </c>
    </row>
    <row r="13" spans="1:5">
      <c r="C13">
        <v>274.16666895138889</v>
      </c>
      <c r="D13">
        <v>370.41666975347226</v>
      </c>
    </row>
    <row r="16" spans="1:5">
      <c r="A16" t="s">
        <v>11</v>
      </c>
      <c r="B16">
        <f>AVERAGE(B6:B12)</f>
        <v>249.58333541319445</v>
      </c>
      <c r="C16">
        <f>AVERAGE(C6:C14)</f>
        <v>255.93750213281248</v>
      </c>
      <c r="D16">
        <f>AVERAGE(D6:D13)</f>
        <v>283.28125236067712</v>
      </c>
      <c r="E16">
        <f>AVERAGE(E6:E14)</f>
        <v>326.66666938888892</v>
      </c>
    </row>
    <row r="17" spans="1:5">
      <c r="A17" t="s">
        <v>12</v>
      </c>
      <c r="B17">
        <f>STDEV(B6:B12)/SQRT(7)</f>
        <v>21.554195440247543</v>
      </c>
      <c r="C17">
        <f>STDEV(C6:C12)/SQRT(8)</f>
        <v>16.406828830221276</v>
      </c>
      <c r="D17">
        <f>STDEV(D6:D11)/SQRT(9)</f>
        <v>21.621109097690887</v>
      </c>
      <c r="E17">
        <f>STDEV(E6:E12)/SQRT(6)</f>
        <v>18.230139014882084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917F4-8E87-9345-8A5B-E99F736FC453}">
  <dimension ref="B2:F16"/>
  <sheetViews>
    <sheetView workbookViewId="0">
      <selection activeCell="C2" sqref="C2"/>
    </sheetView>
  </sheetViews>
  <sheetFormatPr baseColWidth="10" defaultRowHeight="16"/>
  <cols>
    <col min="3" max="3" width="17.5" customWidth="1"/>
    <col min="4" max="4" width="15.83203125" customWidth="1"/>
    <col min="5" max="5" width="22.5" customWidth="1"/>
    <col min="6" max="6" width="19.83203125" customWidth="1"/>
  </cols>
  <sheetData>
    <row r="2" spans="2:6">
      <c r="C2" t="s">
        <v>128</v>
      </c>
    </row>
    <row r="3" spans="2:6">
      <c r="C3" s="1" t="s">
        <v>19</v>
      </c>
    </row>
    <row r="4" spans="2:6">
      <c r="C4" t="s">
        <v>140</v>
      </c>
      <c r="D4" t="s">
        <v>141</v>
      </c>
      <c r="E4" t="s">
        <v>142</v>
      </c>
      <c r="F4" t="s">
        <v>143</v>
      </c>
    </row>
    <row r="5" spans="2:6">
      <c r="C5">
        <v>335.41666946180555</v>
      </c>
      <c r="D5">
        <v>387.91666989930559</v>
      </c>
      <c r="E5">
        <v>417.0833368090278</v>
      </c>
      <c r="F5">
        <v>460.83333717361114</v>
      </c>
    </row>
    <row r="6" spans="2:6">
      <c r="C6">
        <v>180.83333484027779</v>
      </c>
      <c r="D6">
        <v>335.41666946180555</v>
      </c>
      <c r="E6">
        <v>326.66666938888892</v>
      </c>
      <c r="F6">
        <v>457.91667048263889</v>
      </c>
    </row>
    <row r="7" spans="2:6">
      <c r="C7">
        <v>364.58333637152782</v>
      </c>
      <c r="D7">
        <v>466.66667055555558</v>
      </c>
      <c r="E7">
        <v>355.83333629861113</v>
      </c>
      <c r="F7">
        <v>425.83333688194449</v>
      </c>
    </row>
    <row r="8" spans="2:6">
      <c r="C8">
        <v>177.91666814930556</v>
      </c>
      <c r="D8">
        <v>268.33333556944444</v>
      </c>
      <c r="E8">
        <v>367.50000306250001</v>
      </c>
      <c r="F8">
        <v>431.66667026388893</v>
      </c>
    </row>
    <row r="9" spans="2:6">
      <c r="C9">
        <v>268.33333556944444</v>
      </c>
      <c r="D9">
        <v>309.16666924305559</v>
      </c>
      <c r="E9">
        <v>344.16666953472225</v>
      </c>
      <c r="F9">
        <v>533.75000444791669</v>
      </c>
    </row>
    <row r="10" spans="2:6">
      <c r="C10">
        <v>207.0833350590278</v>
      </c>
      <c r="D10">
        <v>277.08333564236113</v>
      </c>
      <c r="E10">
        <v>370.41666975347226</v>
      </c>
      <c r="F10">
        <v>527.9166710659722</v>
      </c>
    </row>
    <row r="11" spans="2:6">
      <c r="C11">
        <v>236.25000196875001</v>
      </c>
      <c r="D11">
        <v>294.58333578819446</v>
      </c>
      <c r="E11">
        <v>207.0833350590278</v>
      </c>
      <c r="F11">
        <v>475.41667062847227</v>
      </c>
    </row>
    <row r="12" spans="2:6">
      <c r="D12">
        <v>288.75000240625002</v>
      </c>
      <c r="E12">
        <v>402.50000335416667</v>
      </c>
      <c r="F12">
        <v>481.25000401041672</v>
      </c>
    </row>
    <row r="15" spans="2:6">
      <c r="B15" t="s">
        <v>11</v>
      </c>
      <c r="C15">
        <f>AVERAGE(C5:C11)</f>
        <v>252.91666877430558</v>
      </c>
      <c r="D15">
        <f>AVERAGE(D5:D13)</f>
        <v>328.48958607074655</v>
      </c>
      <c r="E15">
        <f>AVERAGE(E5:E13)</f>
        <v>348.90625290755213</v>
      </c>
      <c r="F15">
        <f>AVERAGE(F5:F13)</f>
        <v>474.32292061935766</v>
      </c>
    </row>
    <row r="16" spans="2:6">
      <c r="B16" t="s">
        <v>12</v>
      </c>
      <c r="C16">
        <f>STDEV(C5:C11)/SQRT(7)</f>
        <v>27.908373793471082</v>
      </c>
      <c r="D16">
        <f>STDEV(D5:D11)/SQRT(8)</f>
        <v>25.096169405514793</v>
      </c>
      <c r="E16">
        <f>STDEV(E5:E11)/SQRT(8)</f>
        <v>23.150324164734563</v>
      </c>
      <c r="F16">
        <f>STDEV(F5:F12)/SQRT(8)</f>
        <v>14.062982362009132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50CE-DCB3-E54D-8859-75D4C046E3F5}">
  <dimension ref="B3:F36"/>
  <sheetViews>
    <sheetView topLeftCell="A4" workbookViewId="0">
      <selection activeCell="E36" sqref="E36"/>
    </sheetView>
  </sheetViews>
  <sheetFormatPr baseColWidth="10" defaultRowHeight="16"/>
  <cols>
    <col min="3" max="3" width="17.6640625" customWidth="1"/>
    <col min="4" max="4" width="17.33203125" customWidth="1"/>
    <col min="5" max="5" width="23.5" customWidth="1"/>
    <col min="6" max="6" width="19.33203125" customWidth="1"/>
  </cols>
  <sheetData>
    <row r="3" spans="2:6">
      <c r="B3" t="s">
        <v>13</v>
      </c>
    </row>
    <row r="4" spans="2:6">
      <c r="C4" t="s">
        <v>144</v>
      </c>
    </row>
    <row r="5" spans="2:6">
      <c r="C5" s="1" t="s">
        <v>16</v>
      </c>
    </row>
    <row r="6" spans="2:6">
      <c r="C6" t="s">
        <v>140</v>
      </c>
      <c r="D6" t="s">
        <v>141</v>
      </c>
      <c r="E6" t="s">
        <v>142</v>
      </c>
      <c r="F6" t="s">
        <v>143</v>
      </c>
    </row>
    <row r="7" spans="2:6">
      <c r="C7">
        <v>0.95948644423315421</v>
      </c>
      <c r="D7">
        <v>2.0350034637792396</v>
      </c>
      <c r="E7">
        <v>2.7893511043847226</v>
      </c>
      <c r="F7">
        <v>5.1674849668703873</v>
      </c>
    </row>
    <row r="8" spans="2:6">
      <c r="C8">
        <v>0.91038948373711936</v>
      </c>
      <c r="D8">
        <v>2.4928900580190563</v>
      </c>
      <c r="E8">
        <v>3.2996920270024543</v>
      </c>
      <c r="F8">
        <v>1.6971652029363065</v>
      </c>
    </row>
    <row r="9" spans="2:6">
      <c r="C9">
        <v>0.96100791453961287</v>
      </c>
      <c r="D9">
        <v>1.5791215807615251</v>
      </c>
      <c r="E9">
        <v>2.8885343904435761</v>
      </c>
      <c r="F9">
        <v>3.0301447576422684</v>
      </c>
    </row>
    <row r="10" spans="2:6">
      <c r="C10">
        <v>1.1732625182911058</v>
      </c>
      <c r="D10">
        <v>0.78419238475020692</v>
      </c>
      <c r="E10">
        <v>0.91124644066571858</v>
      </c>
      <c r="F10">
        <v>3.027265819711594</v>
      </c>
    </row>
    <row r="11" spans="2:6">
      <c r="C11">
        <v>0.95016189927245587</v>
      </c>
      <c r="D11">
        <v>1.0760340240191535</v>
      </c>
      <c r="E11">
        <v>1.7211041976859383</v>
      </c>
      <c r="F11">
        <v>4.2175546604281076</v>
      </c>
    </row>
    <row r="12" spans="2:6">
      <c r="C12">
        <v>1.2035864133033241</v>
      </c>
      <c r="D12">
        <v>0.63237032834456686</v>
      </c>
      <c r="E12">
        <v>2.0608546367096556</v>
      </c>
      <c r="F12">
        <v>3.7359435117769433</v>
      </c>
    </row>
    <row r="13" spans="2:6">
      <c r="C13">
        <v>0.84210532662322823</v>
      </c>
      <c r="D13">
        <v>0.89715047633747413</v>
      </c>
      <c r="F13">
        <v>2.3179622715743591</v>
      </c>
    </row>
    <row r="14" spans="2:6">
      <c r="D14">
        <v>0.4604927188285492</v>
      </c>
      <c r="F14">
        <v>4.9574059454073884</v>
      </c>
    </row>
    <row r="17" spans="2:6">
      <c r="B17" t="s">
        <v>11</v>
      </c>
      <c r="C17">
        <f>AVERAGE(C7:C13)</f>
        <v>1</v>
      </c>
      <c r="D17">
        <f>AVERAGE(D7:D15)</f>
        <v>1.2446568793549715</v>
      </c>
      <c r="E17">
        <f>AVERAGE(E7:E14)</f>
        <v>2.2784637994820112</v>
      </c>
      <c r="F17">
        <f>AVERAGE(F7:F15)</f>
        <v>3.5188658920434195</v>
      </c>
    </row>
    <row r="18" spans="2:6">
      <c r="B18" t="s">
        <v>12</v>
      </c>
      <c r="C18">
        <f>STDEV(C7:C13)/SQRT(7)</f>
        <v>5.1193765348986717E-2</v>
      </c>
      <c r="D18">
        <f>STDEV(D7:D14)/SQRT(8)</f>
        <v>0.25514808717507687</v>
      </c>
      <c r="E18">
        <f>STDEV(E7:E12)/SQRT(6)</f>
        <v>0.36071160394590646</v>
      </c>
      <c r="F18">
        <f>STDEV(F7:F14)/SQRT(8)</f>
        <v>0.4343285645631626</v>
      </c>
    </row>
    <row r="21" spans="2:6">
      <c r="B21" t="s">
        <v>14</v>
      </c>
    </row>
    <row r="22" spans="2:6">
      <c r="C22" t="s">
        <v>144</v>
      </c>
    </row>
    <row r="23" spans="2:6">
      <c r="C23" s="1" t="s">
        <v>16</v>
      </c>
    </row>
    <row r="24" spans="2:6">
      <c r="C24" t="s">
        <v>140</v>
      </c>
      <c r="D24" t="s">
        <v>141</v>
      </c>
      <c r="E24" t="s">
        <v>142</v>
      </c>
      <c r="F24" t="s">
        <v>143</v>
      </c>
    </row>
    <row r="25" spans="2:6">
      <c r="C25">
        <v>2.165560904634229</v>
      </c>
      <c r="D25">
        <v>4.5930028177497437</v>
      </c>
      <c r="E25">
        <v>6.2955654425963194</v>
      </c>
      <c r="F25">
        <v>11.663013570226465</v>
      </c>
    </row>
    <row r="26" spans="2:6">
      <c r="C26">
        <v>2.0547490647946787</v>
      </c>
      <c r="D26">
        <v>5.6264528609490103</v>
      </c>
      <c r="E26">
        <v>7.4474049049445394</v>
      </c>
      <c r="F26">
        <v>3.8305018630272438</v>
      </c>
    </row>
    <row r="27" spans="2:6">
      <c r="C27">
        <v>2.1689948631159064</v>
      </c>
      <c r="D27">
        <v>3.5640774077787625</v>
      </c>
      <c r="E27">
        <v>6.5194221192311517</v>
      </c>
      <c r="F27">
        <v>6.8390367179986002</v>
      </c>
    </row>
    <row r="28" spans="2:6">
      <c r="C28">
        <v>2.648053503783026</v>
      </c>
      <c r="D28">
        <v>1.7699222123812171</v>
      </c>
      <c r="E28">
        <v>2.0566832165825271</v>
      </c>
      <c r="F28">
        <v>6.8325389550890678</v>
      </c>
    </row>
    <row r="29" spans="2:6">
      <c r="C29">
        <v>2.1445154066579328</v>
      </c>
      <c r="D29">
        <v>2.4286087922112296</v>
      </c>
      <c r="E29">
        <v>3.884532174177163</v>
      </c>
      <c r="F29">
        <v>9.5190208685862387</v>
      </c>
    </row>
    <row r="30" spans="2:6">
      <c r="C30">
        <v>2.7164945348256024</v>
      </c>
      <c r="D30">
        <v>1.4272598310736875</v>
      </c>
      <c r="E30">
        <v>4.6513489150536929</v>
      </c>
      <c r="F30">
        <v>8.4320245060805608</v>
      </c>
    </row>
    <row r="31" spans="2:6">
      <c r="C31">
        <v>1.9006317221886262</v>
      </c>
      <c r="D31">
        <v>2.0248686250936792</v>
      </c>
      <c r="F31">
        <v>5.2316408469433284</v>
      </c>
    </row>
    <row r="32" spans="2:6">
      <c r="D32">
        <v>1.0393320663960399</v>
      </c>
      <c r="F32">
        <v>11.188865218784477</v>
      </c>
    </row>
    <row r="35" spans="2:6">
      <c r="B35" t="s">
        <v>11</v>
      </c>
      <c r="C35">
        <f>AVERAGE(C25:C31)</f>
        <v>2.2570000000000001</v>
      </c>
      <c r="D35">
        <f>AVERAGE(D25:D33)</f>
        <v>2.8091905767041712</v>
      </c>
      <c r="E35">
        <f>AVERAGE(E25:E32)</f>
        <v>5.1424927954308988</v>
      </c>
      <c r="F35">
        <f>AVERAGE(F25:F33)</f>
        <v>7.9420803183419979</v>
      </c>
    </row>
    <row r="36" spans="2:6">
      <c r="B36" t="s">
        <v>12</v>
      </c>
      <c r="C36">
        <f>STDEV(C25:C31)/SQRT(7)</f>
        <v>0.1155443283926621</v>
      </c>
      <c r="D36">
        <f>STDEV(D25:D32)/SQRT(8)</f>
        <v>0.57586923275414859</v>
      </c>
      <c r="E36">
        <f>STDEV(E25:E30)/SQRT(6)</f>
        <v>0.81412609010591175</v>
      </c>
      <c r="F36">
        <f>STDEV(F25:F32)/SQRT(8)</f>
        <v>0.98027957021905843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58528-3C85-7E44-BDA0-8CB552DB9139}">
  <dimension ref="B5:F37"/>
  <sheetViews>
    <sheetView topLeftCell="A6" workbookViewId="0">
      <selection activeCell="E37" sqref="E37"/>
    </sheetView>
  </sheetViews>
  <sheetFormatPr baseColWidth="10" defaultRowHeight="16"/>
  <cols>
    <col min="3" max="3" width="16" customWidth="1"/>
    <col min="4" max="4" width="15.83203125" customWidth="1"/>
    <col min="5" max="5" width="20.83203125" customWidth="1"/>
    <col min="6" max="6" width="20.6640625" customWidth="1"/>
  </cols>
  <sheetData>
    <row r="5" spans="3:6">
      <c r="C5" t="s">
        <v>144</v>
      </c>
    </row>
    <row r="6" spans="3:6">
      <c r="C6" s="1" t="s">
        <v>19</v>
      </c>
    </row>
    <row r="7" spans="3:6">
      <c r="C7" t="s">
        <v>140</v>
      </c>
      <c r="D7" t="s">
        <v>141</v>
      </c>
      <c r="E7" t="s">
        <v>142</v>
      </c>
      <c r="F7" t="s">
        <v>143</v>
      </c>
    </row>
    <row r="8" spans="3:6">
      <c r="C8">
        <v>0.95935775900050213</v>
      </c>
      <c r="D8">
        <v>1.2119527045350911</v>
      </c>
      <c r="E8">
        <v>2.7553788539148343</v>
      </c>
      <c r="F8">
        <v>6.3408753139917575</v>
      </c>
    </row>
    <row r="9" spans="3:6">
      <c r="C9">
        <v>1.5411525467808813</v>
      </c>
      <c r="D9">
        <v>1.0867331618340892</v>
      </c>
      <c r="E9">
        <v>2.1367724106428572</v>
      </c>
      <c r="F9">
        <v>3.3408570427582411</v>
      </c>
    </row>
    <row r="10" spans="3:6">
      <c r="C10">
        <v>1.1235624390990897</v>
      </c>
      <c r="D10">
        <v>1.0775707562706014</v>
      </c>
      <c r="E10">
        <v>1.8955307630091571</v>
      </c>
      <c r="F10">
        <v>2.9197459624258242</v>
      </c>
    </row>
    <row r="11" spans="3:6">
      <c r="C11">
        <v>1.0565511199778936</v>
      </c>
      <c r="D11">
        <v>1.4164001071086063</v>
      </c>
      <c r="E11">
        <v>0.83967383340109891</v>
      </c>
      <c r="F11">
        <v>4.9422258952901092</v>
      </c>
    </row>
    <row r="12" spans="3:6">
      <c r="C12">
        <v>0.89983206533967186</v>
      </c>
      <c r="D12">
        <v>1.605516948739292</v>
      </c>
      <c r="E12">
        <v>1.4020047162655676</v>
      </c>
      <c r="F12">
        <v>2.6418508743153843</v>
      </c>
    </row>
    <row r="13" spans="3:6">
      <c r="C13">
        <v>0.87366231873023248</v>
      </c>
      <c r="D13">
        <v>1.7036684697756106</v>
      </c>
      <c r="E13">
        <v>1.9201645932252747</v>
      </c>
      <c r="F13">
        <v>2.8404292763420327</v>
      </c>
    </row>
    <row r="14" spans="3:6">
      <c r="C14">
        <v>0.54588175107172754</v>
      </c>
      <c r="D14">
        <v>1.7467856724273183</v>
      </c>
      <c r="F14">
        <v>2.0472624155041208</v>
      </c>
    </row>
    <row r="15" spans="3:6">
      <c r="D15">
        <v>0.30225159058847273</v>
      </c>
      <c r="F15">
        <v>6.8403474576840662</v>
      </c>
    </row>
    <row r="18" spans="2:6">
      <c r="B18" t="s">
        <v>11</v>
      </c>
      <c r="C18">
        <f>AVERAGE(C8:C14)</f>
        <v>0.99999999999999978</v>
      </c>
      <c r="D18">
        <f>AVERAGE(D8:D16)</f>
        <v>1.2688599264098852</v>
      </c>
      <c r="E18">
        <f>AVERAGE(E8:E15)</f>
        <v>1.8249208617431316</v>
      </c>
      <c r="F18">
        <f>AVERAGE(F8:F16)</f>
        <v>3.9891992797889424</v>
      </c>
    </row>
    <row r="19" spans="2:6">
      <c r="B19" t="s">
        <v>12</v>
      </c>
      <c r="C19">
        <f>STDEV(C8:C14)/SQRT(7)</f>
        <v>0.11393207928830576</v>
      </c>
      <c r="D19">
        <f>STDEV(D8:D15)/SQRT(8)</f>
        <v>0.16689974297371879</v>
      </c>
      <c r="E19">
        <f>STDEV(E8:E13)/SQRT(6)</f>
        <v>0.26624740144291881</v>
      </c>
      <c r="F19">
        <f>STDEV(F8:F15)/SQRT(8)</f>
        <v>0.64139778884214282</v>
      </c>
    </row>
    <row r="23" spans="2:6">
      <c r="C23" t="s">
        <v>144</v>
      </c>
    </row>
    <row r="24" spans="2:6">
      <c r="C24" s="1" t="s">
        <v>19</v>
      </c>
    </row>
    <row r="25" spans="2:6">
      <c r="C25" t="s">
        <v>140</v>
      </c>
      <c r="D25" t="s">
        <v>141</v>
      </c>
      <c r="E25" t="s">
        <v>142</v>
      </c>
      <c r="F25" t="s">
        <v>143</v>
      </c>
    </row>
    <row r="26" spans="2:6">
      <c r="C26">
        <v>2.6698926432983972</v>
      </c>
      <c r="D26">
        <v>3.3728643767211586</v>
      </c>
      <c r="E26">
        <v>7.6682193504449838</v>
      </c>
      <c r="F26">
        <v>17.646655998839062</v>
      </c>
    </row>
    <row r="27" spans="2:6">
      <c r="C27">
        <v>4.2890275376911928</v>
      </c>
      <c r="D27">
        <v>3.0243783893842702</v>
      </c>
      <c r="E27">
        <v>5.9466376188190715</v>
      </c>
      <c r="F27">
        <v>9.2976051499961851</v>
      </c>
    </row>
    <row r="28" spans="2:6">
      <c r="C28">
        <v>3.1268742680127666</v>
      </c>
      <c r="D28">
        <v>2.9988794147010838</v>
      </c>
      <c r="E28">
        <v>5.2752621134544837</v>
      </c>
      <c r="F28">
        <v>8.1256530134310676</v>
      </c>
    </row>
    <row r="29" spans="2:6">
      <c r="C29">
        <v>2.940381766898478</v>
      </c>
      <c r="D29">
        <v>3.9418414980832512</v>
      </c>
      <c r="E29">
        <v>2.3368122783552581</v>
      </c>
      <c r="F29">
        <v>13.754214666592373</v>
      </c>
    </row>
    <row r="30" spans="2:6">
      <c r="C30">
        <v>2.5042326378403068</v>
      </c>
      <c r="D30">
        <v>4.4681536683414498</v>
      </c>
      <c r="E30">
        <v>3.9017791253670744</v>
      </c>
      <c r="F30">
        <v>7.3522709832197144</v>
      </c>
    </row>
    <row r="31" spans="2:6">
      <c r="C31">
        <v>2.4314022330262368</v>
      </c>
      <c r="D31">
        <v>4.7413093513855245</v>
      </c>
      <c r="E31">
        <v>5.3438180629459389</v>
      </c>
      <c r="F31">
        <v>7.9049146760598763</v>
      </c>
    </row>
    <row r="32" spans="2:6">
      <c r="C32">
        <v>1.5191889132326177</v>
      </c>
      <c r="D32">
        <v>4.8613045263652266</v>
      </c>
      <c r="F32">
        <v>5.6975313023479677</v>
      </c>
    </row>
    <row r="33" spans="2:6">
      <c r="D33">
        <v>0.84116617660771953</v>
      </c>
      <c r="F33">
        <v>19.036686974734756</v>
      </c>
    </row>
    <row r="36" spans="2:6">
      <c r="B36" t="s">
        <v>11</v>
      </c>
      <c r="C36">
        <f>AVERAGE(C26:C32)</f>
        <v>2.782999999999999</v>
      </c>
      <c r="D36">
        <f>AVERAGE(D26:D34)</f>
        <v>3.5312371751987102</v>
      </c>
      <c r="E36">
        <f>AVERAGE(E26:E33)</f>
        <v>5.0787547582311348</v>
      </c>
      <c r="F36">
        <f>AVERAGE(F26:F34)</f>
        <v>11.101941595652626</v>
      </c>
    </row>
    <row r="37" spans="2:6">
      <c r="B37" t="s">
        <v>12</v>
      </c>
      <c r="C37">
        <f>STDEV(C26:C32)/SQRT(7)</f>
        <v>0.31707297665935419</v>
      </c>
      <c r="D37">
        <f>STDEV(D26:D33)/SQRT(8)</f>
        <v>0.46448198469585944</v>
      </c>
      <c r="E37">
        <f>STDEV(E26:E31)/SQRT(6)</f>
        <v>0.74096651821564241</v>
      </c>
      <c r="F37">
        <f>STDEV(F26:F33)/SQRT(8)</f>
        <v>1.7850100463476839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9BDD4-5B2A-EE40-A45F-83101ADDF79A}">
  <dimension ref="A4:C25"/>
  <sheetViews>
    <sheetView workbookViewId="0">
      <selection activeCell="C27" sqref="A27:C31"/>
    </sheetView>
  </sheetViews>
  <sheetFormatPr baseColWidth="10" defaultRowHeight="16"/>
  <cols>
    <col min="1" max="1" width="13.83203125" customWidth="1"/>
    <col min="2" max="2" width="18" customWidth="1"/>
    <col min="3" max="3" width="14" customWidth="1"/>
  </cols>
  <sheetData>
    <row r="4" spans="1:3">
      <c r="A4" t="s">
        <v>3</v>
      </c>
    </row>
    <row r="5" spans="1:3">
      <c r="A5" t="s">
        <v>0</v>
      </c>
    </row>
    <row r="7" spans="1:3">
      <c r="B7" t="s">
        <v>5</v>
      </c>
      <c r="C7" t="s">
        <v>4</v>
      </c>
    </row>
    <row r="8" spans="1:3">
      <c r="A8" t="s">
        <v>1</v>
      </c>
      <c r="B8">
        <v>66.290000000000006</v>
      </c>
      <c r="C8">
        <v>0.84933858664936801</v>
      </c>
    </row>
    <row r="9" spans="1:3">
      <c r="A9" t="s">
        <v>1</v>
      </c>
      <c r="B9">
        <v>108.71</v>
      </c>
      <c r="C9">
        <v>1.1766952273656317</v>
      </c>
    </row>
    <row r="10" spans="1:3">
      <c r="A10" t="s">
        <v>1</v>
      </c>
      <c r="B10">
        <v>110.43</v>
      </c>
      <c r="C10">
        <v>1.1763630438356352</v>
      </c>
    </row>
    <row r="11" spans="1:3">
      <c r="A11" t="s">
        <v>1</v>
      </c>
      <c r="B11">
        <v>148.71</v>
      </c>
      <c r="C11">
        <v>0.94224188302023282</v>
      </c>
    </row>
    <row r="12" spans="1:3">
      <c r="A12" t="s">
        <v>1</v>
      </c>
      <c r="B12">
        <v>150.71</v>
      </c>
      <c r="C12">
        <v>1.0527681150260515</v>
      </c>
    </row>
    <row r="13" spans="1:3">
      <c r="A13" t="s">
        <v>1</v>
      </c>
      <c r="B13">
        <v>190.57</v>
      </c>
      <c r="C13">
        <v>0.91493048159374601</v>
      </c>
    </row>
    <row r="14" spans="1:3">
      <c r="A14" t="s">
        <v>1</v>
      </c>
      <c r="B14">
        <v>205.71</v>
      </c>
      <c r="C14">
        <v>0.94352786709793646</v>
      </c>
    </row>
    <row r="15" spans="1:3">
      <c r="A15" t="s">
        <v>1</v>
      </c>
      <c r="B15">
        <v>210</v>
      </c>
      <c r="C15">
        <v>1.2155908328801814</v>
      </c>
    </row>
    <row r="16" spans="1:3">
      <c r="A16" t="s">
        <v>1</v>
      </c>
      <c r="B16">
        <v>213.86</v>
      </c>
      <c r="C16">
        <v>1.0068511162989924</v>
      </c>
    </row>
    <row r="17" spans="1:3">
      <c r="A17" t="s">
        <v>2</v>
      </c>
      <c r="B17">
        <v>332.57</v>
      </c>
      <c r="C17">
        <v>1.3513590410202037</v>
      </c>
    </row>
    <row r="18" spans="1:3">
      <c r="A18" t="s">
        <v>2</v>
      </c>
      <c r="B18">
        <v>333.29</v>
      </c>
      <c r="C18">
        <v>1.2406335403207935</v>
      </c>
    </row>
    <row r="19" spans="1:3">
      <c r="A19" t="s">
        <v>2</v>
      </c>
      <c r="B19">
        <v>404</v>
      </c>
      <c r="C19">
        <v>1.0670649802661183</v>
      </c>
    </row>
    <row r="20" spans="1:3">
      <c r="A20" t="s">
        <v>2</v>
      </c>
      <c r="B20">
        <v>445.43</v>
      </c>
      <c r="C20">
        <v>1.1165725804552729</v>
      </c>
    </row>
    <row r="21" spans="1:3">
      <c r="A21" t="s">
        <v>2</v>
      </c>
      <c r="B21">
        <v>447.29</v>
      </c>
      <c r="C21">
        <v>1.1697828151438459</v>
      </c>
    </row>
    <row r="22" spans="1:3">
      <c r="A22" t="s">
        <v>2</v>
      </c>
      <c r="B22">
        <v>479.14</v>
      </c>
      <c r="C22">
        <v>1.0535913212949075</v>
      </c>
    </row>
    <row r="23" spans="1:3">
      <c r="A23" t="s">
        <v>2</v>
      </c>
      <c r="B23">
        <v>481.71</v>
      </c>
      <c r="C23">
        <v>1.2049634340182895</v>
      </c>
    </row>
    <row r="24" spans="1:3">
      <c r="A24" t="s">
        <v>2</v>
      </c>
      <c r="B24">
        <v>528.71</v>
      </c>
      <c r="C24">
        <v>1.182533756262298</v>
      </c>
    </row>
    <row r="25" spans="1:3">
      <c r="A25" t="s">
        <v>2</v>
      </c>
      <c r="B25">
        <v>718.14</v>
      </c>
      <c r="C25">
        <v>1.3654274874765591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3925-27AF-C24C-9862-CBE20D89D0AD}">
  <dimension ref="B6:F37"/>
  <sheetViews>
    <sheetView topLeftCell="A8" workbookViewId="0">
      <selection activeCell="E38" sqref="E38"/>
    </sheetView>
  </sheetViews>
  <sheetFormatPr baseColWidth="10" defaultRowHeight="16"/>
  <cols>
    <col min="3" max="3" width="17.6640625" customWidth="1"/>
    <col min="4" max="4" width="20.6640625" customWidth="1"/>
    <col min="5" max="5" width="22.5" customWidth="1"/>
    <col min="6" max="6" width="19.83203125" customWidth="1"/>
  </cols>
  <sheetData>
    <row r="6" spans="3:6">
      <c r="C6" t="s">
        <v>145</v>
      </c>
    </row>
    <row r="7" spans="3:6">
      <c r="C7" s="1" t="s">
        <v>16</v>
      </c>
    </row>
    <row r="8" spans="3:6">
      <c r="C8" t="s">
        <v>140</v>
      </c>
      <c r="D8" t="s">
        <v>141</v>
      </c>
      <c r="E8" t="s">
        <v>142</v>
      </c>
      <c r="F8" t="s">
        <v>143</v>
      </c>
    </row>
    <row r="9" spans="3:6">
      <c r="C9">
        <v>0.13331735848645584</v>
      </c>
      <c r="D9">
        <v>2.7354020760039646</v>
      </c>
      <c r="E9">
        <v>1.0609113650143589</v>
      </c>
      <c r="F9">
        <v>1.0435101925228381</v>
      </c>
    </row>
    <row r="10" spans="3:6">
      <c r="C10">
        <v>2.2049334269002934</v>
      </c>
      <c r="D10">
        <v>1.6934245351864154</v>
      </c>
      <c r="E10">
        <v>1.3976175694270474</v>
      </c>
      <c r="F10">
        <v>0.7239717618648247</v>
      </c>
    </row>
    <row r="11" spans="3:6">
      <c r="C11">
        <v>1.2412238184966942</v>
      </c>
      <c r="D11">
        <v>1.7234473927027103</v>
      </c>
      <c r="E11">
        <v>1.1666202462512272</v>
      </c>
      <c r="F11">
        <v>1.2823626798531766</v>
      </c>
    </row>
    <row r="12" spans="3:6">
      <c r="C12">
        <v>0.46390955332149736</v>
      </c>
      <c r="D12">
        <v>0.54427029440916663</v>
      </c>
      <c r="E12">
        <v>1.9703676963700272</v>
      </c>
      <c r="F12">
        <v>1.8108629996094463</v>
      </c>
    </row>
    <row r="13" spans="3:6">
      <c r="C13">
        <v>0.22666129330908058</v>
      </c>
      <c r="D13">
        <v>0.8569125703891689</v>
      </c>
      <c r="E13">
        <v>1.2373245035997866</v>
      </c>
      <c r="F13">
        <v>1.1122383405661007</v>
      </c>
    </row>
    <row r="14" spans="3:6">
      <c r="C14">
        <v>1.576227249458126</v>
      </c>
      <c r="D14">
        <v>0.90021892801516157</v>
      </c>
      <c r="E14">
        <v>1.3106895065483906</v>
      </c>
      <c r="F14">
        <v>3.3088083127294117</v>
      </c>
    </row>
    <row r="15" spans="3:6">
      <c r="C15">
        <v>1.153736635977326</v>
      </c>
      <c r="D15">
        <v>1.1995294681465185</v>
      </c>
      <c r="F15">
        <v>0.94017419844390471</v>
      </c>
    </row>
    <row r="16" spans="3:6">
      <c r="F16">
        <v>1.9680648288331466</v>
      </c>
    </row>
    <row r="19" spans="2:6">
      <c r="B19" t="s">
        <v>11</v>
      </c>
      <c r="C19">
        <f>AVERAGE(C9:C15)</f>
        <v>1.0000013337070679</v>
      </c>
      <c r="D19">
        <f>AVERAGE(D9:D17)</f>
        <v>1.3790293235504438</v>
      </c>
      <c r="E19">
        <f>AVERAGE(E9:E15)</f>
        <v>1.3572551478684731</v>
      </c>
      <c r="F19">
        <f>AVERAGE(F9:F17)</f>
        <v>1.5237491643028562</v>
      </c>
    </row>
    <row r="20" spans="2:6">
      <c r="B20" t="s">
        <v>12</v>
      </c>
      <c r="C20">
        <f>STDEV(C9:C15)/SQRT(7)</f>
        <v>0.28877041521341967</v>
      </c>
      <c r="D20">
        <f>STDEV(D9:D15)/SQRT(7)</f>
        <v>0.27980109145281296</v>
      </c>
      <c r="E20">
        <f>STDEV(E9:E14)/SQRT(6)</f>
        <v>0.13143428572754509</v>
      </c>
      <c r="F20">
        <f>STDEV(F9:F16)/SQRT(8)</f>
        <v>0.29594668392671925</v>
      </c>
    </row>
    <row r="23" spans="2:6">
      <c r="C23" t="s">
        <v>145</v>
      </c>
    </row>
    <row r="24" spans="2:6">
      <c r="C24" s="1" t="s">
        <v>16</v>
      </c>
    </row>
    <row r="25" spans="2:6">
      <c r="C25" t="s">
        <v>140</v>
      </c>
      <c r="D25" t="s">
        <v>141</v>
      </c>
      <c r="E25" t="s">
        <v>142</v>
      </c>
      <c r="F25" t="s">
        <v>143</v>
      </c>
    </row>
    <row r="26" spans="2:6">
      <c r="C26">
        <v>1.2239866682641509</v>
      </c>
      <c r="D26">
        <v>25.113726459792396</v>
      </c>
      <c r="E26">
        <v>9.7402272421968288</v>
      </c>
      <c r="F26">
        <v>9.580467077552175</v>
      </c>
    </row>
    <row r="27" spans="2:6">
      <c r="C27">
        <v>20.243493792371591</v>
      </c>
      <c r="D27">
        <v>15.547330657546478</v>
      </c>
      <c r="E27">
        <v>12.831526904909721</v>
      </c>
      <c r="F27">
        <v>6.6467847456809546</v>
      </c>
    </row>
    <row r="28" spans="2:6">
      <c r="C28">
        <v>11.395675877618148</v>
      </c>
      <c r="D28">
        <v>15.822970512403582</v>
      </c>
      <c r="E28">
        <v>10.710740480832516</v>
      </c>
      <c r="F28">
        <v>11.773371763732014</v>
      </c>
    </row>
    <row r="29" spans="2:6">
      <c r="C29">
        <v>4.2591536090446667</v>
      </c>
      <c r="D29">
        <v>4.9969455729705583</v>
      </c>
      <c r="E29">
        <v>18.089945820373217</v>
      </c>
      <c r="F29">
        <v>16.625533199414324</v>
      </c>
    </row>
    <row r="30" spans="2:6">
      <c r="C30">
        <v>2.0809773338706687</v>
      </c>
      <c r="D30">
        <v>7.8673143087429587</v>
      </c>
      <c r="E30">
        <v>11.359876267549639</v>
      </c>
      <c r="F30">
        <v>10.211460204737369</v>
      </c>
    </row>
    <row r="31" spans="2:6">
      <c r="C31">
        <v>14.471342377275054</v>
      </c>
      <c r="D31">
        <v>8.2649099781071982</v>
      </c>
      <c r="E31">
        <v>12.033440359620773</v>
      </c>
      <c r="F31">
        <v>30.378169119168724</v>
      </c>
    </row>
    <row r="32" spans="2:6">
      <c r="C32">
        <v>10.5924560549078</v>
      </c>
      <c r="D32">
        <v>11.012880047053185</v>
      </c>
      <c r="F32">
        <v>8.6317393159134888</v>
      </c>
    </row>
    <row r="33" spans="2:6">
      <c r="F33">
        <v>18.068803193517116</v>
      </c>
    </row>
    <row r="36" spans="2:6">
      <c r="B36" t="s">
        <v>11</v>
      </c>
      <c r="C36">
        <f>AVERAGE(C26:C32)</f>
        <v>9.1810122447645828</v>
      </c>
      <c r="D36">
        <f>AVERAGE(D26:D34)</f>
        <v>12.660868219516624</v>
      </c>
      <c r="E36">
        <f>AVERAGE(E26:E32)</f>
        <v>12.46095951258045</v>
      </c>
      <c r="F36">
        <f>AVERAGE(F26:F34)</f>
        <v>13.989541077464521</v>
      </c>
    </row>
    <row r="37" spans="2:6">
      <c r="B37" t="s">
        <v>12</v>
      </c>
      <c r="C37">
        <f>STDEV(C26:C32)/SQRT(7)</f>
        <v>2.651201182074407</v>
      </c>
      <c r="D37">
        <f>STDEV(D26:D32)/SQRT(7)</f>
        <v>2.5688538206282754</v>
      </c>
      <c r="E37">
        <f>STDEV(E26:E31)/SQRT(6)</f>
        <v>1.2066981772645893</v>
      </c>
      <c r="F37">
        <f>STDEV(F26:F33)/SQRT(8)</f>
        <v>2.7170865051312094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D5FE3-F69A-9D4C-A9EC-839048279AFF}">
  <dimension ref="B5:F37"/>
  <sheetViews>
    <sheetView topLeftCell="A4" workbookViewId="0">
      <selection activeCell="D38" sqref="D38"/>
    </sheetView>
  </sheetViews>
  <sheetFormatPr baseColWidth="10" defaultRowHeight="16"/>
  <cols>
    <col min="3" max="3" width="19.33203125" customWidth="1"/>
    <col min="4" max="4" width="22.33203125" customWidth="1"/>
    <col min="5" max="5" width="22.83203125" customWidth="1"/>
    <col min="6" max="6" width="21" customWidth="1"/>
  </cols>
  <sheetData>
    <row r="5" spans="3:6">
      <c r="C5" t="s">
        <v>145</v>
      </c>
    </row>
    <row r="6" spans="3:6">
      <c r="C6" s="1" t="s">
        <v>19</v>
      </c>
    </row>
    <row r="7" spans="3:6">
      <c r="C7" t="s">
        <v>140</v>
      </c>
      <c r="D7" t="s">
        <v>141</v>
      </c>
      <c r="E7" t="s">
        <v>142</v>
      </c>
      <c r="F7" t="s">
        <v>143</v>
      </c>
    </row>
    <row r="8" spans="3:6">
      <c r="C8">
        <v>2.0698116898127568</v>
      </c>
      <c r="D8">
        <v>2.1642779664633602</v>
      </c>
      <c r="E8">
        <v>0.92341341109945396</v>
      </c>
      <c r="F8">
        <v>1.1661361736934757</v>
      </c>
    </row>
    <row r="9" spans="3:6">
      <c r="C9">
        <v>0.8101427885555772</v>
      </c>
      <c r="D9">
        <v>1.9887262834077206</v>
      </c>
      <c r="E9">
        <v>0.83703789320198441</v>
      </c>
      <c r="F9">
        <v>1.5859368980090214</v>
      </c>
    </row>
    <row r="10" spans="3:6">
      <c r="C10">
        <v>1.2845190888560913</v>
      </c>
      <c r="D10">
        <v>2.8435312457397561</v>
      </c>
      <c r="E10">
        <v>1.2084570656329463</v>
      </c>
      <c r="F10">
        <v>1.6321994416487366</v>
      </c>
    </row>
    <row r="11" spans="3:6">
      <c r="C11">
        <v>0.22316268648754378</v>
      </c>
      <c r="D11">
        <v>0.56212991446912175</v>
      </c>
      <c r="E11">
        <v>1.3315788537795401</v>
      </c>
      <c r="F11">
        <v>3.1034016750537901</v>
      </c>
    </row>
    <row r="12" spans="3:6">
      <c r="C12">
        <v>0.74950655262549559</v>
      </c>
      <c r="D12">
        <v>1.3080711986770277</v>
      </c>
      <c r="E12">
        <v>1.6088607144762346</v>
      </c>
      <c r="F12">
        <v>1.6893089365838623</v>
      </c>
    </row>
    <row r="13" spans="3:6">
      <c r="C13">
        <v>0.88796818227620011</v>
      </c>
      <c r="D13">
        <v>1.5932571083094758</v>
      </c>
      <c r="E13">
        <v>1.1634096176301485</v>
      </c>
      <c r="F13">
        <v>3.4414620267795217</v>
      </c>
    </row>
    <row r="14" spans="3:6">
      <c r="C14">
        <v>0.9748919750342302</v>
      </c>
      <c r="D14">
        <v>1.9229688639152158</v>
      </c>
      <c r="F14">
        <v>1.5191659109364537</v>
      </c>
    </row>
    <row r="15" spans="3:6">
      <c r="F15">
        <v>1.638174155804897</v>
      </c>
    </row>
    <row r="18" spans="2:6">
      <c r="B18" t="s">
        <v>11</v>
      </c>
      <c r="C18">
        <f>AVERAGE(C8:C14)</f>
        <v>1.0000004233782707</v>
      </c>
      <c r="D18">
        <f>AVERAGE(D8:D16)</f>
        <v>1.7689946544259543</v>
      </c>
      <c r="E18">
        <f>AVERAGE(E8:E14)</f>
        <v>1.1787929259700514</v>
      </c>
      <c r="F18">
        <f>AVERAGE(F8:F16)</f>
        <v>1.9719731523137198</v>
      </c>
    </row>
    <row r="19" spans="2:6">
      <c r="B19" t="s">
        <v>12</v>
      </c>
      <c r="C19">
        <f>STDEV(C8:C14)/SQRT(7)</f>
        <v>0.21496946872159703</v>
      </c>
      <c r="D19">
        <f>STDEV(D8:D14)/SQRT(7)</f>
        <v>0.27092102374677424</v>
      </c>
      <c r="E19">
        <f>STDEV(E8:E13)/SQRT(6)</f>
        <v>0.11422691580686674</v>
      </c>
      <c r="F19">
        <f>STDEV(F8:F15)/SQRT(8)</f>
        <v>0.29123280701016635</v>
      </c>
    </row>
    <row r="23" spans="2:6">
      <c r="C23" t="s">
        <v>145</v>
      </c>
    </row>
    <row r="24" spans="2:6">
      <c r="C24" s="1" t="s">
        <v>19</v>
      </c>
    </row>
    <row r="25" spans="2:6">
      <c r="C25" t="s">
        <v>140</v>
      </c>
      <c r="D25" t="s">
        <v>141</v>
      </c>
      <c r="E25" t="s">
        <v>142</v>
      </c>
      <c r="F25" t="s">
        <v>143</v>
      </c>
    </row>
    <row r="26" spans="2:6">
      <c r="C26">
        <v>11.640620943506944</v>
      </c>
      <c r="D26">
        <v>12.171899283389937</v>
      </c>
      <c r="E26">
        <v>5.1932770240233284</v>
      </c>
      <c r="F26">
        <v>6.5583498408521068</v>
      </c>
    </row>
    <row r="27" spans="2:6">
      <c r="C27">
        <v>4.5562430428365657</v>
      </c>
      <c r="D27">
        <v>11.18459661788502</v>
      </c>
      <c r="E27">
        <v>4.7075011113679599</v>
      </c>
      <c r="F27">
        <v>8.9193091144027363</v>
      </c>
    </row>
    <row r="28" spans="2:6">
      <c r="C28">
        <v>7.2241353557266574</v>
      </c>
      <c r="D28">
        <v>15.992019726040388</v>
      </c>
      <c r="E28">
        <v>6.7963625371196894</v>
      </c>
      <c r="F28">
        <v>9.1794896598324947</v>
      </c>
    </row>
    <row r="29" spans="2:6">
      <c r="C29">
        <v>1.255066948805946</v>
      </c>
      <c r="D29">
        <v>3.1614186389743404</v>
      </c>
      <c r="E29">
        <v>7.4887994736561332</v>
      </c>
      <c r="F29">
        <v>17.453531020502513</v>
      </c>
    </row>
    <row r="30" spans="2:6">
      <c r="C30">
        <v>4.2152248519657869</v>
      </c>
      <c r="D30">
        <v>7.3565924213596032</v>
      </c>
      <c r="E30">
        <v>9.0482326582143422</v>
      </c>
      <c r="F30">
        <v>9.5006734593476416</v>
      </c>
    </row>
    <row r="31" spans="2:6">
      <c r="C31">
        <v>4.9939330571213487</v>
      </c>
      <c r="D31">
        <v>8.9604779771324914</v>
      </c>
      <c r="E31">
        <v>6.5430156895519547</v>
      </c>
      <c r="F31">
        <v>19.35478243860803</v>
      </c>
    </row>
    <row r="32" spans="2:6">
      <c r="C32">
        <v>5.4827924675925104</v>
      </c>
      <c r="D32">
        <v>10.814776890659173</v>
      </c>
      <c r="F32">
        <v>8.5437890831066152</v>
      </c>
    </row>
    <row r="33" spans="2:6">
      <c r="F33">
        <v>9.21309145224674</v>
      </c>
    </row>
    <row r="36" spans="2:6">
      <c r="B36" t="s">
        <v>11</v>
      </c>
      <c r="C36">
        <f>AVERAGE(C26:C32)</f>
        <v>5.6240023810793938</v>
      </c>
      <c r="D36">
        <f>AVERAGE(D26:D34)</f>
        <v>9.9488259364915628</v>
      </c>
      <c r="E36">
        <f>AVERAGE(E26:E32)</f>
        <v>6.6295314156555678</v>
      </c>
      <c r="F36">
        <f>AVERAGE(F26:F34)</f>
        <v>11.090377008612359</v>
      </c>
    </row>
    <row r="37" spans="2:6">
      <c r="B37" t="s">
        <v>12</v>
      </c>
      <c r="C37">
        <f>STDEV(C26:C32)/SQRT(7)</f>
        <v>1.2089882920902615</v>
      </c>
      <c r="D37">
        <f>STDEV(D26:D32)/SQRT(7)</f>
        <v>1.523659837551862</v>
      </c>
      <c r="E37">
        <f>STDEV(E26:E31)/SQRT(6)</f>
        <v>0.6424121744978164</v>
      </c>
      <c r="F37">
        <f>STDEV(F26:F33)/SQRT(8)</f>
        <v>1.6378933066251766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757E4-67E7-B74D-90AF-B372479A5B1D}">
  <dimension ref="A3:G18"/>
  <sheetViews>
    <sheetView workbookViewId="0">
      <selection activeCell="G13" sqref="G13"/>
    </sheetView>
  </sheetViews>
  <sheetFormatPr baseColWidth="10" defaultRowHeight="16"/>
  <sheetData>
    <row r="3" spans="2:7">
      <c r="B3" t="s">
        <v>146</v>
      </c>
      <c r="F3" t="s">
        <v>146</v>
      </c>
    </row>
    <row r="4" spans="2:7">
      <c r="B4" t="s">
        <v>13</v>
      </c>
      <c r="F4" t="s">
        <v>14</v>
      </c>
    </row>
    <row r="5" spans="2:7">
      <c r="B5" t="s">
        <v>111</v>
      </c>
      <c r="C5" t="s">
        <v>112</v>
      </c>
      <c r="F5" t="s">
        <v>111</v>
      </c>
      <c r="G5" t="s">
        <v>112</v>
      </c>
    </row>
    <row r="6" spans="2:7">
      <c r="B6">
        <v>2.0365055982011153</v>
      </c>
      <c r="C6">
        <v>0.21825794323865144</v>
      </c>
      <c r="F6">
        <v>16.719710961231158</v>
      </c>
      <c r="G6">
        <v>1.7918977139893286</v>
      </c>
    </row>
    <row r="7" spans="2:7">
      <c r="B7">
        <v>0.86139703470214068</v>
      </c>
      <c r="C7">
        <v>0.1072101535305684</v>
      </c>
      <c r="F7">
        <v>7.0720696549045758</v>
      </c>
      <c r="G7">
        <v>0.88019536048596658</v>
      </c>
    </row>
    <row r="8" spans="2:7">
      <c r="B8">
        <v>1.5709130185693096</v>
      </c>
      <c r="C8">
        <v>0.90844361154500575</v>
      </c>
      <c r="F8">
        <v>12.897195882454033</v>
      </c>
      <c r="G8">
        <v>7.4583220507844983</v>
      </c>
    </row>
    <row r="9" spans="2:7">
      <c r="B9">
        <v>0.14609413913871963</v>
      </c>
      <c r="C9">
        <v>0.14672359269164531</v>
      </c>
      <c r="F9">
        <v>1.1994328823288882</v>
      </c>
      <c r="G9">
        <v>1.2046006959984081</v>
      </c>
    </row>
    <row r="10" spans="2:7">
      <c r="B10">
        <v>0.21507818754871075</v>
      </c>
      <c r="C10">
        <v>0.28455361582905025</v>
      </c>
      <c r="F10">
        <v>1.7657919197749155</v>
      </c>
      <c r="G10">
        <v>2.336185185956503</v>
      </c>
    </row>
    <row r="11" spans="2:7">
      <c r="B11">
        <v>1.1700120202156081</v>
      </c>
      <c r="C11">
        <v>0.20655010715423369</v>
      </c>
      <c r="F11">
        <v>9.605798685970143</v>
      </c>
      <c r="G11">
        <v>1.6957763797362588</v>
      </c>
    </row>
    <row r="12" spans="2:7">
      <c r="C12">
        <v>0.23172012728993305</v>
      </c>
      <c r="G12">
        <v>1.9024222450503505</v>
      </c>
    </row>
    <row r="13" spans="2:7">
      <c r="C13">
        <v>0.63573793597828232</v>
      </c>
      <c r="G13">
        <v>5.2194084543816981</v>
      </c>
    </row>
    <row r="14" spans="2:7">
      <c r="C14">
        <v>0.11300924819881276</v>
      </c>
      <c r="G14">
        <v>0.9278059277122529</v>
      </c>
    </row>
    <row r="17" spans="1:7">
      <c r="A17" t="s">
        <v>11</v>
      </c>
      <c r="B17">
        <v>0.99999999972926756</v>
      </c>
      <c r="C17">
        <v>0.316911815050687</v>
      </c>
      <c r="E17" t="s">
        <v>11</v>
      </c>
      <c r="F17">
        <f>AVERAGE(F6:F14)</f>
        <v>8.2099999977772846</v>
      </c>
      <c r="G17">
        <f>AVERAGE(G6:G14)</f>
        <v>2.6018460015661402</v>
      </c>
    </row>
    <row r="18" spans="1:7">
      <c r="A18" t="s">
        <v>12</v>
      </c>
      <c r="B18">
        <v>0.30515885861609754</v>
      </c>
      <c r="C18">
        <v>9.1004579097707608E-2</v>
      </c>
      <c r="E18" t="s">
        <v>12</v>
      </c>
      <c r="F18">
        <f>STDEV(F6:F14)/SQRT(6)</f>
        <v>2.5053542292381641</v>
      </c>
      <c r="G18">
        <f>STDEV(G6:G14)/SQRT(9)</f>
        <v>0.74714759439217981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6FAD4-C4F0-014C-8FC2-26F936184A51}">
  <dimension ref="B4:F19"/>
  <sheetViews>
    <sheetView workbookViewId="0">
      <selection activeCell="F15" sqref="F15"/>
    </sheetView>
  </sheetViews>
  <sheetFormatPr baseColWidth="10" defaultRowHeight="16"/>
  <sheetData>
    <row r="4" spans="2:6">
      <c r="B4" t="s">
        <v>147</v>
      </c>
      <c r="E4" t="s">
        <v>147</v>
      </c>
    </row>
    <row r="5" spans="2:6">
      <c r="B5" t="s">
        <v>13</v>
      </c>
      <c r="E5" t="s">
        <v>14</v>
      </c>
    </row>
    <row r="6" spans="2:6">
      <c r="B6" t="s">
        <v>111</v>
      </c>
      <c r="C6" t="s">
        <v>112</v>
      </c>
      <c r="E6" t="s">
        <v>111</v>
      </c>
      <c r="F6" t="s">
        <v>112</v>
      </c>
    </row>
    <row r="7" spans="2:6">
      <c r="B7">
        <v>1.221823707995092</v>
      </c>
      <c r="C7">
        <v>0.21517447774237322</v>
      </c>
      <c r="E7">
        <v>8.737261335872903</v>
      </c>
      <c r="F7">
        <v>1.5387126903357109</v>
      </c>
    </row>
    <row r="8" spans="2:6">
      <c r="B8">
        <v>0.13694298569923244</v>
      </c>
      <c r="C8">
        <v>0.1225273212187669</v>
      </c>
      <c r="E8">
        <v>0.97927929073521114</v>
      </c>
      <c r="F8">
        <v>0.87619287403540214</v>
      </c>
    </row>
    <row r="9" spans="2:6">
      <c r="B9">
        <v>0.44871523456414319</v>
      </c>
      <c r="C9">
        <v>0.50302161813647084</v>
      </c>
      <c r="E9">
        <v>3.2087626423681881</v>
      </c>
      <c r="F9">
        <v>3.597107591293903</v>
      </c>
    </row>
    <row r="10" spans="2:6">
      <c r="B10">
        <v>1.1481534860228115</v>
      </c>
      <c r="C10">
        <v>0.11872820511478002</v>
      </c>
      <c r="E10">
        <v>8.210445578549125</v>
      </c>
      <c r="F10">
        <v>0.84902539477579186</v>
      </c>
    </row>
    <row r="11" spans="2:6">
      <c r="B11">
        <v>1.0063229258020696</v>
      </c>
      <c r="C11">
        <v>0.63172541645681157</v>
      </c>
      <c r="E11">
        <v>7.1962152424105996</v>
      </c>
      <c r="F11">
        <v>4.5174684530826594</v>
      </c>
    </row>
    <row r="12" spans="2:6">
      <c r="B12">
        <v>2.03804166084895</v>
      </c>
      <c r="C12">
        <v>0.37366521091483179</v>
      </c>
      <c r="E12">
        <v>14.574035916730841</v>
      </c>
      <c r="F12">
        <v>2.6720799232519621</v>
      </c>
    </row>
    <row r="13" spans="2:6">
      <c r="C13">
        <v>0.27759185765940914</v>
      </c>
      <c r="F13">
        <v>1.9850593741224347</v>
      </c>
    </row>
    <row r="14" spans="2:6">
      <c r="C14">
        <v>8.1809187269901426E-2</v>
      </c>
      <c r="F14">
        <v>0.58501749816706505</v>
      </c>
    </row>
    <row r="18" spans="2:6">
      <c r="B18">
        <v>1.000000000155383</v>
      </c>
      <c r="C18">
        <v>0.32034772960620617</v>
      </c>
      <c r="E18">
        <f>AVERAGE(E7:E14)</f>
        <v>7.1510000011111439</v>
      </c>
      <c r="F18">
        <f>AVERAGE(F7:F14)</f>
        <v>2.0775829748831161</v>
      </c>
    </row>
    <row r="19" spans="2:6">
      <c r="B19">
        <v>0.27064786374140443</v>
      </c>
      <c r="C19">
        <v>6.6144316485975144E-2</v>
      </c>
      <c r="E19">
        <f>STDEV(E7:E14)/SQRT(6)</f>
        <v>1.9354028736147821</v>
      </c>
      <c r="F19">
        <f>STDEV(F7:F14)/SQRT(8)</f>
        <v>0.50169014755893993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EDFD-C899-CF4E-B7B3-D6C579673A17}">
  <dimension ref="A3:G17"/>
  <sheetViews>
    <sheetView workbookViewId="0">
      <selection activeCell="G14" sqref="G14"/>
    </sheetView>
  </sheetViews>
  <sheetFormatPr baseColWidth="10" defaultRowHeight="16"/>
  <sheetData>
    <row r="3" spans="1:7">
      <c r="B3" t="s">
        <v>13</v>
      </c>
      <c r="F3" t="s">
        <v>14</v>
      </c>
    </row>
    <row r="4" spans="1:7">
      <c r="B4" t="s">
        <v>148</v>
      </c>
      <c r="F4" t="s">
        <v>148</v>
      </c>
    </row>
    <row r="5" spans="1:7">
      <c r="B5" t="s">
        <v>111</v>
      </c>
      <c r="C5" t="s">
        <v>112</v>
      </c>
      <c r="F5" t="s">
        <v>111</v>
      </c>
      <c r="G5" t="s">
        <v>112</v>
      </c>
    </row>
    <row r="6" spans="1:7">
      <c r="B6">
        <v>0.42300997460671036</v>
      </c>
      <c r="C6">
        <v>0.15346109845032738</v>
      </c>
      <c r="F6">
        <v>2.9145387250402344</v>
      </c>
      <c r="G6">
        <v>1.0573469683227557</v>
      </c>
    </row>
    <row r="7" spans="1:7">
      <c r="B7">
        <v>0.19724710920208616</v>
      </c>
      <c r="C7">
        <v>0.19777809627276979</v>
      </c>
      <c r="F7">
        <v>1.3590325824023735</v>
      </c>
      <c r="G7">
        <v>1.3626910833193837</v>
      </c>
    </row>
    <row r="8" spans="1:7">
      <c r="B8">
        <v>0.55569839205007321</v>
      </c>
      <c r="C8">
        <v>0.16918648477441986</v>
      </c>
      <c r="F8">
        <v>3.8287619212250044</v>
      </c>
      <c r="G8">
        <v>1.1656948800957527</v>
      </c>
    </row>
    <row r="9" spans="1:7">
      <c r="B9">
        <v>0.68886819887070427</v>
      </c>
      <c r="C9">
        <v>2.9758616049303025E-2</v>
      </c>
      <c r="F9">
        <v>4.7463018902191525</v>
      </c>
      <c r="G9">
        <v>0.20503686457969783</v>
      </c>
    </row>
    <row r="10" spans="1:7">
      <c r="B10">
        <v>2.1456545673822958</v>
      </c>
      <c r="C10">
        <v>0.4857656443342111</v>
      </c>
      <c r="F10">
        <v>14.783559969264017</v>
      </c>
      <c r="G10">
        <v>3.3469252894627144</v>
      </c>
    </row>
    <row r="11" spans="1:7">
      <c r="B11">
        <v>0.70790496060812602</v>
      </c>
      <c r="C11">
        <v>0.44597078914671179</v>
      </c>
      <c r="F11">
        <v>4.8774651785899881</v>
      </c>
      <c r="G11">
        <v>3.0727387372208441</v>
      </c>
    </row>
    <row r="12" spans="1:7">
      <c r="B12">
        <v>0.54872553985812866</v>
      </c>
      <c r="C12">
        <v>7.2120881248899094E-2</v>
      </c>
      <c r="F12">
        <v>3.7807189696225065</v>
      </c>
      <c r="G12">
        <v>0.49691287180491472</v>
      </c>
    </row>
    <row r="13" spans="1:7">
      <c r="B13">
        <v>2.7328912574218753</v>
      </c>
      <c r="C13">
        <v>0.78691116870764832</v>
      </c>
      <c r="F13">
        <v>18.829620763636719</v>
      </c>
      <c r="G13">
        <v>5.4218179523957</v>
      </c>
    </row>
    <row r="14" spans="1:7">
      <c r="C14">
        <v>0.35832874737013704</v>
      </c>
      <c r="G14">
        <v>2.468885069380244</v>
      </c>
    </row>
    <row r="16" spans="1:7">
      <c r="A16" t="s">
        <v>11</v>
      </c>
      <c r="B16">
        <f>AVERAGE(B6:B14)</f>
        <v>0.99999999999999989</v>
      </c>
      <c r="C16">
        <f>AVERAGE(C6:C14)</f>
        <v>0.29992016959493639</v>
      </c>
      <c r="E16" t="s">
        <v>11</v>
      </c>
      <c r="F16">
        <f>AVERAGE(F6:F14)</f>
        <v>6.8899999999999988</v>
      </c>
      <c r="G16">
        <f>AVERAGE(G6:G14)</f>
        <v>2.0664499685091116</v>
      </c>
    </row>
    <row r="17" spans="1:7">
      <c r="A17" t="s">
        <v>12</v>
      </c>
      <c r="B17">
        <f>STDEV(B6:B14)/SQRT(8)</f>
        <v>0.32392518034414786</v>
      </c>
      <c r="C17">
        <f>STDEV(C6:C14)/SQRT(9)</f>
        <v>8.0820055517904568E-2</v>
      </c>
      <c r="E17" t="s">
        <v>12</v>
      </c>
      <c r="F17">
        <f>STDEV(F6:F14)/SQRT(8)</f>
        <v>2.2318444925711787</v>
      </c>
      <c r="G17">
        <f>STDEV(G6:G14)/SQRT(9)</f>
        <v>0.55685018251836282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C86A0-DCAD-B240-9988-3ED5A2E11F17}">
  <dimension ref="A3:G18"/>
  <sheetViews>
    <sheetView workbookViewId="0">
      <selection activeCell="F13" sqref="F13"/>
    </sheetView>
  </sheetViews>
  <sheetFormatPr baseColWidth="10" defaultRowHeight="16"/>
  <sheetData>
    <row r="3" spans="2:7">
      <c r="B3" t="s">
        <v>13</v>
      </c>
      <c r="F3" t="s">
        <v>14</v>
      </c>
    </row>
    <row r="4" spans="2:7">
      <c r="B4" t="s">
        <v>149</v>
      </c>
      <c r="F4" t="s">
        <v>149</v>
      </c>
    </row>
    <row r="6" spans="2:7">
      <c r="B6" t="s">
        <v>111</v>
      </c>
      <c r="C6" t="s">
        <v>112</v>
      </c>
      <c r="F6" t="s">
        <v>111</v>
      </c>
      <c r="G6" t="s">
        <v>112</v>
      </c>
    </row>
    <row r="7" spans="2:7">
      <c r="B7">
        <v>0.42300997460671036</v>
      </c>
      <c r="C7">
        <v>0.15346109845032738</v>
      </c>
      <c r="F7">
        <v>2.4166559849281364</v>
      </c>
      <c r="G7">
        <v>0.87672325544672036</v>
      </c>
    </row>
    <row r="8" spans="2:7">
      <c r="B8">
        <v>0.19724710920208616</v>
      </c>
      <c r="C8">
        <v>0.19777809627276979</v>
      </c>
      <c r="F8">
        <v>1.1268727348715182</v>
      </c>
      <c r="G8">
        <v>1.1299062640063338</v>
      </c>
    </row>
    <row r="9" spans="2:7">
      <c r="B9">
        <v>0.55569839205007321</v>
      </c>
      <c r="C9">
        <v>0.16918648477441986</v>
      </c>
      <c r="F9">
        <v>3.1747049137820684</v>
      </c>
      <c r="G9">
        <v>0.96656238751626067</v>
      </c>
    </row>
    <row r="10" spans="2:7">
      <c r="B10">
        <v>0.68886819887070427</v>
      </c>
      <c r="C10">
        <v>2.9758616049303025E-2</v>
      </c>
      <c r="F10">
        <v>3.9355040201483336</v>
      </c>
      <c r="G10">
        <v>0.17001097348966818</v>
      </c>
    </row>
    <row r="11" spans="2:7">
      <c r="B11">
        <v>2.1456545673822958</v>
      </c>
      <c r="C11">
        <v>0.4857656443342111</v>
      </c>
      <c r="F11">
        <v>12.258124543455056</v>
      </c>
      <c r="G11">
        <v>2.7751791260813481</v>
      </c>
    </row>
    <row r="12" spans="2:7">
      <c r="B12">
        <v>0.70790496060812602</v>
      </c>
      <c r="C12">
        <v>0.44597078914671179</v>
      </c>
      <c r="F12">
        <v>4.0442610399542236</v>
      </c>
      <c r="G12">
        <v>2.5478311183951643</v>
      </c>
    </row>
    <row r="13" spans="2:7">
      <c r="B13">
        <v>0.54872553985812866</v>
      </c>
      <c r="C13">
        <v>7.2120881248899094E-2</v>
      </c>
      <c r="F13">
        <v>3.1348690092094893</v>
      </c>
      <c r="G13">
        <v>0.41202659457496055</v>
      </c>
    </row>
    <row r="14" spans="2:7">
      <c r="B14">
        <v>2.7328912574218753</v>
      </c>
      <c r="C14">
        <v>0.78691116870764832</v>
      </c>
      <c r="F14">
        <v>15.613007753651173</v>
      </c>
      <c r="G14">
        <v>4.4956235068267949</v>
      </c>
    </row>
    <row r="15" spans="2:7">
      <c r="C15">
        <v>0.35832874737013704</v>
      </c>
      <c r="G15">
        <v>2.0471321337255928</v>
      </c>
    </row>
    <row r="17" spans="1:7">
      <c r="A17" t="s">
        <v>11</v>
      </c>
      <c r="B17">
        <f>AVERAGE(B7:B14)</f>
        <v>0.99999999999999989</v>
      </c>
      <c r="C17">
        <f>AVERAGE(C7:C15)</f>
        <v>0.29992016959493639</v>
      </c>
      <c r="E17" t="s">
        <v>11</v>
      </c>
      <c r="F17">
        <f>AVERAGE(F7:F14)</f>
        <v>5.7130000000000001</v>
      </c>
      <c r="G17">
        <f>AVERAGE(G7:G15)</f>
        <v>1.7134439288958714</v>
      </c>
    </row>
    <row r="18" spans="1:7">
      <c r="A18" t="s">
        <v>12</v>
      </c>
      <c r="B18">
        <f>STDEV(B7:B14)/SQRT(8)</f>
        <v>0.32392518034414786</v>
      </c>
      <c r="C18">
        <f>STDEV(C7:C15)/SQRT(9)</f>
        <v>8.0820055517904568E-2</v>
      </c>
      <c r="E18" t="s">
        <v>12</v>
      </c>
      <c r="F18">
        <f>STDEV(F7:F14)/SQRT(8)</f>
        <v>1.8505845553061162</v>
      </c>
      <c r="G18">
        <f>STDEV(G7:G15)/SQRT(9)</f>
        <v>0.4617249771737888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1B032-F824-B648-A9F1-6039A426A066}">
  <dimension ref="A3:E16"/>
  <sheetViews>
    <sheetView workbookViewId="0">
      <selection activeCell="B4" sqref="B4"/>
    </sheetView>
  </sheetViews>
  <sheetFormatPr baseColWidth="10" defaultRowHeight="16"/>
  <cols>
    <col min="2" max="2" width="18.1640625" customWidth="1"/>
    <col min="3" max="3" width="13.6640625" customWidth="1"/>
    <col min="4" max="4" width="18.83203125" customWidth="1"/>
    <col min="5" max="5" width="17" customWidth="1"/>
  </cols>
  <sheetData>
    <row r="3" spans="1:5">
      <c r="B3" t="s">
        <v>150</v>
      </c>
    </row>
    <row r="5" spans="1:5">
      <c r="B5" t="s">
        <v>17</v>
      </c>
      <c r="C5" t="s">
        <v>18</v>
      </c>
      <c r="D5" t="s">
        <v>151</v>
      </c>
      <c r="E5" t="s">
        <v>152</v>
      </c>
    </row>
    <row r="6" spans="1:5">
      <c r="B6">
        <v>131.24</v>
      </c>
      <c r="C6">
        <v>138.69</v>
      </c>
      <c r="D6">
        <v>140.17000000000002</v>
      </c>
      <c r="E6">
        <v>58.5</v>
      </c>
    </row>
    <row r="7" spans="1:5">
      <c r="B7">
        <v>200.6</v>
      </c>
      <c r="C7">
        <v>81.490000000000009</v>
      </c>
      <c r="D7">
        <v>162.32</v>
      </c>
      <c r="E7">
        <v>128.84</v>
      </c>
    </row>
    <row r="8" spans="1:5">
      <c r="B8">
        <v>122.17</v>
      </c>
      <c r="C8">
        <v>103.7</v>
      </c>
      <c r="D8">
        <v>216.14999999999998</v>
      </c>
      <c r="E8">
        <v>47.92</v>
      </c>
    </row>
    <row r="9" spans="1:5">
      <c r="B9">
        <v>103.08</v>
      </c>
      <c r="C9">
        <v>34.199999999999996</v>
      </c>
      <c r="D9">
        <v>118.52000000000001</v>
      </c>
      <c r="E9">
        <v>108.03999999999999</v>
      </c>
    </row>
    <row r="10" spans="1:5">
      <c r="B10">
        <v>85.94</v>
      </c>
      <c r="C10">
        <v>110.24000000000001</v>
      </c>
      <c r="D10">
        <v>140.68</v>
      </c>
      <c r="E10">
        <v>40.239999999999995</v>
      </c>
    </row>
    <row r="11" spans="1:5">
      <c r="B11">
        <v>159.87</v>
      </c>
      <c r="C11">
        <v>98.47</v>
      </c>
      <c r="D11">
        <v>102.72</v>
      </c>
      <c r="E11">
        <v>76.12</v>
      </c>
    </row>
    <row r="12" spans="1:5">
      <c r="B12">
        <v>111.69</v>
      </c>
      <c r="C12">
        <v>53.54</v>
      </c>
      <c r="D12">
        <v>95.86</v>
      </c>
      <c r="E12">
        <v>101.28999999999999</v>
      </c>
    </row>
    <row r="13" spans="1:5">
      <c r="B13">
        <v>155.04</v>
      </c>
      <c r="C13">
        <v>57.01</v>
      </c>
      <c r="E13">
        <v>68.430000000000007</v>
      </c>
    </row>
    <row r="15" spans="1:5">
      <c r="A15" t="s">
        <v>11</v>
      </c>
      <c r="B15">
        <f>AVERAGE(B6:B13)</f>
        <v>133.70374999999999</v>
      </c>
      <c r="C15">
        <f t="shared" ref="C15:E15" si="0">AVERAGE(C6:C13)</f>
        <v>84.66749999999999</v>
      </c>
      <c r="D15">
        <f t="shared" si="0"/>
        <v>139.48857142857142</v>
      </c>
      <c r="E15">
        <f t="shared" si="0"/>
        <v>78.672499999999985</v>
      </c>
    </row>
    <row r="16" spans="1:5">
      <c r="A16" t="s">
        <v>12</v>
      </c>
      <c r="B16">
        <f>STDEV(B6:B13)/SQRT(8)</f>
        <v>12.995815938972184</v>
      </c>
      <c r="C16">
        <f t="shared" ref="C16:E16" si="1">STDEV(C6:C13)/SQRT(8)</f>
        <v>12.259145237914678</v>
      </c>
      <c r="D16">
        <f>STDEV(D6:D13)/SQRT(7)</f>
        <v>15.503604562222566</v>
      </c>
      <c r="E16">
        <f t="shared" si="1"/>
        <v>11.045285476165855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A097F-A28E-ED4C-9F80-280753A3281D}">
  <dimension ref="C6:G19"/>
  <sheetViews>
    <sheetView topLeftCell="B1" workbookViewId="0">
      <selection activeCell="D20" sqref="D20"/>
    </sheetView>
  </sheetViews>
  <sheetFormatPr baseColWidth="10" defaultRowHeight="16"/>
  <cols>
    <col min="4" max="4" width="17.6640625" customWidth="1"/>
    <col min="5" max="5" width="18.5" customWidth="1"/>
    <col min="6" max="6" width="17" customWidth="1"/>
    <col min="7" max="7" width="17.33203125" customWidth="1"/>
  </cols>
  <sheetData>
    <row r="6" spans="4:7">
      <c r="D6" t="s">
        <v>153</v>
      </c>
    </row>
    <row r="8" spans="4:7">
      <c r="D8" t="s">
        <v>17</v>
      </c>
      <c r="E8" t="s">
        <v>18</v>
      </c>
      <c r="F8" t="s">
        <v>151</v>
      </c>
      <c r="G8" t="s">
        <v>152</v>
      </c>
    </row>
    <row r="9" spans="4:7">
      <c r="D9">
        <v>21.997</v>
      </c>
      <c r="E9">
        <v>26.66</v>
      </c>
      <c r="F9">
        <v>10.039999999999999</v>
      </c>
      <c r="G9">
        <v>46.78</v>
      </c>
    </row>
    <row r="10" spans="4:7">
      <c r="D10">
        <v>21.57</v>
      </c>
      <c r="E10">
        <v>37.29</v>
      </c>
      <c r="F10">
        <v>20.63</v>
      </c>
      <c r="G10">
        <v>9.92</v>
      </c>
    </row>
    <row r="11" spans="4:7">
      <c r="D11">
        <v>4.51</v>
      </c>
      <c r="E11">
        <v>32.36</v>
      </c>
      <c r="F11">
        <v>0</v>
      </c>
      <c r="G11">
        <v>32.200000000000003</v>
      </c>
    </row>
    <row r="12" spans="4:7">
      <c r="D12">
        <v>12.37</v>
      </c>
      <c r="E12">
        <v>25.27</v>
      </c>
      <c r="F12">
        <v>31.43</v>
      </c>
      <c r="G12">
        <v>19.18</v>
      </c>
    </row>
    <row r="13" spans="4:7">
      <c r="D13">
        <v>12.5</v>
      </c>
      <c r="E13">
        <v>17.7</v>
      </c>
      <c r="F13">
        <v>7.64</v>
      </c>
      <c r="G13">
        <v>76.08</v>
      </c>
    </row>
    <row r="14" spans="4:7">
      <c r="D14">
        <v>14.17</v>
      </c>
      <c r="E14">
        <v>25.38</v>
      </c>
      <c r="F14">
        <v>5.25</v>
      </c>
      <c r="G14">
        <v>21.79</v>
      </c>
    </row>
    <row r="15" spans="4:7">
      <c r="D15">
        <v>3.14</v>
      </c>
      <c r="E15">
        <v>40.58</v>
      </c>
      <c r="F15">
        <v>4.8899999999999997</v>
      </c>
      <c r="G15">
        <v>15.11</v>
      </c>
    </row>
    <row r="16" spans="4:7">
      <c r="D16">
        <v>7.48</v>
      </c>
      <c r="E16">
        <v>22.28</v>
      </c>
      <c r="G16">
        <v>21.31</v>
      </c>
    </row>
    <row r="18" spans="3:7">
      <c r="C18" t="s">
        <v>11</v>
      </c>
      <c r="D18">
        <f>AVERAGE(D9:D16)</f>
        <v>12.217125000000001</v>
      </c>
      <c r="E18">
        <f t="shared" ref="E18:G18" si="0">AVERAGE(E9:E16)</f>
        <v>28.44</v>
      </c>
      <c r="F18">
        <f>AVERAGE(F9:F15)</f>
        <v>11.411428571428571</v>
      </c>
      <c r="G18">
        <f t="shared" si="0"/>
        <v>30.296250000000001</v>
      </c>
    </row>
    <row r="19" spans="3:7">
      <c r="C19" t="s">
        <v>12</v>
      </c>
      <c r="D19">
        <f>STDEV(D9:D16)/SQRT(8)</f>
        <v>2.5045446651858114</v>
      </c>
      <c r="E19">
        <f>STDEV(E9:E16)/SQRT(8)</f>
        <v>2.7286266823126537</v>
      </c>
      <c r="F19">
        <f>STDEV(F9:F15)/SQRT(7)</f>
        <v>4.1188957307531258</v>
      </c>
      <c r="G19">
        <f>STDEV(G9:G16)/SQRT(8)</f>
        <v>7.6694940551838213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1B261-0EA3-AE45-85E7-A19E35928953}">
  <dimension ref="B3:F40"/>
  <sheetViews>
    <sheetView workbookViewId="0">
      <selection activeCell="B4" sqref="B4"/>
    </sheetView>
  </sheetViews>
  <sheetFormatPr baseColWidth="10" defaultRowHeight="16"/>
  <cols>
    <col min="2" max="2" width="16.1640625" customWidth="1"/>
  </cols>
  <sheetData>
    <row r="3" spans="2:6" ht="17" thickBot="1">
      <c r="B3" t="s">
        <v>154</v>
      </c>
    </row>
    <row r="4" spans="2:6" ht="17" thickBot="1">
      <c r="B4" s="8" t="s">
        <v>39</v>
      </c>
      <c r="C4" s="9" t="s">
        <v>74</v>
      </c>
      <c r="D4" s="10" t="s">
        <v>75</v>
      </c>
      <c r="E4" s="10" t="s">
        <v>76</v>
      </c>
      <c r="F4" s="11" t="s">
        <v>77</v>
      </c>
    </row>
    <row r="5" spans="2:6">
      <c r="B5" t="s">
        <v>43</v>
      </c>
      <c r="C5" s="12">
        <v>69.477999999999994</v>
      </c>
      <c r="D5" s="13">
        <v>445.81400000000002</v>
      </c>
      <c r="E5" s="13">
        <v>481.49599999999998</v>
      </c>
      <c r="F5" s="14">
        <v>164.976</v>
      </c>
    </row>
    <row r="6" spans="2:6">
      <c r="B6" t="s">
        <v>43</v>
      </c>
      <c r="C6" s="12">
        <v>73.426000000000002</v>
      </c>
      <c r="D6" s="13">
        <v>593.66</v>
      </c>
      <c r="E6" s="13">
        <v>601.90200000000004</v>
      </c>
      <c r="F6" s="14">
        <v>137.066</v>
      </c>
    </row>
    <row r="7" spans="2:6">
      <c r="B7" t="s">
        <v>43</v>
      </c>
      <c r="C7" s="12">
        <v>80.171999999999997</v>
      </c>
      <c r="D7" s="13">
        <v>452.03399999999999</v>
      </c>
      <c r="E7" s="13">
        <v>617.44399999999996</v>
      </c>
      <c r="F7" s="14">
        <v>108.952</v>
      </c>
    </row>
    <row r="8" spans="2:6">
      <c r="B8" t="s">
        <v>43</v>
      </c>
      <c r="C8" s="12">
        <v>15.01</v>
      </c>
      <c r="D8" s="13">
        <v>446.49200000000002</v>
      </c>
      <c r="E8" s="13">
        <v>563.86400000000003</v>
      </c>
      <c r="F8" s="14">
        <v>108.988</v>
      </c>
    </row>
    <row r="9" spans="2:6">
      <c r="B9" t="s">
        <v>43</v>
      </c>
      <c r="C9" s="12">
        <v>42.033999999999999</v>
      </c>
      <c r="D9" s="13">
        <v>314.93599999999998</v>
      </c>
      <c r="E9" s="13">
        <v>459.01799999999997</v>
      </c>
      <c r="F9" s="14">
        <v>209.34200000000001</v>
      </c>
    </row>
    <row r="10" spans="2:6">
      <c r="B10" t="s">
        <v>43</v>
      </c>
      <c r="C10" s="12">
        <v>41.113999999999997</v>
      </c>
      <c r="D10" s="13">
        <v>526.952</v>
      </c>
      <c r="E10" s="13">
        <v>541.96</v>
      </c>
      <c r="F10" s="14">
        <v>85.573999999999998</v>
      </c>
    </row>
    <row r="11" spans="2:6">
      <c r="B11" t="s">
        <v>43</v>
      </c>
      <c r="C11" s="12">
        <v>39.658000000000001</v>
      </c>
      <c r="D11" s="13">
        <v>411.33800000000002</v>
      </c>
      <c r="E11" s="13">
        <v>460.61</v>
      </c>
      <c r="F11" s="14">
        <v>44.404000000000003</v>
      </c>
    </row>
    <row r="12" spans="2:6" ht="17" thickBot="1">
      <c r="B12" t="s">
        <v>43</v>
      </c>
      <c r="C12" s="15">
        <v>116.044</v>
      </c>
      <c r="D12" s="16">
        <v>228.822</v>
      </c>
      <c r="E12" s="16">
        <v>272.49599999999998</v>
      </c>
      <c r="F12" s="17">
        <v>144.34200000000001</v>
      </c>
    </row>
    <row r="13" spans="2:6">
      <c r="B13" t="s">
        <v>155</v>
      </c>
      <c r="C13" s="12">
        <v>62.921999999999997</v>
      </c>
      <c r="D13" s="13">
        <v>97.756</v>
      </c>
      <c r="E13" s="13">
        <v>146.71</v>
      </c>
      <c r="F13" s="14">
        <v>97.6</v>
      </c>
    </row>
    <row r="14" spans="2:6">
      <c r="B14" t="s">
        <v>155</v>
      </c>
      <c r="C14" s="12">
        <v>44.341999999999999</v>
      </c>
      <c r="D14" s="13">
        <v>250.916</v>
      </c>
      <c r="E14" s="13">
        <v>484.45</v>
      </c>
      <c r="F14" s="14">
        <v>164.34</v>
      </c>
    </row>
    <row r="15" spans="2:6">
      <c r="B15" t="s">
        <v>155</v>
      </c>
      <c r="C15" s="12">
        <v>30.146000000000001</v>
      </c>
      <c r="D15" s="13">
        <v>389.59199999999998</v>
      </c>
      <c r="E15" s="13">
        <v>386.23200000000003</v>
      </c>
      <c r="F15" s="14">
        <v>116.04600000000001</v>
      </c>
    </row>
    <row r="16" spans="2:6">
      <c r="B16" t="s">
        <v>155</v>
      </c>
      <c r="C16" s="12">
        <v>38.590000000000003</v>
      </c>
      <c r="D16" s="13">
        <v>265.68400000000003</v>
      </c>
      <c r="E16" s="13">
        <v>364.89</v>
      </c>
      <c r="F16" s="14">
        <v>99.018000000000001</v>
      </c>
    </row>
    <row r="17" spans="2:6">
      <c r="B17" t="s">
        <v>155</v>
      </c>
      <c r="C17" s="12">
        <v>42.335999999999999</v>
      </c>
      <c r="D17" s="13">
        <v>192.77</v>
      </c>
      <c r="E17" s="13">
        <v>284.572</v>
      </c>
      <c r="F17" s="14">
        <v>73.147999999999996</v>
      </c>
    </row>
    <row r="18" spans="2:6">
      <c r="B18" t="s">
        <v>155</v>
      </c>
      <c r="C18" s="12">
        <v>23.347999999999999</v>
      </c>
      <c r="D18" s="13">
        <v>585.49800000000005</v>
      </c>
      <c r="E18" s="13">
        <v>207.34</v>
      </c>
      <c r="F18" s="14">
        <v>373.072</v>
      </c>
    </row>
    <row r="19" spans="2:6">
      <c r="B19" t="s">
        <v>155</v>
      </c>
      <c r="C19" s="12">
        <v>43.752000000000002</v>
      </c>
      <c r="D19" s="13">
        <v>188.946</v>
      </c>
      <c r="E19" s="13">
        <v>302</v>
      </c>
      <c r="F19" s="14">
        <v>102.992</v>
      </c>
    </row>
    <row r="20" spans="2:6">
      <c r="B20" t="s">
        <v>156</v>
      </c>
      <c r="C20" s="12">
        <v>35.857999999999997</v>
      </c>
      <c r="D20" s="13">
        <v>434.35</v>
      </c>
      <c r="E20" s="13">
        <v>939.51</v>
      </c>
      <c r="F20" s="14">
        <v>203.108</v>
      </c>
    </row>
    <row r="21" spans="2:6">
      <c r="B21" t="s">
        <v>156</v>
      </c>
      <c r="C21" s="12">
        <v>75.286000000000001</v>
      </c>
      <c r="D21" s="13">
        <v>192.26</v>
      </c>
      <c r="E21" s="13">
        <v>257.39</v>
      </c>
      <c r="F21" s="14">
        <v>107.312</v>
      </c>
    </row>
    <row r="22" spans="2:6">
      <c r="B22" t="s">
        <v>156</v>
      </c>
      <c r="C22" s="12">
        <v>21.946000000000002</v>
      </c>
      <c r="D22" s="13">
        <v>266.83999999999997</v>
      </c>
      <c r="E22" s="13">
        <v>195.71799999999999</v>
      </c>
      <c r="F22" s="14">
        <v>140.816</v>
      </c>
    </row>
    <row r="23" spans="2:6">
      <c r="B23" t="s">
        <v>156</v>
      </c>
      <c r="C23" s="12">
        <v>37.951999999999998</v>
      </c>
      <c r="D23" s="13">
        <v>101.834</v>
      </c>
      <c r="E23" s="13">
        <v>97.418000000000006</v>
      </c>
      <c r="F23" s="14">
        <v>69.105999999999995</v>
      </c>
    </row>
    <row r="24" spans="2:6">
      <c r="B24" t="s">
        <v>156</v>
      </c>
      <c r="C24" s="12">
        <v>36.844000000000001</v>
      </c>
      <c r="D24" s="13">
        <v>113.482</v>
      </c>
      <c r="E24" s="13">
        <v>181.01400000000001</v>
      </c>
      <c r="F24" s="14">
        <v>106.032</v>
      </c>
    </row>
    <row r="25" spans="2:6">
      <c r="B25" t="s">
        <v>156</v>
      </c>
      <c r="C25" s="12">
        <v>17.414000000000001</v>
      </c>
      <c r="D25" s="13">
        <v>211.43799999999999</v>
      </c>
      <c r="E25" s="13">
        <v>376.678</v>
      </c>
      <c r="F25" s="14">
        <v>108.11199999999999</v>
      </c>
    </row>
    <row r="26" spans="2:6">
      <c r="B26" t="s">
        <v>156</v>
      </c>
      <c r="C26" s="12">
        <v>225.38800000000001</v>
      </c>
      <c r="D26" s="13">
        <v>294.89800000000002</v>
      </c>
      <c r="E26" s="13">
        <v>124.086</v>
      </c>
      <c r="F26" s="14">
        <v>123.148</v>
      </c>
    </row>
    <row r="27" spans="2:6">
      <c r="B27" t="s">
        <v>156</v>
      </c>
      <c r="C27" s="12">
        <v>53.274000000000001</v>
      </c>
      <c r="D27" s="13">
        <v>185.49799999999999</v>
      </c>
      <c r="E27" s="13">
        <v>237.524</v>
      </c>
      <c r="F27" s="14">
        <v>426.08</v>
      </c>
    </row>
    <row r="28" spans="2:6">
      <c r="B28" t="s">
        <v>157</v>
      </c>
      <c r="C28" s="12">
        <v>61.694000000000003</v>
      </c>
      <c r="D28" s="13">
        <v>314.35000000000002</v>
      </c>
      <c r="E28" s="13">
        <v>475.06400000000002</v>
      </c>
      <c r="F28" s="14">
        <v>151.928</v>
      </c>
    </row>
    <row r="29" spans="2:6">
      <c r="B29" t="s">
        <v>157</v>
      </c>
      <c r="C29" s="12">
        <v>56.398000000000003</v>
      </c>
      <c r="D29" s="13">
        <v>172.018</v>
      </c>
      <c r="E29" s="13">
        <v>164.62</v>
      </c>
      <c r="F29" s="14">
        <v>96.426000000000002</v>
      </c>
    </row>
    <row r="30" spans="2:6">
      <c r="B30" t="s">
        <v>157</v>
      </c>
      <c r="C30" s="12">
        <v>28.225999999999999</v>
      </c>
      <c r="D30" s="13">
        <v>190.86799999999999</v>
      </c>
      <c r="E30" s="13">
        <v>123.78</v>
      </c>
      <c r="F30" s="14">
        <v>51.026000000000003</v>
      </c>
    </row>
    <row r="31" spans="2:6">
      <c r="B31" t="s">
        <v>157</v>
      </c>
      <c r="C31" s="12">
        <v>52.521999999999998</v>
      </c>
      <c r="D31" s="13">
        <v>128.54400000000001</v>
      </c>
      <c r="E31" s="13">
        <v>143.19200000000001</v>
      </c>
      <c r="F31" s="14">
        <v>90.1</v>
      </c>
    </row>
    <row r="32" spans="2:6">
      <c r="B32" t="s">
        <v>157</v>
      </c>
      <c r="C32" s="12">
        <v>59.128</v>
      </c>
      <c r="D32" s="13">
        <v>249.06800000000001</v>
      </c>
      <c r="E32" s="13">
        <v>367</v>
      </c>
      <c r="F32" s="14">
        <v>136.46</v>
      </c>
    </row>
    <row r="33" spans="2:6">
      <c r="B33" t="s">
        <v>157</v>
      </c>
      <c r="C33" s="12">
        <v>39.723999999999997</v>
      </c>
      <c r="D33" s="13">
        <v>178.98599999999999</v>
      </c>
      <c r="E33" s="13">
        <v>486.66800000000001</v>
      </c>
      <c r="F33" s="14">
        <v>132.994</v>
      </c>
    </row>
    <row r="34" spans="2:6">
      <c r="B34" t="s">
        <v>157</v>
      </c>
      <c r="C34" s="12">
        <v>244.392</v>
      </c>
      <c r="D34" s="13">
        <v>118.9</v>
      </c>
      <c r="E34" s="13">
        <v>171.678</v>
      </c>
      <c r="F34" s="14">
        <v>61.613999999999997</v>
      </c>
    </row>
    <row r="35" spans="2:6" ht="17" thickBot="1">
      <c r="B35" t="s">
        <v>157</v>
      </c>
      <c r="C35" s="12">
        <v>35.283999999999999</v>
      </c>
      <c r="D35" s="13">
        <v>93.603999999999999</v>
      </c>
      <c r="E35" s="13">
        <v>146.40600000000001</v>
      </c>
      <c r="F35" s="14">
        <v>29.404</v>
      </c>
    </row>
    <row r="36" spans="2:6" ht="17" thickBot="1">
      <c r="C36" s="9" t="s">
        <v>105</v>
      </c>
      <c r="D36" s="10" t="s">
        <v>106</v>
      </c>
      <c r="E36" s="10" t="s">
        <v>107</v>
      </c>
      <c r="F36" s="11" t="s">
        <v>108</v>
      </c>
    </row>
    <row r="37" spans="2:6">
      <c r="B37" t="s">
        <v>58</v>
      </c>
      <c r="C37">
        <f>AVERAGE(C5:C12)</f>
        <v>59.616999999999997</v>
      </c>
      <c r="D37">
        <f>AVERAGE(D5:D12)</f>
        <v>427.50600000000003</v>
      </c>
      <c r="E37">
        <f>AVERAGE(E5:E12)</f>
        <v>499.84875000000005</v>
      </c>
      <c r="F37">
        <f>AVERAGE(F5:F12)</f>
        <v>125.45549999999999</v>
      </c>
    </row>
    <row r="38" spans="2:6">
      <c r="B38" t="s">
        <v>158</v>
      </c>
      <c r="C38">
        <f>AVERAGE(C13:C19)</f>
        <v>40.776571428571437</v>
      </c>
      <c r="D38">
        <f>AVERAGE(D13:D19)</f>
        <v>281.59457142857144</v>
      </c>
      <c r="E38">
        <f>AVERAGE(E13:E19)</f>
        <v>310.88485714285719</v>
      </c>
      <c r="F38">
        <f>AVERAGE(F13:F19)</f>
        <v>146.60228571428573</v>
      </c>
    </row>
    <row r="39" spans="2:6">
      <c r="B39" t="s">
        <v>159</v>
      </c>
      <c r="C39">
        <f>AVERAGE(C20:C27)</f>
        <v>62.995249999999999</v>
      </c>
      <c r="D39">
        <f>AVERAGE(D20:D27)</f>
        <v>225.07500000000005</v>
      </c>
      <c r="E39">
        <f>AVERAGE(E20:E27)</f>
        <v>301.16724999999997</v>
      </c>
      <c r="F39">
        <f>AVERAGE(F20:F27)</f>
        <v>160.46424999999999</v>
      </c>
    </row>
    <row r="40" spans="2:6">
      <c r="B40" t="s">
        <v>160</v>
      </c>
      <c r="C40">
        <f>AVERAGE(C28:C35)</f>
        <v>72.171000000000006</v>
      </c>
      <c r="D40">
        <f>AVERAGE(D28:D35)</f>
        <v>180.79225000000005</v>
      </c>
      <c r="E40">
        <f>AVERAGE(E28:E35)</f>
        <v>259.80099999999999</v>
      </c>
      <c r="F40">
        <f>AVERAGE(F28:F35)</f>
        <v>93.744000000000014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A082F-7357-AF4F-92AA-857B5024BD8C}">
  <dimension ref="B3:D41"/>
  <sheetViews>
    <sheetView topLeftCell="A7" workbookViewId="0">
      <selection activeCell="C40" sqref="C40"/>
    </sheetView>
  </sheetViews>
  <sheetFormatPr baseColWidth="10" defaultRowHeight="16"/>
  <cols>
    <col min="2" max="2" width="15.1640625" customWidth="1"/>
  </cols>
  <sheetData>
    <row r="3" spans="2:4">
      <c r="B3" t="s">
        <v>161</v>
      </c>
    </row>
    <row r="5" spans="2:4">
      <c r="B5" t="s">
        <v>162</v>
      </c>
      <c r="C5" t="s">
        <v>163</v>
      </c>
      <c r="D5" t="s">
        <v>164</v>
      </c>
    </row>
    <row r="6" spans="2:4">
      <c r="B6" t="s">
        <v>43</v>
      </c>
      <c r="C6" t="s">
        <v>165</v>
      </c>
      <c r="D6">
        <v>377.5</v>
      </c>
    </row>
    <row r="7" spans="2:4">
      <c r="B7" t="s">
        <v>43</v>
      </c>
      <c r="C7" t="s">
        <v>165</v>
      </c>
      <c r="D7">
        <v>642.79999999999995</v>
      </c>
    </row>
    <row r="8" spans="2:4">
      <c r="B8" t="s">
        <v>43</v>
      </c>
      <c r="C8" t="s">
        <v>165</v>
      </c>
      <c r="D8">
        <v>747.5</v>
      </c>
    </row>
    <row r="9" spans="2:4">
      <c r="B9" t="s">
        <v>43</v>
      </c>
      <c r="C9" t="s">
        <v>165</v>
      </c>
      <c r="D9">
        <v>695.5</v>
      </c>
    </row>
    <row r="10" spans="2:4">
      <c r="B10" t="s">
        <v>43</v>
      </c>
      <c r="C10" t="s">
        <v>165</v>
      </c>
      <c r="D10">
        <v>782.33333333333337</v>
      </c>
    </row>
    <row r="11" spans="2:4">
      <c r="B11" t="s">
        <v>43</v>
      </c>
      <c r="C11" t="s">
        <v>165</v>
      </c>
      <c r="D11">
        <v>650</v>
      </c>
    </row>
    <row r="12" spans="2:4">
      <c r="B12" t="s">
        <v>43</v>
      </c>
      <c r="C12" t="s">
        <v>165</v>
      </c>
      <c r="D12">
        <v>568</v>
      </c>
    </row>
    <row r="13" spans="2:4">
      <c r="B13" t="s">
        <v>43</v>
      </c>
      <c r="C13" t="s">
        <v>165</v>
      </c>
      <c r="D13">
        <v>900</v>
      </c>
    </row>
    <row r="14" spans="2:4">
      <c r="B14" t="s">
        <v>43</v>
      </c>
      <c r="C14" t="s">
        <v>166</v>
      </c>
      <c r="D14">
        <v>682.2</v>
      </c>
    </row>
    <row r="15" spans="2:4">
      <c r="B15" t="s">
        <v>43</v>
      </c>
      <c r="C15" t="s">
        <v>166</v>
      </c>
      <c r="D15">
        <v>265.25</v>
      </c>
    </row>
    <row r="16" spans="2:4">
      <c r="B16" t="s">
        <v>43</v>
      </c>
      <c r="C16" t="s">
        <v>166</v>
      </c>
      <c r="D16">
        <v>490.66666666666669</v>
      </c>
    </row>
    <row r="17" spans="2:4">
      <c r="B17" t="s">
        <v>43</v>
      </c>
      <c r="C17" t="s">
        <v>166</v>
      </c>
      <c r="D17">
        <v>900</v>
      </c>
    </row>
    <row r="18" spans="2:4">
      <c r="B18" t="s">
        <v>43</v>
      </c>
      <c r="C18" t="s">
        <v>166</v>
      </c>
      <c r="D18">
        <v>563</v>
      </c>
    </row>
    <row r="19" spans="2:4">
      <c r="B19" t="s">
        <v>43</v>
      </c>
      <c r="C19" t="s">
        <v>166</v>
      </c>
      <c r="D19">
        <v>564.5</v>
      </c>
    </row>
    <row r="20" spans="2:4">
      <c r="B20" t="s">
        <v>43</v>
      </c>
      <c r="C20" t="s">
        <v>166</v>
      </c>
      <c r="D20" s="4">
        <v>364.66666666666669</v>
      </c>
    </row>
    <row r="21" spans="2:4">
      <c r="B21" t="s">
        <v>167</v>
      </c>
      <c r="C21" t="s">
        <v>165</v>
      </c>
      <c r="D21">
        <v>358.4</v>
      </c>
    </row>
    <row r="22" spans="2:4">
      <c r="B22" t="s">
        <v>167</v>
      </c>
      <c r="C22" t="s">
        <v>165</v>
      </c>
      <c r="D22">
        <v>704</v>
      </c>
    </row>
    <row r="23" spans="2:4">
      <c r="B23" t="s">
        <v>167</v>
      </c>
      <c r="C23" t="s">
        <v>165</v>
      </c>
      <c r="D23">
        <v>307.66666666666669</v>
      </c>
    </row>
    <row r="24" spans="2:4">
      <c r="B24" t="s">
        <v>167</v>
      </c>
      <c r="C24" t="s">
        <v>165</v>
      </c>
      <c r="D24">
        <v>302.25</v>
      </c>
    </row>
    <row r="25" spans="2:4">
      <c r="B25" t="s">
        <v>167</v>
      </c>
      <c r="C25" t="s">
        <v>165</v>
      </c>
      <c r="D25">
        <v>153.5</v>
      </c>
    </row>
    <row r="26" spans="2:4">
      <c r="B26" t="s">
        <v>167</v>
      </c>
      <c r="C26" t="s">
        <v>165</v>
      </c>
      <c r="D26">
        <v>335</v>
      </c>
    </row>
    <row r="27" spans="2:4">
      <c r="B27" t="s">
        <v>167</v>
      </c>
      <c r="C27" t="s">
        <v>165</v>
      </c>
      <c r="D27" s="4">
        <v>71.333333333333329</v>
      </c>
    </row>
    <row r="28" spans="2:4">
      <c r="B28" t="s">
        <v>167</v>
      </c>
      <c r="C28" t="s">
        <v>166</v>
      </c>
      <c r="D28">
        <v>786.8</v>
      </c>
    </row>
    <row r="29" spans="2:4">
      <c r="B29" t="s">
        <v>167</v>
      </c>
      <c r="C29" t="s">
        <v>166</v>
      </c>
      <c r="D29">
        <v>900</v>
      </c>
    </row>
    <row r="30" spans="2:4">
      <c r="B30" t="s">
        <v>167</v>
      </c>
      <c r="C30" t="s">
        <v>166</v>
      </c>
      <c r="D30">
        <v>368</v>
      </c>
    </row>
    <row r="31" spans="2:4">
      <c r="B31" t="s">
        <v>167</v>
      </c>
      <c r="C31" t="s">
        <v>166</v>
      </c>
      <c r="D31">
        <v>42</v>
      </c>
    </row>
    <row r="32" spans="2:4">
      <c r="B32" t="s">
        <v>167</v>
      </c>
      <c r="C32" t="s">
        <v>166</v>
      </c>
      <c r="D32">
        <v>436.2</v>
      </c>
    </row>
    <row r="33" spans="2:4">
      <c r="B33" t="s">
        <v>167</v>
      </c>
      <c r="C33" t="s">
        <v>166</v>
      </c>
      <c r="D33">
        <v>617.5</v>
      </c>
    </row>
    <row r="34" spans="2:4">
      <c r="B34" t="s">
        <v>167</v>
      </c>
      <c r="C34" t="s">
        <v>166</v>
      </c>
      <c r="D34">
        <v>428.4</v>
      </c>
    </row>
    <row r="37" spans="2:4">
      <c r="C37" t="s">
        <v>11</v>
      </c>
      <c r="D37" s="4" t="s">
        <v>12</v>
      </c>
    </row>
    <row r="38" spans="2:4">
      <c r="B38" t="s">
        <v>168</v>
      </c>
      <c r="C38">
        <f>AVERAGE(D6:D13)</f>
        <v>670.45416666666665</v>
      </c>
      <c r="D38">
        <f>STDEV(D6:D13)/SQRT(8)</f>
        <v>54.979495794680595</v>
      </c>
    </row>
    <row r="39" spans="2:4">
      <c r="B39" t="s">
        <v>169</v>
      </c>
      <c r="C39">
        <f>AVERAGE(D21:D27)</f>
        <v>318.87857142857143</v>
      </c>
      <c r="D39">
        <f>STDEV(D21:D27)/SQRT(7)</f>
        <v>75.462272426112193</v>
      </c>
    </row>
    <row r="40" spans="2:4">
      <c r="B40" t="s">
        <v>170</v>
      </c>
      <c r="C40">
        <f>AVERAGE(D14:D20)</f>
        <v>547.18333333333328</v>
      </c>
      <c r="D40">
        <f>STDEV(D14:D20)/SQRT(7)</f>
        <v>78.566321106243223</v>
      </c>
    </row>
    <row r="41" spans="2:4">
      <c r="B41" t="s">
        <v>171</v>
      </c>
      <c r="C41">
        <f>AVERAGE(D28:D34)</f>
        <v>511.2714285714286</v>
      </c>
      <c r="D41">
        <f>STDEV(D28:D34)/SQRT(7)</f>
        <v>108.18372537204539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B7E53-A7BB-8941-B3A5-DCBABF83D912}">
  <dimension ref="A1:I14"/>
  <sheetViews>
    <sheetView workbookViewId="0">
      <selection activeCell="G16" sqref="G16"/>
    </sheetView>
  </sheetViews>
  <sheetFormatPr baseColWidth="10" defaultRowHeight="16"/>
  <cols>
    <col min="1" max="1" width="14.5" customWidth="1"/>
  </cols>
  <sheetData>
    <row r="1" spans="1:9">
      <c r="B1" t="s">
        <v>13</v>
      </c>
      <c r="G1" t="s">
        <v>14</v>
      </c>
    </row>
    <row r="2" spans="1:9">
      <c r="B2" t="s">
        <v>6</v>
      </c>
      <c r="G2" t="s">
        <v>6</v>
      </c>
    </row>
    <row r="3" spans="1:9">
      <c r="B3" t="s">
        <v>0</v>
      </c>
      <c r="C3" t="s">
        <v>1</v>
      </c>
      <c r="D3" t="s">
        <v>2</v>
      </c>
      <c r="G3" t="s">
        <v>0</v>
      </c>
      <c r="H3" t="s">
        <v>1</v>
      </c>
      <c r="I3" t="s">
        <v>2</v>
      </c>
    </row>
    <row r="4" spans="1:9">
      <c r="B4">
        <v>1.0518990592801261</v>
      </c>
      <c r="C4">
        <v>1.1804400570697025</v>
      </c>
      <c r="D4">
        <v>1.1677070580003341</v>
      </c>
      <c r="G4">
        <v>16.098263203223048</v>
      </c>
      <c r="H4">
        <v>18.065454633394726</v>
      </c>
      <c r="I4">
        <v>17.870588815637113</v>
      </c>
    </row>
    <row r="5" spans="1:9">
      <c r="B5">
        <v>1.685565056415165</v>
      </c>
      <c r="C5">
        <v>0.80650023287786243</v>
      </c>
      <c r="D5">
        <v>1.4495972744826873</v>
      </c>
      <c r="G5">
        <v>25.795887623377698</v>
      </c>
      <c r="H5">
        <v>12.342679563962808</v>
      </c>
      <c r="I5">
        <v>22.184636688683046</v>
      </c>
    </row>
    <row r="6" spans="1:9">
      <c r="B6">
        <v>0.74414207972082735</v>
      </c>
      <c r="C6">
        <v>0.85775022742152385</v>
      </c>
      <c r="D6">
        <v>1.5758251615963024</v>
      </c>
      <c r="G6">
        <v>11.388350388047542</v>
      </c>
      <c r="H6">
        <v>13.127009480459002</v>
      </c>
      <c r="I6">
        <v>24.116428273069811</v>
      </c>
    </row>
    <row r="7" spans="1:9">
      <c r="B7">
        <v>0.58427171850090553</v>
      </c>
      <c r="C7">
        <v>1.1087902559431282</v>
      </c>
      <c r="D7">
        <v>0.94262527150896147</v>
      </c>
      <c r="G7">
        <v>8.941694379937859</v>
      </c>
      <c r="H7">
        <v>16.968926076953633</v>
      </c>
      <c r="I7">
        <v>14.425937155173147</v>
      </c>
    </row>
    <row r="8" spans="1:9">
      <c r="B8">
        <v>0.68653211985343043</v>
      </c>
      <c r="C8">
        <v>1.2943139293489934</v>
      </c>
      <c r="D8">
        <v>1.8450302965562466</v>
      </c>
      <c r="G8">
        <v>10.5066875622369</v>
      </c>
      <c r="H8">
        <v>19.808180374756994</v>
      </c>
      <c r="I8">
        <v>28.2363436584968</v>
      </c>
    </row>
    <row r="9" spans="1:9">
      <c r="B9">
        <v>1.1597309645018683</v>
      </c>
      <c r="C9">
        <v>0.97060040665213154</v>
      </c>
      <c r="D9">
        <v>1.8206576897163154</v>
      </c>
      <c r="G9">
        <v>17.748522680736592</v>
      </c>
      <c r="H9">
        <v>14.854068623404221</v>
      </c>
      <c r="I9">
        <v>27.863345283418489</v>
      </c>
    </row>
    <row r="10" spans="1:9">
      <c r="B10">
        <v>1.0878590002030266</v>
      </c>
      <c r="C10">
        <v>1.1908947945881714</v>
      </c>
      <c r="G10">
        <v>16.648594139107118</v>
      </c>
      <c r="H10">
        <v>18.225453936377374</v>
      </c>
    </row>
    <row r="11" spans="1:9">
      <c r="C11">
        <v>0.90176902851491125</v>
      </c>
      <c r="H11">
        <v>13.800673212392201</v>
      </c>
    </row>
    <row r="13" spans="1:9">
      <c r="A13" t="s">
        <v>11</v>
      </c>
      <c r="B13">
        <f>AVERAGE(B4:B11)</f>
        <v>0.99999999978219278</v>
      </c>
      <c r="C13">
        <f t="shared" ref="C13" si="0">AVERAGE(C4:C11)</f>
        <v>1.038882366552053</v>
      </c>
      <c r="D13">
        <f>AVERAGE(D4:D11)</f>
        <v>1.4669071253101411</v>
      </c>
      <c r="G13">
        <v>15.303999996666677</v>
      </c>
      <c r="H13">
        <v>15.89905573771262</v>
      </c>
      <c r="I13">
        <v>22.449546645746398</v>
      </c>
    </row>
    <row r="14" spans="1:9">
      <c r="A14" t="s">
        <v>12</v>
      </c>
      <c r="B14">
        <f>STDEV(B4:B11)/SQRT(7)</f>
        <v>0.14163009627365999</v>
      </c>
      <c r="C14">
        <f>STDEV(C4:C11)/SQRT(8)</f>
        <v>6.3182213207764695E-2</v>
      </c>
      <c r="D14">
        <f>STDEV(D4:D11)/SQRT(7)</f>
        <v>0.13571730140452082</v>
      </c>
      <c r="G14">
        <v>2.1675069933720925</v>
      </c>
      <c r="H14">
        <v>0.96694059093163276</v>
      </c>
      <c r="I14">
        <v>2.0770175806947879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502D7-E738-6941-A55D-1AE13EC264EE}">
  <dimension ref="A3:E16"/>
  <sheetViews>
    <sheetView workbookViewId="0">
      <selection activeCell="A3" sqref="A3:N18"/>
    </sheetView>
  </sheetViews>
  <sheetFormatPr baseColWidth="10" defaultRowHeight="16"/>
  <cols>
    <col min="2" max="2" width="22.83203125" customWidth="1"/>
    <col min="3" max="3" width="18.1640625" customWidth="1"/>
    <col min="4" max="4" width="24.33203125" customWidth="1"/>
    <col min="5" max="5" width="21.1640625" customWidth="1"/>
  </cols>
  <sheetData>
    <row r="3" spans="1:5">
      <c r="A3" t="s">
        <v>150</v>
      </c>
    </row>
    <row r="6" spans="1:5">
      <c r="B6" t="s">
        <v>172</v>
      </c>
      <c r="C6" t="s">
        <v>173</v>
      </c>
      <c r="D6" t="s">
        <v>174</v>
      </c>
      <c r="E6" t="s">
        <v>175</v>
      </c>
    </row>
    <row r="7" spans="1:5">
      <c r="B7">
        <v>239.15000000000003</v>
      </c>
      <c r="C7">
        <v>96.83</v>
      </c>
      <c r="D7">
        <v>199.64</v>
      </c>
      <c r="E7">
        <v>150.07</v>
      </c>
    </row>
    <row r="8" spans="1:5">
      <c r="B8">
        <v>172.22</v>
      </c>
      <c r="C8">
        <v>144.43</v>
      </c>
      <c r="D8">
        <v>203.26900000000001</v>
      </c>
      <c r="E8">
        <v>163.92</v>
      </c>
    </row>
    <row r="9" spans="1:5">
      <c r="B9">
        <v>210.32599999999999</v>
      </c>
      <c r="C9">
        <v>73.38</v>
      </c>
      <c r="D9">
        <v>198.733</v>
      </c>
      <c r="E9">
        <v>255.566</v>
      </c>
    </row>
    <row r="10" spans="1:5">
      <c r="B10">
        <v>231.17</v>
      </c>
      <c r="C10">
        <v>137.77800000000002</v>
      </c>
      <c r="D10">
        <v>184.01999999999998</v>
      </c>
      <c r="E10">
        <v>316.005</v>
      </c>
    </row>
    <row r="11" spans="1:5">
      <c r="B11">
        <v>232.92399999999998</v>
      </c>
      <c r="C11">
        <v>119.048</v>
      </c>
      <c r="D11">
        <v>225.78000000000003</v>
      </c>
      <c r="E11">
        <v>290.11200000000002</v>
      </c>
    </row>
    <row r="12" spans="1:5">
      <c r="B12">
        <v>266.666</v>
      </c>
      <c r="C12">
        <v>223.68400000000003</v>
      </c>
      <c r="D12">
        <v>215.63499999999999</v>
      </c>
      <c r="E12">
        <v>258.125</v>
      </c>
    </row>
    <row r="13" spans="1:5">
      <c r="D13">
        <v>326.20799999999997</v>
      </c>
    </row>
    <row r="15" spans="1:5">
      <c r="A15" t="s">
        <v>11</v>
      </c>
      <c r="B15">
        <f>AVERAGE(B7:B12)</f>
        <v>225.40933333333331</v>
      </c>
      <c r="C15">
        <f t="shared" ref="C15:E15" si="0">AVERAGE(C7:C12)</f>
        <v>132.52500000000001</v>
      </c>
      <c r="D15">
        <f>AVERAGE(D7:D13)</f>
        <v>221.89785714285713</v>
      </c>
      <c r="E15">
        <f t="shared" si="0"/>
        <v>238.96633333333332</v>
      </c>
    </row>
    <row r="16" spans="1:5">
      <c r="A16" t="s">
        <v>12</v>
      </c>
      <c r="B16">
        <f>STDEV(B7:B12)/SQRT(6)</f>
        <v>12.957862587805328</v>
      </c>
      <c r="C16">
        <f>STDEV(C7:C12)/SQRT(6)</f>
        <v>21.16063947836486</v>
      </c>
      <c r="D16">
        <f>STDEV(D7:D13)/SQRT(7)</f>
        <v>18.092809349663451</v>
      </c>
      <c r="E16">
        <f>STDEV(E7:E12)/SQRT(6)</f>
        <v>27.524503658457586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83BA-DEF8-8343-ACAF-8420394EC6E9}">
  <dimension ref="A2:E15"/>
  <sheetViews>
    <sheetView workbookViewId="0">
      <selection activeCell="B24" sqref="B24"/>
    </sheetView>
  </sheetViews>
  <sheetFormatPr baseColWidth="10" defaultRowHeight="16"/>
  <cols>
    <col min="2" max="2" width="22.6640625" customWidth="1"/>
    <col min="3" max="3" width="19" customWidth="1"/>
    <col min="4" max="4" width="23.6640625" customWidth="1"/>
    <col min="5" max="5" width="22.5" customWidth="1"/>
  </cols>
  <sheetData>
    <row r="2" spans="1:5">
      <c r="A2" t="s">
        <v>176</v>
      </c>
    </row>
    <row r="5" spans="1:5">
      <c r="B5" t="s">
        <v>172</v>
      </c>
      <c r="C5" t="s">
        <v>173</v>
      </c>
      <c r="D5" t="s">
        <v>174</v>
      </c>
      <c r="E5" t="s">
        <v>175</v>
      </c>
    </row>
    <row r="6" spans="1:5">
      <c r="B6">
        <v>20.6</v>
      </c>
      <c r="C6">
        <v>31.48</v>
      </c>
      <c r="D6" s="18">
        <v>14.78</v>
      </c>
      <c r="E6" s="18">
        <v>2.36</v>
      </c>
    </row>
    <row r="7" spans="1:5">
      <c r="B7">
        <v>10.36</v>
      </c>
      <c r="C7">
        <v>36.47</v>
      </c>
      <c r="D7" s="18">
        <v>19.7</v>
      </c>
      <c r="E7" s="18">
        <v>13.78</v>
      </c>
    </row>
    <row r="8" spans="1:5">
      <c r="B8">
        <v>10.16</v>
      </c>
      <c r="C8">
        <v>31.49</v>
      </c>
      <c r="D8" s="18">
        <v>17.02</v>
      </c>
      <c r="E8" s="18">
        <v>16.77</v>
      </c>
    </row>
    <row r="9" spans="1:5">
      <c r="B9">
        <v>14.85</v>
      </c>
      <c r="C9">
        <v>48.97</v>
      </c>
      <c r="D9" s="18">
        <v>20.100000000000001</v>
      </c>
      <c r="E9" s="18">
        <v>20.190000000000001</v>
      </c>
    </row>
    <row r="10" spans="1:5">
      <c r="B10">
        <v>9.3000000000000007</v>
      </c>
      <c r="C10">
        <v>39.479999999999997</v>
      </c>
      <c r="D10" s="18">
        <v>6.03</v>
      </c>
      <c r="E10" s="18">
        <v>19.36</v>
      </c>
    </row>
    <row r="11" spans="1:5">
      <c r="B11">
        <v>13.58</v>
      </c>
      <c r="D11" s="18">
        <v>17.739999999999998</v>
      </c>
      <c r="E11" s="18">
        <v>6.6</v>
      </c>
    </row>
    <row r="14" spans="1:5">
      <c r="A14" t="s">
        <v>11</v>
      </c>
      <c r="B14">
        <f>AVERAGE(B6:B11)</f>
        <v>13.141666666666667</v>
      </c>
      <c r="C14">
        <f>AVERAGE(C6:C10)</f>
        <v>37.577999999999996</v>
      </c>
      <c r="D14">
        <f>AVERAGE(D6:D12)</f>
        <v>15.894999999999998</v>
      </c>
      <c r="E14">
        <f>AVERAGE(E6:E11)</f>
        <v>13.176666666666664</v>
      </c>
    </row>
    <row r="15" spans="1:5">
      <c r="A15" t="s">
        <v>12</v>
      </c>
      <c r="B15">
        <f>STDEV(B6:B11)/SQRT(6)</f>
        <v>1.7332405423880941</v>
      </c>
      <c r="C15">
        <f>STDEV(C6:C10)/SQRT(5)</f>
        <v>3.2316580883503239</v>
      </c>
      <c r="D15">
        <f>STDEV(D6:D12)/SQRT(6)</f>
        <v>2.1243912853646645</v>
      </c>
      <c r="E15">
        <f>STDEV(E6:E11)/SQRT(6)</f>
        <v>2.9492899333756806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3EC0A-8CAC-F340-B11B-AFBC6647EBF0}">
  <dimension ref="A3:AB28"/>
  <sheetViews>
    <sheetView workbookViewId="0">
      <selection activeCell="F17" sqref="F17"/>
    </sheetView>
  </sheetViews>
  <sheetFormatPr baseColWidth="10" defaultRowHeight="16"/>
  <cols>
    <col min="2" max="2" width="22.5" customWidth="1"/>
  </cols>
  <sheetData>
    <row r="3" spans="1:28">
      <c r="A3" s="19"/>
      <c r="C3" t="s">
        <v>74</v>
      </c>
      <c r="D3" t="s">
        <v>75</v>
      </c>
      <c r="E3" t="s">
        <v>76</v>
      </c>
      <c r="F3" t="s">
        <v>77</v>
      </c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>
      <c r="A4" s="19"/>
      <c r="B4" t="s">
        <v>172</v>
      </c>
      <c r="C4" s="19">
        <v>29.78</v>
      </c>
      <c r="D4" s="19">
        <v>468.42599999999999</v>
      </c>
      <c r="E4" s="19">
        <v>250.102</v>
      </c>
      <c r="F4" s="19">
        <v>57.485999999999997</v>
      </c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>
      <c r="A5" s="19"/>
      <c r="B5" t="s">
        <v>172</v>
      </c>
      <c r="C5" s="19">
        <v>52.381999999999998</v>
      </c>
      <c r="D5" s="19">
        <v>296.94400000000002</v>
      </c>
      <c r="E5" s="19">
        <v>525.41999999999996</v>
      </c>
      <c r="F5" s="19">
        <v>151.27199999999999</v>
      </c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>
      <c r="A6" s="19"/>
      <c r="B6" t="s">
        <v>172</v>
      </c>
      <c r="C6" s="19">
        <v>22.492000000000001</v>
      </c>
      <c r="D6" s="19">
        <v>361.29599999999999</v>
      </c>
      <c r="E6" s="19">
        <v>572.66999999999996</v>
      </c>
      <c r="F6" s="19">
        <v>158.274</v>
      </c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>
      <c r="B7" t="s">
        <v>172</v>
      </c>
      <c r="C7" s="19">
        <v>38.694000000000003</v>
      </c>
      <c r="D7" s="19">
        <v>471.67399999999998</v>
      </c>
      <c r="E7" s="19">
        <v>519.55399999999997</v>
      </c>
      <c r="F7" s="19">
        <v>155.08000000000001</v>
      </c>
    </row>
    <row r="8" spans="1:28">
      <c r="B8" t="s">
        <v>172</v>
      </c>
      <c r="C8" s="19">
        <v>60.95</v>
      </c>
      <c r="D8" s="19">
        <v>479.55200000000002</v>
      </c>
      <c r="E8" s="19">
        <v>527.52800000000002</v>
      </c>
      <c r="F8" s="19">
        <v>267.99400000000003</v>
      </c>
    </row>
    <row r="9" spans="1:28">
      <c r="B9" t="s">
        <v>172</v>
      </c>
      <c r="C9" s="19">
        <v>89.024000000000001</v>
      </c>
      <c r="D9" s="19">
        <v>700.42600000000004</v>
      </c>
      <c r="E9" s="19">
        <v>822.38</v>
      </c>
      <c r="F9" s="19">
        <v>864.85799999999995</v>
      </c>
    </row>
    <row r="10" spans="1:28">
      <c r="B10" t="s">
        <v>173</v>
      </c>
      <c r="C10" s="19">
        <v>25.783999999999999</v>
      </c>
      <c r="D10" s="19">
        <v>168.33600000000001</v>
      </c>
      <c r="E10" s="19">
        <v>218.93799999999999</v>
      </c>
      <c r="F10" s="19">
        <v>83.292000000000002</v>
      </c>
    </row>
    <row r="11" spans="1:28">
      <c r="B11" t="s">
        <v>173</v>
      </c>
      <c r="C11" s="19">
        <v>22.66</v>
      </c>
      <c r="D11" s="19">
        <v>222.066</v>
      </c>
      <c r="E11" s="19">
        <v>206.61199999999999</v>
      </c>
      <c r="F11" s="19">
        <v>90.453999999999994</v>
      </c>
    </row>
    <row r="12" spans="1:28">
      <c r="B12" t="s">
        <v>173</v>
      </c>
      <c r="C12" s="19">
        <v>29.13</v>
      </c>
      <c r="D12" s="19">
        <v>304.67</v>
      </c>
      <c r="E12" s="19">
        <v>252.91</v>
      </c>
      <c r="F12" s="19">
        <v>121.53</v>
      </c>
    </row>
    <row r="13" spans="1:28">
      <c r="B13" t="s">
        <v>173</v>
      </c>
      <c r="C13" s="19">
        <v>42.612000000000002</v>
      </c>
      <c r="D13" s="19">
        <v>188.3</v>
      </c>
      <c r="E13" s="19">
        <v>172.07400000000001</v>
      </c>
      <c r="F13" s="19">
        <v>82.352000000000004</v>
      </c>
    </row>
    <row r="14" spans="1:28">
      <c r="B14" t="s">
        <v>173</v>
      </c>
      <c r="C14" s="19">
        <v>33.884</v>
      </c>
      <c r="D14" s="19">
        <v>102.864</v>
      </c>
      <c r="E14" s="19">
        <v>119.842</v>
      </c>
      <c r="F14" s="19">
        <v>41.704000000000001</v>
      </c>
    </row>
    <row r="15" spans="1:28">
      <c r="B15" t="s">
        <v>173</v>
      </c>
      <c r="C15" s="19">
        <v>41.216000000000001</v>
      </c>
      <c r="D15" s="19">
        <v>137.00800000000001</v>
      </c>
      <c r="E15" s="19">
        <v>161.76</v>
      </c>
      <c r="F15" s="19">
        <v>295.57799999999997</v>
      </c>
    </row>
    <row r="16" spans="1:28">
      <c r="B16" t="s">
        <v>174</v>
      </c>
      <c r="C16" s="19">
        <v>78.605999999999995</v>
      </c>
      <c r="D16" s="19">
        <v>227.61600000000001</v>
      </c>
      <c r="E16" s="19">
        <v>210.22399999999999</v>
      </c>
      <c r="F16" s="19">
        <v>155.52600000000001</v>
      </c>
    </row>
    <row r="17" spans="2:6">
      <c r="B17" t="s">
        <v>174</v>
      </c>
      <c r="C17" s="19">
        <v>42.9</v>
      </c>
      <c r="D17" s="19">
        <v>132.59399999999999</v>
      </c>
      <c r="E17" s="19">
        <v>168.94</v>
      </c>
      <c r="F17" s="19">
        <v>113.16200000000001</v>
      </c>
    </row>
    <row r="18" spans="2:6">
      <c r="B18" t="s">
        <v>174</v>
      </c>
      <c r="C18" s="19">
        <v>23.59</v>
      </c>
      <c r="D18" s="19">
        <v>113.17400000000001</v>
      </c>
      <c r="E18" s="19">
        <v>233.24199999999999</v>
      </c>
      <c r="F18" s="19">
        <v>48.735999999999997</v>
      </c>
    </row>
    <row r="19" spans="2:6">
      <c r="B19" t="s">
        <v>174</v>
      </c>
      <c r="C19" s="19">
        <v>27.175999999999998</v>
      </c>
      <c r="D19" s="19">
        <v>170.928</v>
      </c>
      <c r="E19" s="19">
        <v>168.28800000000001</v>
      </c>
      <c r="F19" s="19">
        <v>117.27800000000001</v>
      </c>
    </row>
    <row r="20" spans="2:6">
      <c r="B20" t="s">
        <v>174</v>
      </c>
      <c r="C20" s="19">
        <v>71.438000000000002</v>
      </c>
      <c r="D20" s="19">
        <v>158.49600000000001</v>
      </c>
      <c r="E20" s="19">
        <v>258.584</v>
      </c>
      <c r="F20" s="19">
        <v>97.757999999999996</v>
      </c>
    </row>
    <row r="21" spans="2:6">
      <c r="B21" t="s">
        <v>174</v>
      </c>
      <c r="C21" s="19">
        <v>48.594000000000001</v>
      </c>
      <c r="D21" s="19">
        <v>135.12799999999999</v>
      </c>
      <c r="E21" s="19">
        <v>235.88900000000001</v>
      </c>
      <c r="F21" s="19">
        <v>74.775999999999996</v>
      </c>
    </row>
    <row r="22" spans="2:6">
      <c r="B22" t="s">
        <v>174</v>
      </c>
      <c r="C22" s="19">
        <v>70.052000000000007</v>
      </c>
      <c r="D22" s="19">
        <v>566.572</v>
      </c>
      <c r="E22" s="19">
        <v>484.726</v>
      </c>
      <c r="F22" s="19">
        <v>111.47799999999999</v>
      </c>
    </row>
    <row r="23" spans="2:6">
      <c r="B23" t="s">
        <v>175</v>
      </c>
      <c r="C23" s="19">
        <v>35.381999999999998</v>
      </c>
      <c r="D23" s="19">
        <v>371.83199999999999</v>
      </c>
      <c r="E23" s="19">
        <v>337.596</v>
      </c>
      <c r="F23" s="19">
        <v>60.427999999999997</v>
      </c>
    </row>
    <row r="24" spans="2:6">
      <c r="B24" t="s">
        <v>175</v>
      </c>
      <c r="C24" s="19">
        <v>44.853999999999999</v>
      </c>
      <c r="D24" s="19">
        <v>142.74799999999999</v>
      </c>
      <c r="E24" s="19">
        <v>255.09</v>
      </c>
      <c r="F24" s="19">
        <v>73.52</v>
      </c>
    </row>
    <row r="25" spans="2:6">
      <c r="B25" t="s">
        <v>175</v>
      </c>
      <c r="C25" s="19">
        <v>25.468</v>
      </c>
      <c r="D25" s="19">
        <v>106.706</v>
      </c>
      <c r="E25" s="19">
        <v>88.44</v>
      </c>
      <c r="F25" s="19">
        <v>788.58399999999995</v>
      </c>
    </row>
    <row r="26" spans="2:6">
      <c r="B26" t="s">
        <v>175</v>
      </c>
      <c r="C26" s="19">
        <v>25.326000000000001</v>
      </c>
      <c r="D26" s="19">
        <v>105.93600000000001</v>
      </c>
      <c r="E26" s="19">
        <v>294.71800000000002</v>
      </c>
      <c r="F26" s="19">
        <v>77.578000000000003</v>
      </c>
    </row>
    <row r="27" spans="2:6">
      <c r="B27" t="s">
        <v>175</v>
      </c>
      <c r="C27" s="19">
        <v>42.037999999999997</v>
      </c>
      <c r="D27" s="19">
        <v>213.98599999999999</v>
      </c>
      <c r="E27" s="19">
        <v>620.20799999999997</v>
      </c>
      <c r="F27" s="19">
        <v>200.03399999999999</v>
      </c>
    </row>
    <row r="28" spans="2:6">
      <c r="B28" t="s">
        <v>175</v>
      </c>
      <c r="C28" s="19">
        <v>82.105999999999995</v>
      </c>
      <c r="D28" s="19">
        <v>865.07799999999997</v>
      </c>
      <c r="E28" s="19">
        <v>803.70600000000002</v>
      </c>
      <c r="F28" s="19">
        <v>219.91399999999999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F35A7-6702-8141-BAE6-5796441A000B}">
  <dimension ref="B3:G32"/>
  <sheetViews>
    <sheetView workbookViewId="0">
      <selection activeCell="F6" sqref="F6:G25"/>
    </sheetView>
  </sheetViews>
  <sheetFormatPr baseColWidth="10" defaultRowHeight="16"/>
  <sheetData>
    <row r="3" spans="2:7">
      <c r="C3" t="s">
        <v>177</v>
      </c>
      <c r="F3" t="s">
        <v>178</v>
      </c>
    </row>
    <row r="5" spans="2:7">
      <c r="C5" t="s">
        <v>179</v>
      </c>
      <c r="D5" t="s">
        <v>180</v>
      </c>
      <c r="F5" t="s">
        <v>179</v>
      </c>
      <c r="G5" t="s">
        <v>180</v>
      </c>
    </row>
    <row r="6" spans="2:7">
      <c r="B6" t="s">
        <v>131</v>
      </c>
      <c r="C6">
        <v>0.2485089463220676</v>
      </c>
      <c r="D6">
        <v>0.87145799267504209</v>
      </c>
      <c r="F6">
        <v>0.49850894632206755</v>
      </c>
      <c r="G6">
        <v>1.7481447333061342</v>
      </c>
    </row>
    <row r="7" spans="2:7">
      <c r="B7" t="s">
        <v>131</v>
      </c>
      <c r="C7">
        <v>2.0141479973407019</v>
      </c>
      <c r="D7">
        <v>0.72707177436585413</v>
      </c>
      <c r="F7">
        <v>4.0403808826654473</v>
      </c>
      <c r="G7">
        <v>1.4585059793779032</v>
      </c>
    </row>
    <row r="8" spans="2:7">
      <c r="B8" t="s">
        <v>131</v>
      </c>
      <c r="C8">
        <v>0.73735759813473301</v>
      </c>
      <c r="D8">
        <v>1.3967137346393483</v>
      </c>
      <c r="F8">
        <v>1.4791393418582743</v>
      </c>
      <c r="G8">
        <v>2.8018077516865323</v>
      </c>
    </row>
    <row r="9" spans="2:7">
      <c r="B9" t="s">
        <v>131</v>
      </c>
      <c r="C9">
        <v>0.49841054030855908</v>
      </c>
      <c r="D9">
        <v>1.0559731487446498</v>
      </c>
      <c r="F9">
        <v>0.99981154385896942</v>
      </c>
      <c r="G9">
        <v>2.118282136381767</v>
      </c>
    </row>
    <row r="10" spans="2:7">
      <c r="B10" t="s">
        <v>131</v>
      </c>
      <c r="C10">
        <v>1.0564856344319598</v>
      </c>
      <c r="D10">
        <v>2.2115478903820125</v>
      </c>
      <c r="F10">
        <v>2.1193101826705112</v>
      </c>
      <c r="G10">
        <v>4.4363650681063165</v>
      </c>
    </row>
    <row r="11" spans="2:7">
      <c r="B11" t="s">
        <v>131</v>
      </c>
      <c r="C11" s="6">
        <v>1.4451038269693666</v>
      </c>
      <c r="D11">
        <v>1.120497800602642</v>
      </c>
      <c r="F11">
        <v>2.898878276900549</v>
      </c>
      <c r="G11">
        <v>2.2477185880088997</v>
      </c>
    </row>
    <row r="12" spans="2:7">
      <c r="B12" t="s">
        <v>1</v>
      </c>
      <c r="C12">
        <v>1.0570061490716192</v>
      </c>
      <c r="D12">
        <v>0.27521870618409361</v>
      </c>
      <c r="F12">
        <v>2.1203543350376677</v>
      </c>
      <c r="G12">
        <v>0.55208872460529168</v>
      </c>
    </row>
    <row r="13" spans="2:7">
      <c r="B13" t="s">
        <v>1</v>
      </c>
      <c r="C13">
        <v>1.8289518607442821</v>
      </c>
      <c r="D13">
        <v>0.79891676151221525</v>
      </c>
      <c r="F13">
        <v>3.6688774326530296</v>
      </c>
      <c r="G13">
        <v>1.6026270235935036</v>
      </c>
    </row>
    <row r="14" spans="2:7">
      <c r="B14" t="s">
        <v>1</v>
      </c>
      <c r="C14">
        <v>0.28064698872357036</v>
      </c>
      <c r="D14">
        <v>0.5209782870847669</v>
      </c>
      <c r="F14">
        <v>0.56297785937948208</v>
      </c>
      <c r="G14">
        <v>1.0450824438920423</v>
      </c>
    </row>
    <row r="15" spans="2:7">
      <c r="B15" t="s">
        <v>1</v>
      </c>
      <c r="C15">
        <v>0.49022925443175586</v>
      </c>
      <c r="D15">
        <v>0.42605014628487131</v>
      </c>
      <c r="F15">
        <v>0.98339988439010217</v>
      </c>
      <c r="G15">
        <v>0.85465659344745171</v>
      </c>
    </row>
    <row r="16" spans="2:7">
      <c r="B16" t="s">
        <v>1</v>
      </c>
      <c r="C16">
        <v>1.8739334190204966</v>
      </c>
      <c r="D16">
        <v>2.4814837861456893</v>
      </c>
      <c r="F16">
        <v>3.759110438555116</v>
      </c>
      <c r="G16">
        <v>4.9778564750082523</v>
      </c>
    </row>
    <row r="17" spans="2:7">
      <c r="B17" t="s">
        <v>1</v>
      </c>
      <c r="C17">
        <v>0.99214280398872279</v>
      </c>
      <c r="D17">
        <v>1.2974716611705082</v>
      </c>
      <c r="F17">
        <v>1.9902384648013778</v>
      </c>
      <c r="G17">
        <v>2.602728152308039</v>
      </c>
    </row>
    <row r="18" spans="2:7">
      <c r="B18" t="s">
        <v>1</v>
      </c>
      <c r="C18">
        <v>0.96356268924128452</v>
      </c>
      <c r="D18">
        <v>2.9541650583739445</v>
      </c>
      <c r="F18">
        <v>1.9329067546180165</v>
      </c>
      <c r="G18">
        <v>5.926055107098132</v>
      </c>
    </row>
    <row r="19" spans="2:7">
      <c r="B19" t="s">
        <v>1</v>
      </c>
      <c r="C19">
        <v>0.75490228485162281</v>
      </c>
      <c r="D19">
        <v>1.6797289894442722</v>
      </c>
      <c r="F19">
        <v>1.5143339834123553</v>
      </c>
      <c r="G19">
        <v>3.3695363528252096</v>
      </c>
    </row>
    <row r="20" spans="2:7">
      <c r="B20" t="s">
        <v>1</v>
      </c>
      <c r="C20">
        <v>0.69999653938837136</v>
      </c>
      <c r="D20">
        <v>1.6006815991049244</v>
      </c>
      <c r="F20">
        <v>1.4041930580130728</v>
      </c>
      <c r="G20">
        <v>3.2109672878044777</v>
      </c>
    </row>
    <row r="21" spans="2:7">
      <c r="B21" t="s">
        <v>1</v>
      </c>
      <c r="C21">
        <v>0.31191823836762561</v>
      </c>
      <c r="D21">
        <v>1.4588920648238204</v>
      </c>
      <c r="F21">
        <v>0.62570798616545686</v>
      </c>
      <c r="G21">
        <v>2.9265374820365833</v>
      </c>
    </row>
    <row r="22" spans="2:7">
      <c r="B22" t="s">
        <v>1</v>
      </c>
      <c r="C22" s="6">
        <v>0.37710542678169157</v>
      </c>
      <c r="D22">
        <v>0.10843530682797393</v>
      </c>
      <c r="F22">
        <v>0.75647348612407317</v>
      </c>
      <c r="G22">
        <v>0.21752122549691569</v>
      </c>
    </row>
    <row r="23" spans="2:7">
      <c r="B23" t="s">
        <v>2</v>
      </c>
      <c r="C23">
        <v>0.52411736643584372</v>
      </c>
      <c r="D23">
        <v>2.3736301403451598</v>
      </c>
      <c r="F23">
        <v>1.0513794370703025</v>
      </c>
      <c r="G23">
        <v>4.76150206153239</v>
      </c>
    </row>
    <row r="24" spans="2:7">
      <c r="B24" t="s">
        <v>2</v>
      </c>
      <c r="C24">
        <v>1.1724338151222811</v>
      </c>
      <c r="D24">
        <v>1.515583302270948</v>
      </c>
      <c r="F24">
        <v>2.3519022331352955</v>
      </c>
      <c r="G24">
        <v>3.0402601043555211</v>
      </c>
    </row>
    <row r="25" spans="2:7">
      <c r="B25" t="s">
        <v>2</v>
      </c>
      <c r="C25">
        <v>0.71308196279744118</v>
      </c>
      <c r="D25">
        <v>4.9040481713176298</v>
      </c>
      <c r="F25">
        <v>1.4304424173716668</v>
      </c>
      <c r="G25">
        <v>9.837520631663164</v>
      </c>
    </row>
    <row r="27" spans="2:7">
      <c r="B27" t="s">
        <v>131</v>
      </c>
      <c r="C27">
        <f>AVERAGE(C6:C11)</f>
        <v>1.000002423917898</v>
      </c>
      <c r="D27">
        <f>AVERAGE(D6:D11)</f>
        <v>1.2305437235682584</v>
      </c>
      <c r="F27">
        <f>AVERAGE(F6:F11)</f>
        <v>2.006004862379303</v>
      </c>
      <c r="G27">
        <f>AVERAGE(G6:G11)</f>
        <v>2.4684707094779257</v>
      </c>
    </row>
    <row r="28" spans="2:7">
      <c r="B28" t="s">
        <v>1</v>
      </c>
      <c r="C28">
        <f>AVERAGE(C12:C22)</f>
        <v>0.87549051405554934</v>
      </c>
      <c r="D28">
        <f>AVERAGE(D12:D22)</f>
        <v>1.236547487905189</v>
      </c>
      <c r="F28">
        <f>AVERAGE(F12:F22)</f>
        <v>1.7562339711954316</v>
      </c>
      <c r="G28">
        <f>AVERAGE(G12:G22)</f>
        <v>2.4805142607378095</v>
      </c>
    </row>
    <row r="29" spans="2:7">
      <c r="B29" t="s">
        <v>2</v>
      </c>
      <c r="C29">
        <f>AVERAGE(C23:C25)</f>
        <v>0.80321104811852206</v>
      </c>
      <c r="D29">
        <f>AVERAGE(D23:D25)</f>
        <v>2.9310872046445788</v>
      </c>
      <c r="F29">
        <f>AVERAGE(F23:F25)</f>
        <v>1.6112413625257549</v>
      </c>
      <c r="G29">
        <f>AVERAGE(G23:G25)</f>
        <v>5.8797609325170255</v>
      </c>
    </row>
    <row r="30" spans="2:7">
      <c r="B30" t="s">
        <v>135</v>
      </c>
      <c r="C30">
        <f>STDEV(C6:C11)/SQRT(6)</f>
        <v>0.26552564378630422</v>
      </c>
      <c r="D30">
        <f>STDEV(D6:D11)/SQRT(8)</f>
        <v>0.18808197710079075</v>
      </c>
      <c r="F30">
        <f>STDEV(F6:F11)/SQRT(6)</f>
        <v>0.53264444143532619</v>
      </c>
      <c r="G30">
        <f>STDEV(G6:G11)/SQRT(8)</f>
        <v>0.37729244606418633</v>
      </c>
    </row>
    <row r="31" spans="2:7">
      <c r="B31" t="s">
        <v>181</v>
      </c>
      <c r="C31">
        <f>STDEV(C12:C22)/SQRT(11)</f>
        <v>0.16716609279267375</v>
      </c>
      <c r="D31">
        <f>STDEV(D12:D22)/SQRT(12)</f>
        <v>0.26519623016674498</v>
      </c>
      <c r="F31">
        <f>STDEV(F12:F22)/SQRT(11)</f>
        <v>0.33533518214210367</v>
      </c>
      <c r="G31">
        <f>STDEV(G12:G22)/SQRT(12)</f>
        <v>0.53198363771449009</v>
      </c>
    </row>
    <row r="32" spans="2:7">
      <c r="B32" t="s">
        <v>182</v>
      </c>
      <c r="C32">
        <f>STDEV(C23:C25)/2</f>
        <v>0.16671157235249093</v>
      </c>
      <c r="D32">
        <f>STDEV(D23:D25)/SQRT(3)</f>
        <v>1.0171024737121106</v>
      </c>
      <c r="F32">
        <f>STDEV(F23:F25)/2</f>
        <v>0.33442341413909704</v>
      </c>
      <c r="G32">
        <f>STDEV(G23:G25)/SQRT(3)</f>
        <v>2.0403075622664932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10085-9DBE-A449-87D2-19D56A0A6FA6}">
  <dimension ref="A3:I15"/>
  <sheetViews>
    <sheetView workbookViewId="0">
      <selection activeCell="B5" sqref="B5"/>
    </sheetView>
  </sheetViews>
  <sheetFormatPr baseColWidth="10" defaultRowHeight="16"/>
  <sheetData>
    <row r="3" spans="1:9">
      <c r="B3" t="s">
        <v>183</v>
      </c>
      <c r="G3" t="s">
        <v>183</v>
      </c>
    </row>
    <row r="4" spans="1:9">
      <c r="B4" t="s">
        <v>13</v>
      </c>
      <c r="G4" t="s">
        <v>14</v>
      </c>
    </row>
    <row r="5" spans="1:9">
      <c r="B5" t="s">
        <v>131</v>
      </c>
      <c r="C5" t="s">
        <v>1</v>
      </c>
      <c r="D5" t="s">
        <v>2</v>
      </c>
      <c r="G5" t="s">
        <v>131</v>
      </c>
      <c r="H5" t="s">
        <v>1</v>
      </c>
      <c r="I5" t="s">
        <v>2</v>
      </c>
    </row>
    <row r="6" spans="1:9">
      <c r="B6">
        <v>0.68433073525357602</v>
      </c>
      <c r="C6">
        <v>1.8899040398825393</v>
      </c>
      <c r="D6">
        <v>9.0561899170005944</v>
      </c>
      <c r="G6">
        <v>0.21419552013436929</v>
      </c>
      <c r="H6">
        <v>0.59153996448323476</v>
      </c>
      <c r="I6">
        <v>2.834587444021186</v>
      </c>
    </row>
    <row r="7" spans="1:9">
      <c r="B7">
        <v>0.15029693718186016</v>
      </c>
      <c r="C7">
        <v>0.40931931828251278</v>
      </c>
      <c r="D7">
        <v>15.055276175578673</v>
      </c>
      <c r="G7">
        <v>4.704294133792223E-2</v>
      </c>
      <c r="H7">
        <v>0.12811694662242651</v>
      </c>
      <c r="I7">
        <v>4.7123014429561243</v>
      </c>
    </row>
    <row r="8" spans="1:9">
      <c r="B8">
        <v>1.8707171968380465</v>
      </c>
      <c r="C8">
        <v>5.9767016083595026</v>
      </c>
      <c r="D8">
        <v>9.5262675715906688</v>
      </c>
      <c r="G8">
        <v>0.5855344826103086</v>
      </c>
      <c r="H8">
        <v>1.8707076034165244</v>
      </c>
      <c r="I8">
        <v>2.9817217499078792</v>
      </c>
    </row>
    <row r="9" spans="1:9">
      <c r="B9">
        <v>0.26222018827473476</v>
      </c>
      <c r="C9">
        <v>5.9095476577037784</v>
      </c>
      <c r="D9">
        <v>9.2928276478826728</v>
      </c>
      <c r="G9">
        <v>8.2074918929991983E-2</v>
      </c>
      <c r="H9">
        <v>1.8496884168612826</v>
      </c>
      <c r="I9">
        <v>2.9086550537872764</v>
      </c>
    </row>
    <row r="10" spans="1:9">
      <c r="B10">
        <v>3.6199177210609719</v>
      </c>
      <c r="C10">
        <v>2.4719049455654871</v>
      </c>
      <c r="D10">
        <v>12.679305445235649</v>
      </c>
      <c r="G10">
        <v>1.1330342466920842</v>
      </c>
      <c r="H10">
        <v>0.7737062479619975</v>
      </c>
      <c r="I10">
        <v>3.968622604358758</v>
      </c>
    </row>
    <row r="11" spans="1:9">
      <c r="B11">
        <v>8.6340793700217536E-2</v>
      </c>
      <c r="C11">
        <v>0.65235266351275467</v>
      </c>
      <c r="D11">
        <v>14.230241924665483</v>
      </c>
      <c r="G11">
        <v>2.7024668428168089E-2</v>
      </c>
      <c r="H11">
        <v>0.20418638367949221</v>
      </c>
      <c r="I11">
        <v>4.454065722420296</v>
      </c>
    </row>
    <row r="12" spans="1:9">
      <c r="B12">
        <v>0.32617633175637734</v>
      </c>
      <c r="C12">
        <v>7.0351757829806877E-2</v>
      </c>
      <c r="D12">
        <v>0.63956143481642624</v>
      </c>
      <c r="G12">
        <v>0.10209319183974611</v>
      </c>
      <c r="H12">
        <v>2.2020100200729552E-2</v>
      </c>
      <c r="I12">
        <v>0.20018272909754142</v>
      </c>
    </row>
    <row r="14" spans="1:9">
      <c r="A14" t="s">
        <v>11</v>
      </c>
      <c r="B14">
        <f>AVERAGE(B6:B12)</f>
        <v>0.999999986295112</v>
      </c>
      <c r="C14">
        <f t="shared" ref="C14:D14" si="0">AVERAGE(C6:C12)</f>
        <v>2.4828688558766259</v>
      </c>
      <c r="D14">
        <f t="shared" si="0"/>
        <v>10.068524302395739</v>
      </c>
      <c r="F14" t="s">
        <v>11</v>
      </c>
      <c r="G14">
        <f>AVERAGE(G6:G12)</f>
        <v>0.31299999571037013</v>
      </c>
      <c r="H14">
        <f t="shared" ref="H14" si="1">AVERAGE(H6:H12)</f>
        <v>0.77713795188938406</v>
      </c>
      <c r="I14">
        <f>AVERAGE(I6:I12)</f>
        <v>3.1514481066498661</v>
      </c>
    </row>
    <row r="15" spans="1:9">
      <c r="A15" t="s">
        <v>12</v>
      </c>
      <c r="B15">
        <f>STDEV(B6:B12)/SQRT(7)</f>
        <v>0.49465933956993019</v>
      </c>
      <c r="C15">
        <f t="shared" ref="C15:D15" si="2">STDEV(C6:C12)/SQRT(7)</f>
        <v>0.94832381396110832</v>
      </c>
      <c r="D15">
        <f t="shared" si="2"/>
        <v>1.8246309171210071</v>
      </c>
      <c r="F15" t="s">
        <v>12</v>
      </c>
      <c r="G15">
        <f>STDEV(G6:G12)/SQRT(7)</f>
        <v>0.15482837328538818</v>
      </c>
      <c r="H15">
        <f t="shared" ref="H15:I15" si="3">STDEV(H6:H12)/SQRT(7)</f>
        <v>0.29682535376982683</v>
      </c>
      <c r="I15">
        <f t="shared" si="3"/>
        <v>0.5711094770588746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C3EE4-4283-824D-BCD2-99C829C249C0}">
  <dimension ref="A3:I15"/>
  <sheetViews>
    <sheetView workbookViewId="0">
      <selection activeCell="G5" sqref="G5"/>
    </sheetView>
  </sheetViews>
  <sheetFormatPr baseColWidth="10" defaultRowHeight="16"/>
  <sheetData>
    <row r="3" spans="1:9">
      <c r="B3" t="s">
        <v>184</v>
      </c>
      <c r="G3" t="s">
        <v>184</v>
      </c>
    </row>
    <row r="4" spans="1:9">
      <c r="B4" t="s">
        <v>13</v>
      </c>
      <c r="G4" t="s">
        <v>14</v>
      </c>
    </row>
    <row r="5" spans="1:9">
      <c r="B5" t="s">
        <v>131</v>
      </c>
      <c r="C5" t="s">
        <v>1</v>
      </c>
      <c r="D5" t="s">
        <v>2</v>
      </c>
      <c r="G5" t="s">
        <v>131</v>
      </c>
      <c r="H5" t="s">
        <v>1</v>
      </c>
      <c r="I5" t="s">
        <v>2</v>
      </c>
    </row>
    <row r="6" spans="1:9">
      <c r="B6">
        <v>0.44948064494479473</v>
      </c>
      <c r="C6">
        <v>1.7802958878205597</v>
      </c>
      <c r="D6">
        <v>4.4044696531600236</v>
      </c>
      <c r="G6">
        <v>0.20406421280493681</v>
      </c>
      <c r="H6">
        <v>0.80825433307053418</v>
      </c>
      <c r="I6">
        <v>1.9996292225346508</v>
      </c>
    </row>
    <row r="7" spans="1:9">
      <c r="B7">
        <v>0.21372363999826025</v>
      </c>
      <c r="C7">
        <v>7.7954045186994305</v>
      </c>
      <c r="D7">
        <v>7.5838842151959982</v>
      </c>
      <c r="G7">
        <v>9.7030532559210153E-2</v>
      </c>
      <c r="H7">
        <v>3.5391136514895414</v>
      </c>
      <c r="I7">
        <v>3.4430834336989835</v>
      </c>
    </row>
    <row r="8" spans="1:9">
      <c r="B8">
        <v>2.7828139929670379</v>
      </c>
      <c r="C8">
        <v>2.5911237179170521</v>
      </c>
      <c r="D8">
        <v>3.9153289513083345</v>
      </c>
      <c r="G8">
        <v>1.2633975528070351</v>
      </c>
      <c r="H8">
        <v>1.1763701679343417</v>
      </c>
      <c r="I8">
        <v>1.7775593438939838</v>
      </c>
    </row>
    <row r="9" spans="1:9">
      <c r="B9">
        <v>0.81743783958097471</v>
      </c>
      <c r="C9">
        <v>3.7192320032686936</v>
      </c>
      <c r="D9">
        <v>10.203651307545806</v>
      </c>
      <c r="G9">
        <v>0.37111677916976255</v>
      </c>
      <c r="H9">
        <v>1.688531329483987</v>
      </c>
      <c r="I9">
        <v>4.6324576936257964</v>
      </c>
    </row>
    <row r="10" spans="1:9">
      <c r="B10">
        <v>0.80421782061201019</v>
      </c>
      <c r="C10">
        <v>0.42083727051203823</v>
      </c>
      <c r="D10">
        <v>7.2423670584977469</v>
      </c>
      <c r="G10">
        <v>0.36511489055785262</v>
      </c>
      <c r="H10">
        <v>0.19106012081246537</v>
      </c>
      <c r="I10">
        <v>3.2880346445579773</v>
      </c>
    </row>
    <row r="11" spans="1:9">
      <c r="B11">
        <v>1.4211520391636894</v>
      </c>
      <c r="C11">
        <v>1.1214982758671594</v>
      </c>
      <c r="D11">
        <v>3.3975448750238897</v>
      </c>
      <c r="G11">
        <v>0.64520302578031496</v>
      </c>
      <c r="H11">
        <v>0.50916021724369043</v>
      </c>
      <c r="I11">
        <v>1.5424853732608459</v>
      </c>
    </row>
    <row r="12" spans="1:9">
      <c r="B12">
        <v>0.51117406679996269</v>
      </c>
      <c r="C12">
        <v>0.35914384865687032</v>
      </c>
      <c r="G12">
        <v>0.23207302632718307</v>
      </c>
      <c r="H12">
        <v>0.16305130729021899</v>
      </c>
    </row>
    <row r="14" spans="1:9">
      <c r="A14" t="s">
        <v>11</v>
      </c>
      <c r="B14">
        <f>AVERAGE(B6:B12)</f>
        <v>1.000000006295247</v>
      </c>
      <c r="C14">
        <f>AVERAGE(C6:C12)</f>
        <v>2.5410765032488292</v>
      </c>
      <c r="D14">
        <f>AVERAGE(D6:D12)</f>
        <v>6.1245410101219662</v>
      </c>
      <c r="F14" t="s">
        <v>11</v>
      </c>
      <c r="G14">
        <f>AVERAGE(G6:G12)</f>
        <v>0.45400000285804215</v>
      </c>
      <c r="H14">
        <f>AVERAGE(H6:H12)</f>
        <v>1.1536487324749682</v>
      </c>
      <c r="I14">
        <f>AVERAGE(I6:I12)</f>
        <v>2.7805416185953731</v>
      </c>
    </row>
    <row r="15" spans="1:9">
      <c r="A15" t="s">
        <v>12</v>
      </c>
      <c r="B15">
        <f>STDEV(B6:B12)/SQRT(7)</f>
        <v>0.33050132358176187</v>
      </c>
      <c r="C15">
        <f>STDEV(C6:C12)/SQRT(7)</f>
        <v>0.98619943894237416</v>
      </c>
      <c r="D15">
        <f>STDEV(D6:D12)/SQRT(6)</f>
        <v>1.0846524758013618</v>
      </c>
      <c r="F15" t="s">
        <v>12</v>
      </c>
      <c r="G15">
        <f>STDEV(G6:G12)/SQRT(7)</f>
        <v>0.15004760090611985</v>
      </c>
      <c r="H15">
        <f>STDEV(H6:H12)/SQRT(7)</f>
        <v>0.44773454527983797</v>
      </c>
      <c r="I15">
        <f>STDEV(I6:I12)/SQRT(6)</f>
        <v>0.49243222401381775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B239-53D5-BF49-8150-A71B3A1638E4}">
  <dimension ref="A4:G16"/>
  <sheetViews>
    <sheetView workbookViewId="0">
      <selection activeCell="G9" sqref="G9"/>
    </sheetView>
  </sheetViews>
  <sheetFormatPr baseColWidth="10" defaultRowHeight="16"/>
  <cols>
    <col min="2" max="2" width="15.1640625" customWidth="1"/>
  </cols>
  <sheetData>
    <row r="4" spans="1:7">
      <c r="B4" t="s">
        <v>185</v>
      </c>
      <c r="F4" t="s">
        <v>186</v>
      </c>
    </row>
    <row r="5" spans="1:7">
      <c r="B5" t="s">
        <v>17</v>
      </c>
      <c r="C5" t="s">
        <v>187</v>
      </c>
      <c r="F5" t="s">
        <v>17</v>
      </c>
      <c r="G5" t="s">
        <v>187</v>
      </c>
    </row>
    <row r="6" spans="1:7">
      <c r="B6">
        <v>0.96659707667277595</v>
      </c>
      <c r="C6">
        <v>0.74321503087582774</v>
      </c>
      <c r="F6">
        <v>27.818663866642492</v>
      </c>
      <c r="G6">
        <v>21.389728588606324</v>
      </c>
    </row>
    <row r="7" spans="1:7">
      <c r="B7">
        <v>0.87056367380679811</v>
      </c>
      <c r="C7">
        <v>0.97912317269877303</v>
      </c>
      <c r="F7">
        <v>25.054822532159651</v>
      </c>
      <c r="G7">
        <v>28.179164910270689</v>
      </c>
    </row>
    <row r="8" spans="1:7">
      <c r="B8">
        <v>1.2964509386906995</v>
      </c>
      <c r="C8">
        <v>0.63256784931285337</v>
      </c>
      <c r="F8">
        <v>37.311858015518332</v>
      </c>
      <c r="G8">
        <v>18.205302703223921</v>
      </c>
    </row>
    <row r="9" spans="1:7">
      <c r="B9">
        <v>0.85594989510980157</v>
      </c>
      <c r="C9">
        <v>0.69728601211383834</v>
      </c>
      <c r="F9">
        <v>24.634237981260089</v>
      </c>
      <c r="G9">
        <v>20.067891428636269</v>
      </c>
    </row>
    <row r="10" spans="1:7">
      <c r="B10">
        <v>0.91022964455578903</v>
      </c>
      <c r="C10">
        <v>0.38413361146391095</v>
      </c>
      <c r="F10">
        <v>26.196409170315608</v>
      </c>
      <c r="G10">
        <v>11.055365337931358</v>
      </c>
    </row>
    <row r="11" spans="1:7">
      <c r="B11">
        <v>0.97077244201477508</v>
      </c>
      <c r="C11">
        <v>0.73277661752083012</v>
      </c>
      <c r="F11">
        <v>27.938830881185229</v>
      </c>
      <c r="G11">
        <v>21.089311052249492</v>
      </c>
    </row>
    <row r="12" spans="1:7">
      <c r="B12">
        <v>1.1294363250107382</v>
      </c>
      <c r="C12">
        <v>0.74739039621782677</v>
      </c>
      <c r="F12">
        <v>32.505177433809045</v>
      </c>
      <c r="G12">
        <v>21.509895603149054</v>
      </c>
    </row>
    <row r="15" spans="1:7">
      <c r="A15" t="s">
        <v>11</v>
      </c>
      <c r="B15">
        <f>AVERAGE(B6:B12)</f>
        <v>0.99999999940876827</v>
      </c>
      <c r="C15">
        <f>AVERAGE(C6:C12)</f>
        <v>0.70235609860055148</v>
      </c>
      <c r="E15" t="s">
        <v>11</v>
      </c>
      <c r="F15">
        <f>AVERAGE(F6:F12)</f>
        <v>28.77999998298435</v>
      </c>
      <c r="G15">
        <f>AVERAGE(G6:G12)</f>
        <v>20.213808517723873</v>
      </c>
    </row>
    <row r="16" spans="1:7">
      <c r="A16" t="s">
        <v>12</v>
      </c>
      <c r="B16">
        <f>STDEV(B6:B12)/SQRT(7)</f>
        <v>6.0192120724930631E-2</v>
      </c>
      <c r="C16">
        <f>STDEV(C6:C12)/SQRT(7)</f>
        <v>6.6794749298179759E-2</v>
      </c>
      <c r="E16" t="s">
        <v>12</v>
      </c>
      <c r="F16">
        <f>STDEV(F6:F12)/SQRT(7)</f>
        <v>1.7323292344635159</v>
      </c>
      <c r="G16">
        <f>STDEV(G6:G12)/SQRT(7)</f>
        <v>1.9223528848016103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6B491-2E74-EF43-B46D-8F05212376D1}">
  <dimension ref="B4:H15"/>
  <sheetViews>
    <sheetView workbookViewId="0">
      <selection activeCell="G8" sqref="G8"/>
    </sheetView>
  </sheetViews>
  <sheetFormatPr baseColWidth="10" defaultRowHeight="16"/>
  <cols>
    <col min="3" max="3" width="15.1640625" customWidth="1"/>
  </cols>
  <sheetData>
    <row r="4" spans="2:8">
      <c r="C4" t="s">
        <v>188</v>
      </c>
      <c r="G4" t="s">
        <v>189</v>
      </c>
    </row>
    <row r="5" spans="2:8">
      <c r="C5" t="s">
        <v>17</v>
      </c>
      <c r="D5" t="s">
        <v>187</v>
      </c>
      <c r="G5" t="s">
        <v>17</v>
      </c>
      <c r="H5" t="s">
        <v>187</v>
      </c>
    </row>
    <row r="6" spans="2:8">
      <c r="C6">
        <v>1.09660057634192</v>
      </c>
      <c r="D6">
        <v>0.76337940673525928</v>
      </c>
      <c r="G6">
        <v>28.24843084656786</v>
      </c>
      <c r="H6">
        <v>19.66465351750028</v>
      </c>
    </row>
    <row r="7" spans="2:8">
      <c r="C7">
        <v>0.90676548577812544</v>
      </c>
      <c r="D7">
        <v>1.0218782534604263</v>
      </c>
      <c r="G7">
        <v>23.358278913644511</v>
      </c>
      <c r="H7">
        <v>26.323583809140583</v>
      </c>
    </row>
    <row r="8" spans="2:8">
      <c r="C8">
        <v>1.1470886323429292</v>
      </c>
      <c r="D8">
        <v>0.59172001633182791</v>
      </c>
      <c r="G8">
        <v>29.54900316915386</v>
      </c>
      <c r="H8">
        <v>15.242707620707888</v>
      </c>
    </row>
    <row r="9" spans="2:8">
      <c r="C9">
        <v>0.90474596353808501</v>
      </c>
      <c r="D9">
        <v>0.70683278401412886</v>
      </c>
      <c r="G9">
        <v>23.306256020741071</v>
      </c>
      <c r="H9">
        <v>18.208012516203961</v>
      </c>
    </row>
    <row r="10" spans="2:8">
      <c r="C10">
        <v>0.74318418433485556</v>
      </c>
      <c r="D10">
        <v>0.48872438208976915</v>
      </c>
      <c r="G10">
        <v>19.144424588465881</v>
      </c>
      <c r="H10">
        <v>12.589540082632453</v>
      </c>
    </row>
    <row r="11" spans="2:8">
      <c r="C11">
        <v>1.2016157328240191</v>
      </c>
      <c r="D11">
        <v>1.0097611200201841</v>
      </c>
      <c r="G11">
        <v>30.953621277546734</v>
      </c>
      <c r="H11">
        <v>26.011446451719944</v>
      </c>
    </row>
    <row r="12" spans="2:8">
      <c r="D12">
        <v>0.66442281697328121</v>
      </c>
      <c r="H12">
        <v>17.115531765231726</v>
      </c>
    </row>
    <row r="14" spans="2:8">
      <c r="B14" t="s">
        <v>11</v>
      </c>
      <c r="C14">
        <f>AVERAGE(C6:C11)</f>
        <v>1.0000000958599891</v>
      </c>
      <c r="D14">
        <f>AVERAGE(D6:D12)</f>
        <v>0.74953125423212519</v>
      </c>
      <c r="F14" t="s">
        <v>11</v>
      </c>
      <c r="G14">
        <f>AVERAGE(G6:G11)</f>
        <v>25.760002469353321</v>
      </c>
      <c r="H14">
        <f>AVERAGE(H6:H12)</f>
        <v>19.30792510901955</v>
      </c>
    </row>
    <row r="15" spans="2:8">
      <c r="B15" t="s">
        <v>12</v>
      </c>
      <c r="C15">
        <f>STDEV(C6:C11)/SQRT(7)</f>
        <v>6.6619604604145843E-2</v>
      </c>
      <c r="D15">
        <f>STDEV(D6:D12)/SQRT(7)</f>
        <v>7.6232017267522378E-2</v>
      </c>
      <c r="F15" t="s">
        <v>12</v>
      </c>
      <c r="G15">
        <f>STDEV(G6:G11)/SQRT(7)</f>
        <v>1.7161210146027945</v>
      </c>
      <c r="H15">
        <f>STDEV(H6:H12)/SQRT(7)</f>
        <v>1.9637367648113724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12CDE-94A1-C44B-A68B-A725E01064E7}">
  <dimension ref="A3:G15"/>
  <sheetViews>
    <sheetView workbookViewId="0">
      <selection activeCell="F6" sqref="F6:G13"/>
    </sheetView>
  </sheetViews>
  <sheetFormatPr baseColWidth="10" defaultRowHeight="16"/>
  <cols>
    <col min="2" max="2" width="17.6640625" customWidth="1"/>
  </cols>
  <sheetData>
    <row r="3" spans="1:7">
      <c r="B3" t="s">
        <v>190</v>
      </c>
      <c r="F3" t="s">
        <v>191</v>
      </c>
    </row>
    <row r="5" spans="1:7">
      <c r="B5" t="s">
        <v>17</v>
      </c>
      <c r="C5" t="s">
        <v>187</v>
      </c>
      <c r="F5" t="s">
        <v>17</v>
      </c>
      <c r="G5" t="s">
        <v>187</v>
      </c>
    </row>
    <row r="6" spans="1:7">
      <c r="B6">
        <v>1.1518987332466559</v>
      </c>
      <c r="C6">
        <v>0.18354430364919244</v>
      </c>
      <c r="F6">
        <v>17.71274682113383</v>
      </c>
      <c r="G6">
        <v>2.8223607572136324</v>
      </c>
    </row>
    <row r="7" spans="1:7">
      <c r="B7">
        <v>0.25316455675750682</v>
      </c>
      <c r="C7">
        <v>0.26582278459538211</v>
      </c>
      <c r="F7">
        <v>3.8929113892601825</v>
      </c>
      <c r="G7">
        <v>4.0875569587231908</v>
      </c>
    </row>
    <row r="8" spans="1:7">
      <c r="B8">
        <v>0.2911392402711328</v>
      </c>
      <c r="C8">
        <v>0.7784810120293334</v>
      </c>
      <c r="F8">
        <v>4.4768480976492091</v>
      </c>
      <c r="G8">
        <v>11.97070252197506</v>
      </c>
    </row>
    <row r="9" spans="1:7">
      <c r="B9">
        <v>1.6202531632480437</v>
      </c>
      <c r="C9">
        <v>0.37341772121732253</v>
      </c>
      <c r="F9">
        <v>24.914632891265168</v>
      </c>
      <c r="G9">
        <v>5.7420442991587688</v>
      </c>
    </row>
    <row r="10" spans="1:7">
      <c r="B10">
        <v>0.53797468310970198</v>
      </c>
      <c r="C10">
        <v>0.33544303770369649</v>
      </c>
      <c r="F10">
        <v>8.2724367021778882</v>
      </c>
      <c r="G10">
        <v>5.1581075907697409</v>
      </c>
    </row>
    <row r="11" spans="1:7">
      <c r="B11">
        <v>1.2405063281117834</v>
      </c>
      <c r="C11">
        <v>0.27215189851431981</v>
      </c>
      <c r="F11">
        <v>19.075265807374894</v>
      </c>
      <c r="G11">
        <v>4.1848797434546956</v>
      </c>
    </row>
    <row r="12" spans="1:7">
      <c r="B12">
        <v>1.9050632896002386</v>
      </c>
      <c r="C12">
        <v>0.99999999919215199</v>
      </c>
      <c r="F12">
        <v>29.294158204182871</v>
      </c>
      <c r="G12">
        <v>15.376999987577722</v>
      </c>
    </row>
    <row r="13" spans="1:7">
      <c r="C13">
        <v>0.30379746810900815</v>
      </c>
      <c r="G13">
        <v>4.6714936671122187</v>
      </c>
    </row>
    <row r="14" spans="1:7">
      <c r="A14" t="s">
        <v>11</v>
      </c>
      <c r="B14">
        <f>AVERAGE(B6:B12)</f>
        <v>0.99999999919215199</v>
      </c>
      <c r="C14">
        <f>AVERAGE(C6:C13)</f>
        <v>0.43908227812630085</v>
      </c>
      <c r="E14" t="s">
        <v>11</v>
      </c>
      <c r="F14">
        <f>AVERAGE(F6:F12)</f>
        <v>15.376999987577721</v>
      </c>
      <c r="G14">
        <f>AVERAGE(G6:G13)</f>
        <v>6.7517681907481286</v>
      </c>
    </row>
    <row r="15" spans="1:7">
      <c r="A15" t="s">
        <v>12</v>
      </c>
      <c r="B15">
        <f>STDEV(B6:B12)/SQRT(7)</f>
        <v>0.24681225818226107</v>
      </c>
      <c r="C15">
        <f>STDEV(C6:C13)/SQRT(8)</f>
        <v>0.10232645207927364</v>
      </c>
      <c r="E15" t="s">
        <v>12</v>
      </c>
      <c r="F15">
        <f>STDEV(F6:F12)/SQRT(7)</f>
        <v>3.7952320940686288</v>
      </c>
      <c r="G15">
        <f>STDEV(G6:G13)/SQRT(8)</f>
        <v>1.5734738536229904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C48E1-D9F2-1E48-A438-8810F644BFBB}">
  <dimension ref="B4:H16"/>
  <sheetViews>
    <sheetView workbookViewId="0">
      <selection activeCell="G7" sqref="G7:H14"/>
    </sheetView>
  </sheetViews>
  <sheetFormatPr baseColWidth="10" defaultRowHeight="16"/>
  <cols>
    <col min="3" max="3" width="15.33203125" customWidth="1"/>
  </cols>
  <sheetData>
    <row r="4" spans="2:8">
      <c r="C4" t="s">
        <v>190</v>
      </c>
      <c r="G4" t="s">
        <v>191</v>
      </c>
    </row>
    <row r="6" spans="2:8">
      <c r="C6" t="s">
        <v>17</v>
      </c>
      <c r="D6" t="s">
        <v>187</v>
      </c>
      <c r="G6" t="s">
        <v>17</v>
      </c>
      <c r="H6" t="s">
        <v>187</v>
      </c>
    </row>
    <row r="7" spans="2:8">
      <c r="C7">
        <v>0.97024770464538246</v>
      </c>
      <c r="D7">
        <v>0.41146630406427209</v>
      </c>
      <c r="G7">
        <v>16.961870372610576</v>
      </c>
      <c r="H7">
        <v>7.1932539276516048</v>
      </c>
    </row>
    <row r="8" spans="2:8">
      <c r="C8">
        <v>0.65021835703983744</v>
      </c>
      <c r="D8">
        <v>0.28955036211930263</v>
      </c>
      <c r="G8">
        <v>11.367117317770438</v>
      </c>
      <c r="H8">
        <v>5.061919430569648</v>
      </c>
    </row>
    <row r="9" spans="2:8">
      <c r="C9">
        <v>0.56386123149548406</v>
      </c>
      <c r="D9">
        <v>0.60957970972484765</v>
      </c>
      <c r="G9">
        <v>9.8574220490040521</v>
      </c>
      <c r="H9">
        <v>10.656672485409786</v>
      </c>
    </row>
    <row r="10" spans="2:8">
      <c r="C10">
        <v>1.4579114724252606</v>
      </c>
      <c r="D10">
        <v>0.54354190783798917</v>
      </c>
      <c r="G10">
        <v>25.487208360938407</v>
      </c>
      <c r="H10">
        <v>9.5021996328237268</v>
      </c>
    </row>
    <row r="11" spans="2:8">
      <c r="C11">
        <v>0.38098731857802975</v>
      </c>
      <c r="D11">
        <v>0.42162596589301959</v>
      </c>
      <c r="G11">
        <v>6.660420303381116</v>
      </c>
      <c r="H11">
        <v>7.3708651357417683</v>
      </c>
    </row>
    <row r="12" spans="2:8">
      <c r="C12">
        <v>0.76197463715605951</v>
      </c>
      <c r="D12">
        <v>0.49274359869425183</v>
      </c>
      <c r="G12">
        <v>13.320840606762232</v>
      </c>
      <c r="H12">
        <v>8.6141435923729102</v>
      </c>
    </row>
    <row r="13" spans="2:8">
      <c r="C13">
        <v>2.2148062786669462</v>
      </c>
      <c r="D13">
        <v>0.82293260812854419</v>
      </c>
      <c r="G13">
        <v>38.719243363655551</v>
      </c>
      <c r="H13">
        <v>14.38650785530321</v>
      </c>
    </row>
    <row r="14" spans="2:8">
      <c r="D14">
        <v>0.12191594194496952</v>
      </c>
      <c r="H14">
        <v>2.1313344970819572</v>
      </c>
    </row>
    <row r="15" spans="2:8">
      <c r="B15" t="s">
        <v>11</v>
      </c>
      <c r="C15">
        <f>AVERAGE(C7:C13)</f>
        <v>1.000001000001</v>
      </c>
      <c r="D15">
        <f>AVERAGE(D7:D14)</f>
        <v>0.46416954980089958</v>
      </c>
      <c r="F15" t="s">
        <v>11</v>
      </c>
      <c r="G15">
        <f>AVERAGE(G7:G13)</f>
        <v>17.482017482017479</v>
      </c>
      <c r="H15">
        <f>AVERAGE(H7:H14)</f>
        <v>8.1146120696193265</v>
      </c>
    </row>
    <row r="16" spans="2:8">
      <c r="B16" t="s">
        <v>12</v>
      </c>
      <c r="C16">
        <f>STDEV(C7:C13)/SQRT(7)</f>
        <v>0.24096627933434234</v>
      </c>
      <c r="D16">
        <f>STDEV(D7:D14)/SQRT(8)</f>
        <v>7.4304931046730444E-2</v>
      </c>
      <c r="F16" t="s">
        <v>12</v>
      </c>
      <c r="G16">
        <f>STDEV(G7:G13)/SQRT(7)</f>
        <v>4.2125724953229744</v>
      </c>
      <c r="H16">
        <f>STDEV(H7:H14)/SQRT(8)</f>
        <v>1.2989988045589409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86762-3EBF-924B-A76E-8443EE4AA5D5}">
  <dimension ref="A1:I14"/>
  <sheetViews>
    <sheetView workbookViewId="0">
      <selection activeCell="G8" sqref="G8"/>
    </sheetView>
  </sheetViews>
  <sheetFormatPr baseColWidth="10" defaultRowHeight="16"/>
  <cols>
    <col min="1" max="1" width="14.5" customWidth="1"/>
  </cols>
  <sheetData>
    <row r="1" spans="1:9">
      <c r="B1" t="s">
        <v>13</v>
      </c>
      <c r="G1" t="s">
        <v>14</v>
      </c>
    </row>
    <row r="2" spans="1:9">
      <c r="B2" t="s">
        <v>8</v>
      </c>
      <c r="G2" t="s">
        <v>8</v>
      </c>
    </row>
    <row r="3" spans="1:9">
      <c r="B3" t="s">
        <v>0</v>
      </c>
      <c r="C3" t="s">
        <v>1</v>
      </c>
      <c r="D3" t="s">
        <v>2</v>
      </c>
      <c r="G3" t="s">
        <v>0</v>
      </c>
      <c r="H3" t="s">
        <v>1</v>
      </c>
      <c r="I3" t="s">
        <v>2</v>
      </c>
    </row>
    <row r="4" spans="1:9">
      <c r="B4">
        <v>1.0176821253085004</v>
      </c>
      <c r="C4">
        <v>1.2857589033631336</v>
      </c>
      <c r="D4">
        <v>1.1256372797676986</v>
      </c>
      <c r="G4">
        <v>17.247676659728466</v>
      </c>
      <c r="H4">
        <v>21.79104189419839</v>
      </c>
      <c r="I4">
        <v>19.077300617502956</v>
      </c>
    </row>
    <row r="5" spans="1:9">
      <c r="B5">
        <v>1.6100210076082342</v>
      </c>
      <c r="C5">
        <v>0.86547365092098816</v>
      </c>
      <c r="D5">
        <v>1.4201709870920667</v>
      </c>
      <c r="G5">
        <v>27.286636036944355</v>
      </c>
      <c r="H5">
        <v>14.668047435808907</v>
      </c>
      <c r="I5">
        <v>24.069057889236348</v>
      </c>
    </row>
    <row r="6" spans="1:9">
      <c r="B6">
        <v>0.6979633619093738</v>
      </c>
      <c r="C6">
        <v>0.71750366117549835</v>
      </c>
      <c r="D6">
        <v>1.5200785933717087</v>
      </c>
      <c r="G6">
        <v>11.829083057640068</v>
      </c>
      <c r="H6">
        <v>12.160252049602347</v>
      </c>
      <c r="I6">
        <v>25.76229200046372</v>
      </c>
    </row>
    <row r="7" spans="1:9">
      <c r="B7">
        <v>0.7366899338821965</v>
      </c>
      <c r="C7">
        <v>1.0624959872892403</v>
      </c>
      <c r="D7">
        <v>1.0542025873323042</v>
      </c>
      <c r="G7">
        <v>12.485420999435467</v>
      </c>
      <c r="H7">
        <v>18.007181992578044</v>
      </c>
      <c r="I7">
        <v>17.866625450107893</v>
      </c>
    </row>
    <row r="8" spans="1:9">
      <c r="B8">
        <v>0.7739413951907419</v>
      </c>
      <c r="C8">
        <v>1.4522103907201664</v>
      </c>
      <c r="D8">
        <v>1.735618485612187</v>
      </c>
      <c r="G8">
        <v>13.116758765692694</v>
      </c>
      <c r="H8">
        <v>24.612061701925381</v>
      </c>
      <c r="I8">
        <v>29.415262094155345</v>
      </c>
    </row>
    <row r="9" spans="1:9">
      <c r="B9">
        <v>1.0892807189288147</v>
      </c>
      <c r="C9">
        <v>0.98352839639493705</v>
      </c>
      <c r="D9">
        <v>1.8040800105531385</v>
      </c>
      <c r="G9">
        <v>18.461129624405551</v>
      </c>
      <c r="H9">
        <v>16.668839262101393</v>
      </c>
      <c r="I9">
        <v>30.57554801885459</v>
      </c>
    </row>
    <row r="10" spans="1:9">
      <c r="B10">
        <v>1.0744214375039962</v>
      </c>
      <c r="C10">
        <v>1.0980494323220178</v>
      </c>
      <c r="G10">
        <v>18.209294522817729</v>
      </c>
      <c r="H10">
        <v>18.609741778993559</v>
      </c>
    </row>
    <row r="11" spans="1:9">
      <c r="C11">
        <v>0.77864535919793676</v>
      </c>
      <c r="H11">
        <v>13.196481547686632</v>
      </c>
    </row>
    <row r="13" spans="1:9">
      <c r="A13" t="s">
        <v>11</v>
      </c>
      <c r="B13">
        <f>AVERAGE(B4:B11)</f>
        <v>0.99999999719026533</v>
      </c>
      <c r="C13">
        <f t="shared" ref="C13" si="0">AVERAGE(C4:C11)</f>
        <v>1.0304582226729899</v>
      </c>
      <c r="D13">
        <f>AVERAGE(D4:D11)</f>
        <v>1.4432979906215173</v>
      </c>
      <c r="G13">
        <f>AVERAGE(G4:G11)</f>
        <v>16.947999952380616</v>
      </c>
      <c r="H13">
        <f t="shared" ref="H13" si="1">AVERAGE(H4:H11)</f>
        <v>17.464205957861832</v>
      </c>
      <c r="I13">
        <f>AVERAGE(I4:I11)</f>
        <v>24.461014345053474</v>
      </c>
    </row>
    <row r="14" spans="1:9">
      <c r="A14" t="s">
        <v>12</v>
      </c>
      <c r="B14">
        <f>STDEV(B4:B11)/SQRT(7)</f>
        <v>0.11928444385143692</v>
      </c>
      <c r="C14">
        <f>STDEV(C4:C11)/SQRT(8)</f>
        <v>8.858217654498643E-2</v>
      </c>
      <c r="D14">
        <f>STDEV(D4:D11)/SQRT(7)</f>
        <v>0.11641656939375858</v>
      </c>
      <c r="G14">
        <f>STDEV(G4:G11)/SQRT(7)</f>
        <v>2.0216327543941537</v>
      </c>
      <c r="H14">
        <f>STDEV(H4:H11)/SQRT(8)</f>
        <v>1.5012907280844325</v>
      </c>
      <c r="I14">
        <f>STDEV(I4:I11)/SQRT(7)</f>
        <v>1.9730280180854245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5931E-9E93-8C44-8767-A31B41336352}">
  <dimension ref="A3:E40"/>
  <sheetViews>
    <sheetView topLeftCell="A16" workbookViewId="0">
      <selection activeCell="D32" sqref="D32"/>
    </sheetView>
  </sheetViews>
  <sheetFormatPr baseColWidth="10" defaultRowHeight="16"/>
  <cols>
    <col min="1" max="1" width="28" customWidth="1"/>
    <col min="2" max="2" width="16" customWidth="1"/>
    <col min="3" max="3" width="15" customWidth="1"/>
    <col min="4" max="4" width="14.33203125" customWidth="1"/>
    <col min="5" max="5" width="24.33203125" customWidth="1"/>
  </cols>
  <sheetData>
    <row r="3" spans="1:5">
      <c r="A3" t="s">
        <v>13</v>
      </c>
      <c r="B3" t="s">
        <v>192</v>
      </c>
    </row>
    <row r="5" spans="1:5">
      <c r="B5" t="s">
        <v>193</v>
      </c>
      <c r="C5" t="s">
        <v>194</v>
      </c>
      <c r="D5" t="s">
        <v>195</v>
      </c>
      <c r="E5" t="s">
        <v>196</v>
      </c>
    </row>
    <row r="6" spans="1:5">
      <c r="A6" t="s">
        <v>197</v>
      </c>
      <c r="B6">
        <v>1.2018962192773901</v>
      </c>
      <c r="C6">
        <v>0.83584789162966289</v>
      </c>
      <c r="D6">
        <v>1.1001337982768957</v>
      </c>
      <c r="E6">
        <v>1.0097481900701655</v>
      </c>
    </row>
    <row r="7" spans="1:5">
      <c r="A7" t="s">
        <v>197</v>
      </c>
      <c r="B7">
        <v>1.1605529350930885</v>
      </c>
      <c r="C7">
        <v>0.90480511798573504</v>
      </c>
      <c r="D7">
        <v>1.5525922540256341</v>
      </c>
      <c r="E7">
        <v>1.1642322869447139</v>
      </c>
    </row>
    <row r="8" spans="1:5">
      <c r="A8" t="s">
        <v>197</v>
      </c>
      <c r="B8">
        <v>0.63755085428216396</v>
      </c>
      <c r="C8">
        <v>1.127149589273577</v>
      </c>
      <c r="D8">
        <v>0.80222509111277218</v>
      </c>
      <c r="E8">
        <v>0.82601952264946399</v>
      </c>
    </row>
    <row r="9" spans="1:5">
      <c r="A9" t="s">
        <v>198</v>
      </c>
      <c r="B9">
        <v>0.82714023299999995</v>
      </c>
      <c r="C9">
        <v>0.39414886778588532</v>
      </c>
      <c r="D9">
        <v>0.58504209238307203</v>
      </c>
      <c r="E9">
        <v>0.58126533464903984</v>
      </c>
    </row>
    <row r="10" spans="1:5">
      <c r="A10" t="s">
        <v>198</v>
      </c>
      <c r="B10">
        <v>0.94363697099999999</v>
      </c>
      <c r="C10">
        <v>0.29216984752365849</v>
      </c>
      <c r="D10">
        <v>0.86113559717268362</v>
      </c>
      <c r="E10">
        <v>0.67478208847246035</v>
      </c>
    </row>
    <row r="11" spans="1:5">
      <c r="A11" t="s">
        <v>198</v>
      </c>
      <c r="B11">
        <v>0.83240000000000003</v>
      </c>
      <c r="C11">
        <v>0.68414745159879697</v>
      </c>
      <c r="D11">
        <v>0.77715754653263269</v>
      </c>
      <c r="E11">
        <v>0.73809897562917948</v>
      </c>
    </row>
    <row r="12" spans="1:5">
      <c r="A12" t="s">
        <v>198</v>
      </c>
      <c r="B12">
        <v>0.63794495399999995</v>
      </c>
      <c r="C12">
        <v>0.34635239027782372</v>
      </c>
      <c r="D12">
        <v>0.58011560452867306</v>
      </c>
      <c r="E12">
        <v>0.50341765654945625</v>
      </c>
    </row>
    <row r="13" spans="1:5">
      <c r="A13" t="s">
        <v>198</v>
      </c>
      <c r="B13">
        <v>0.46511321900000002</v>
      </c>
      <c r="C13">
        <v>0.25860926522040284</v>
      </c>
      <c r="D13">
        <v>0.63945393187597621</v>
      </c>
      <c r="E13">
        <v>0.43866108202330395</v>
      </c>
    </row>
    <row r="14" spans="1:5">
      <c r="A14" t="s">
        <v>198</v>
      </c>
      <c r="B14">
        <v>0.16384000000000001</v>
      </c>
      <c r="C14">
        <v>0.55074098072601496</v>
      </c>
      <c r="D14">
        <v>0.69449955039272693</v>
      </c>
      <c r="E14">
        <v>0.45343272018199121</v>
      </c>
    </row>
    <row r="16" spans="1:5">
      <c r="A16" t="s">
        <v>199</v>
      </c>
      <c r="B16" s="20">
        <f>AVERAGE(B6:B8)</f>
        <v>1.0000000028842144</v>
      </c>
      <c r="C16" s="20">
        <f>AVERAGE(C6:C8)</f>
        <v>0.95593419962965831</v>
      </c>
      <c r="D16" s="20">
        <f t="shared" ref="D16" si="0">AVERAGE(D6:D8)</f>
        <v>1.151650381138434</v>
      </c>
      <c r="E16" s="20">
        <f>AVERAGE(E6:E8)</f>
        <v>0.99999999988811439</v>
      </c>
    </row>
    <row r="17" spans="1:5">
      <c r="A17" t="s">
        <v>200</v>
      </c>
      <c r="B17">
        <f>AVERAGE(B9:B14)</f>
        <v>0.6450125628333333</v>
      </c>
      <c r="C17">
        <f t="shared" ref="C17:E17" si="1">AVERAGE(C9:C14)</f>
        <v>0.42102813385543042</v>
      </c>
      <c r="D17">
        <f t="shared" si="1"/>
        <v>0.68956738714762744</v>
      </c>
      <c r="E17">
        <f t="shared" si="1"/>
        <v>0.56494297625090517</v>
      </c>
    </row>
    <row r="18" spans="1:5">
      <c r="A18" s="18" t="s">
        <v>201</v>
      </c>
      <c r="B18">
        <f>STDEV(B6:B8)/SQRT(3)</f>
        <v>0.18161713922291661</v>
      </c>
      <c r="C18">
        <f>STDEV(C6:C8)/SQRT(3)</f>
        <v>8.7891613185160908E-2</v>
      </c>
      <c r="D18">
        <f>STDEV(D6:D8)/SQRT(3)</f>
        <v>0.21813847935563885</v>
      </c>
      <c r="E18">
        <f>STDEV(E6:E8)/SQRT(3)</f>
        <v>9.7755202575835171E-2</v>
      </c>
    </row>
    <row r="19" spans="1:5">
      <c r="A19" t="s">
        <v>202</v>
      </c>
      <c r="B19">
        <f>STDEV(B9:B14)/SQRT(6)</f>
        <v>0.11851889261927886</v>
      </c>
      <c r="C19">
        <f t="shared" ref="C19:E19" si="2">STDEV(C9:C14)/SQRT(6)</f>
        <v>6.7166585561908576E-2</v>
      </c>
      <c r="D19">
        <f t="shared" si="2"/>
        <v>4.5661289699232319E-2</v>
      </c>
      <c r="E19">
        <f t="shared" si="2"/>
        <v>4.9826722770222008E-2</v>
      </c>
    </row>
    <row r="22" spans="1:5">
      <c r="C22" s="20"/>
    </row>
    <row r="24" spans="1:5">
      <c r="A24" t="s">
        <v>14</v>
      </c>
      <c r="B24" t="s">
        <v>192</v>
      </c>
    </row>
    <row r="26" spans="1:5">
      <c r="B26" t="s">
        <v>193</v>
      </c>
      <c r="C26" t="s">
        <v>194</v>
      </c>
      <c r="D26" t="s">
        <v>195</v>
      </c>
      <c r="E26" t="s">
        <v>196</v>
      </c>
    </row>
    <row r="27" spans="1:5">
      <c r="A27" t="s">
        <v>197</v>
      </c>
      <c r="B27">
        <v>0.9999776544387885</v>
      </c>
      <c r="C27">
        <v>0.69542544583587951</v>
      </c>
      <c r="D27">
        <v>0.91531132016637717</v>
      </c>
      <c r="E27">
        <v>0.87020099020246866</v>
      </c>
    </row>
    <row r="28" spans="1:5">
      <c r="A28" t="s">
        <v>197</v>
      </c>
      <c r="B28">
        <v>0.96558004199744962</v>
      </c>
      <c r="C28">
        <v>0.75279785816413147</v>
      </c>
      <c r="D28">
        <v>1.2917567553493274</v>
      </c>
      <c r="E28">
        <v>1.0033353848889546</v>
      </c>
    </row>
    <row r="29" spans="1:5">
      <c r="A29" t="s">
        <v>197</v>
      </c>
      <c r="B29">
        <v>0.53044231076276038</v>
      </c>
      <c r="C29">
        <v>0.93778845827561608</v>
      </c>
      <c r="D29">
        <v>0.66745127580582642</v>
      </c>
      <c r="E29">
        <v>0.71186362461930808</v>
      </c>
    </row>
    <row r="30" spans="1:5">
      <c r="A30" t="s">
        <v>198</v>
      </c>
      <c r="B30">
        <v>0.6881806738559999</v>
      </c>
      <c r="C30">
        <v>0.32793185799785657</v>
      </c>
      <c r="D30">
        <v>0.48675502086271588</v>
      </c>
      <c r="E30">
        <v>0.50093446540054254</v>
      </c>
    </row>
    <row r="31" spans="1:5">
      <c r="A31" t="s">
        <v>198</v>
      </c>
      <c r="B31">
        <v>0.78510595987199994</v>
      </c>
      <c r="C31">
        <v>0.24308531313968385</v>
      </c>
      <c r="D31">
        <v>0.71646481684767271</v>
      </c>
      <c r="E31">
        <v>0.58152720384556633</v>
      </c>
    </row>
    <row r="32" spans="1:5">
      <c r="A32" t="s">
        <v>198</v>
      </c>
      <c r="B32">
        <v>0.69255679999999997</v>
      </c>
      <c r="C32">
        <v>0.56921067973019901</v>
      </c>
      <c r="D32">
        <v>0.64659507871515032</v>
      </c>
      <c r="E32">
        <v>0.63609369719722686</v>
      </c>
    </row>
    <row r="33" spans="1:5">
      <c r="A33" t="s">
        <v>198</v>
      </c>
      <c r="B33">
        <v>0.53077020172799994</v>
      </c>
      <c r="C33">
        <v>0.28816518871114932</v>
      </c>
      <c r="D33">
        <v>0.48265618296785595</v>
      </c>
      <c r="E33">
        <v>0.43384533641432138</v>
      </c>
    </row>
    <row r="34" spans="1:5">
      <c r="A34" t="s">
        <v>198</v>
      </c>
      <c r="B34">
        <v>0.386974198208</v>
      </c>
      <c r="C34">
        <v>0.21516290866337515</v>
      </c>
      <c r="D34">
        <v>0.53202567132081213</v>
      </c>
      <c r="E34">
        <v>0.37803812048768337</v>
      </c>
    </row>
    <row r="35" spans="1:5">
      <c r="A35" t="s">
        <v>198</v>
      </c>
      <c r="B35">
        <v>0.13631488</v>
      </c>
      <c r="C35">
        <v>0.4582164959640444</v>
      </c>
      <c r="D35">
        <v>0.57782362592674874</v>
      </c>
      <c r="E35">
        <v>0.39076831825283997</v>
      </c>
    </row>
    <row r="37" spans="1:5">
      <c r="A37" t="s">
        <v>199</v>
      </c>
      <c r="B37" s="20">
        <f>AVERAGE(B27:B29)</f>
        <v>0.83200000239966609</v>
      </c>
      <c r="C37" s="20">
        <f>AVERAGE(C27:C29)</f>
        <v>0.79533725409187561</v>
      </c>
      <c r="D37" s="20">
        <f t="shared" ref="D37" si="3">AVERAGE(D27:D29)</f>
        <v>0.9581731171071769</v>
      </c>
      <c r="E37" s="20">
        <f>AVERAGE(E27:E29)</f>
        <v>0.86179999990357714</v>
      </c>
    </row>
    <row r="38" spans="1:5">
      <c r="A38" t="s">
        <v>200</v>
      </c>
      <c r="B38">
        <f>AVERAGE(B30:B35)</f>
        <v>0.53665045227733332</v>
      </c>
      <c r="C38">
        <f t="shared" ref="C38:E38" si="4">AVERAGE(C30:C35)</f>
        <v>0.35029540736771803</v>
      </c>
      <c r="D38">
        <f t="shared" si="4"/>
        <v>0.57372006610682591</v>
      </c>
      <c r="E38">
        <f t="shared" si="4"/>
        <v>0.48686785693303009</v>
      </c>
    </row>
    <row r="39" spans="1:5">
      <c r="A39" s="18" t="s">
        <v>201</v>
      </c>
      <c r="B39">
        <f>STDEV(B27:B29)/SQRT(3)</f>
        <v>0.15110545983346713</v>
      </c>
      <c r="C39">
        <f>STDEV(C27:C29)/SQRT(3)</f>
        <v>7.3125822170054242E-2</v>
      </c>
      <c r="D39">
        <f>STDEV(D27:D29)/SQRT(3)</f>
        <v>0.18149121482389188</v>
      </c>
      <c r="E39">
        <f>STDEV(E27:E29)/SQRT(3)</f>
        <v>8.4245433579854923E-2</v>
      </c>
    </row>
    <row r="40" spans="1:5">
      <c r="A40" t="s">
        <v>202</v>
      </c>
      <c r="B40">
        <f>STDEV(B30:B35)/SQRT(6)</f>
        <v>9.8607718659239937E-2</v>
      </c>
      <c r="C40">
        <f t="shared" ref="C40:E40" si="5">STDEV(C30:C35)/SQRT(6)</f>
        <v>5.5882599187507945E-2</v>
      </c>
      <c r="D40">
        <f t="shared" si="5"/>
        <v>3.7990193029761317E-2</v>
      </c>
      <c r="E40">
        <f t="shared" si="5"/>
        <v>4.2940669683377237E-2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F4E37-D527-6241-86E6-C3F22D4344C6}">
  <dimension ref="B4:C13"/>
  <sheetViews>
    <sheetView workbookViewId="0">
      <selection activeCell="B10" sqref="B10"/>
    </sheetView>
  </sheetViews>
  <sheetFormatPr baseColWidth="10" defaultRowHeight="16"/>
  <cols>
    <col min="2" max="2" width="34.6640625" customWidth="1"/>
    <col min="3" max="3" width="21.83203125" customWidth="1"/>
  </cols>
  <sheetData>
    <row r="4" spans="2:3">
      <c r="B4" t="s">
        <v>203</v>
      </c>
      <c r="C4" t="s">
        <v>204</v>
      </c>
    </row>
    <row r="5" spans="2:3">
      <c r="B5">
        <v>1.0097481900701655</v>
      </c>
      <c r="C5">
        <v>0</v>
      </c>
    </row>
    <row r="6" spans="2:3">
      <c r="B6">
        <v>1.1642322869447139</v>
      </c>
      <c r="C6">
        <v>34</v>
      </c>
    </row>
    <row r="7" spans="2:3">
      <c r="B7">
        <v>0.82601952264946399</v>
      </c>
      <c r="C7">
        <v>45</v>
      </c>
    </row>
    <row r="8" spans="2:3">
      <c r="B8">
        <v>0.58126533464903984</v>
      </c>
      <c r="C8">
        <v>84</v>
      </c>
    </row>
    <row r="9" spans="2:3">
      <c r="B9">
        <v>0.67478208847246035</v>
      </c>
      <c r="C9">
        <v>98</v>
      </c>
    </row>
    <row r="10" spans="2:3">
      <c r="B10">
        <v>0.73809897562917948</v>
      </c>
      <c r="C10">
        <v>43</v>
      </c>
    </row>
    <row r="11" spans="2:3">
      <c r="B11">
        <v>0.50341765654945625</v>
      </c>
      <c r="C11">
        <v>84</v>
      </c>
    </row>
    <row r="12" spans="2:3">
      <c r="B12">
        <v>0.43866108202330395</v>
      </c>
      <c r="C12">
        <v>83</v>
      </c>
    </row>
    <row r="13" spans="2:3">
      <c r="B13">
        <v>0.45343272018199121</v>
      </c>
      <c r="C13">
        <v>102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1A938-4BE0-874F-AB39-F743F407955F}">
  <dimension ref="B4:C13"/>
  <sheetViews>
    <sheetView workbookViewId="0">
      <selection activeCell="B4" sqref="B4:B14"/>
    </sheetView>
  </sheetViews>
  <sheetFormatPr baseColWidth="10" defaultRowHeight="16"/>
  <cols>
    <col min="2" max="2" width="34.6640625" customWidth="1"/>
    <col min="3" max="3" width="21.83203125" customWidth="1"/>
  </cols>
  <sheetData>
    <row r="4" spans="2:3">
      <c r="B4" t="s">
        <v>203</v>
      </c>
      <c r="C4" t="s">
        <v>205</v>
      </c>
    </row>
    <row r="5" spans="2:3">
      <c r="B5">
        <v>1.0097481900701655</v>
      </c>
      <c r="C5">
        <v>22</v>
      </c>
    </row>
    <row r="6" spans="2:3">
      <c r="B6">
        <v>1.1642322869447139</v>
      </c>
      <c r="C6">
        <v>26</v>
      </c>
    </row>
    <row r="7" spans="2:3">
      <c r="B7">
        <v>0.82601952264946399</v>
      </c>
      <c r="C7">
        <v>24</v>
      </c>
    </row>
    <row r="8" spans="2:3">
      <c r="B8">
        <v>0.58126533464903984</v>
      </c>
      <c r="C8">
        <v>59</v>
      </c>
    </row>
    <row r="9" spans="2:3">
      <c r="B9">
        <v>0.67478208847246035</v>
      </c>
      <c r="C9">
        <v>74</v>
      </c>
    </row>
    <row r="10" spans="2:3">
      <c r="B10">
        <v>0.73809897562917948</v>
      </c>
      <c r="C10">
        <v>56</v>
      </c>
    </row>
    <row r="11" spans="2:3">
      <c r="B11">
        <v>0.50341765654945625</v>
      </c>
      <c r="C11">
        <v>59</v>
      </c>
    </row>
    <row r="12" spans="2:3">
      <c r="B12">
        <v>0.43866108202330395</v>
      </c>
      <c r="C12">
        <v>63</v>
      </c>
    </row>
    <row r="13" spans="2:3">
      <c r="B13">
        <v>0.45343272018199121</v>
      </c>
      <c r="C13">
        <v>53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6C685-C0FC-3441-A9F3-06E4C7592EA1}">
  <dimension ref="C5:D14"/>
  <sheetViews>
    <sheetView workbookViewId="0">
      <selection activeCell="D15" sqref="D15"/>
    </sheetView>
  </sheetViews>
  <sheetFormatPr baseColWidth="10" defaultRowHeight="16"/>
  <cols>
    <col min="3" max="3" width="38" customWidth="1"/>
    <col min="4" max="4" width="19" customWidth="1"/>
  </cols>
  <sheetData>
    <row r="5" spans="3:4">
      <c r="C5" t="s">
        <v>203</v>
      </c>
      <c r="D5" t="s">
        <v>206</v>
      </c>
    </row>
    <row r="6" spans="3:4">
      <c r="C6">
        <v>1.0097481900701655</v>
      </c>
      <c r="D6">
        <v>0</v>
      </c>
    </row>
    <row r="7" spans="3:4">
      <c r="C7">
        <v>1.1642322869447139</v>
      </c>
      <c r="D7">
        <v>11</v>
      </c>
    </row>
    <row r="8" spans="3:4">
      <c r="C8">
        <v>0.82601952264946399</v>
      </c>
      <c r="D8">
        <v>14</v>
      </c>
    </row>
    <row r="9" spans="3:4">
      <c r="C9">
        <v>0.58126533464903984</v>
      </c>
      <c r="D9">
        <v>25</v>
      </c>
    </row>
    <row r="10" spans="3:4">
      <c r="C10">
        <v>0.67478208847246035</v>
      </c>
      <c r="D10">
        <v>27</v>
      </c>
    </row>
    <row r="11" spans="3:4">
      <c r="C11">
        <v>0.73809897562917948</v>
      </c>
      <c r="D11">
        <v>18</v>
      </c>
    </row>
    <row r="12" spans="3:4">
      <c r="C12">
        <v>0.50341765654945625</v>
      </c>
      <c r="D12">
        <v>25</v>
      </c>
    </row>
    <row r="13" spans="3:4">
      <c r="C13">
        <v>0.43866108202330395</v>
      </c>
      <c r="D13">
        <v>18</v>
      </c>
    </row>
    <row r="14" spans="3:4">
      <c r="C14">
        <v>0.45343272018199121</v>
      </c>
      <c r="D14">
        <v>23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B5538-EEDE-754C-B169-8AF0EEFB3A1A}">
  <dimension ref="D3:E13"/>
  <sheetViews>
    <sheetView workbookViewId="0">
      <selection activeCell="E13" sqref="E13"/>
    </sheetView>
  </sheetViews>
  <sheetFormatPr baseColWidth="10" defaultRowHeight="16"/>
  <cols>
    <col min="4" max="4" width="33" customWidth="1"/>
    <col min="5" max="5" width="22.33203125" customWidth="1"/>
  </cols>
  <sheetData>
    <row r="3" spans="4:5">
      <c r="D3" s="18" t="s">
        <v>203</v>
      </c>
      <c r="E3" t="s">
        <v>207</v>
      </c>
    </row>
    <row r="4" spans="4:5">
      <c r="D4" s="18">
        <v>1.00974819</v>
      </c>
      <c r="E4">
        <v>0</v>
      </c>
    </row>
    <row r="5" spans="4:5">
      <c r="D5" s="18">
        <v>1.1642322869999999</v>
      </c>
      <c r="E5">
        <v>4</v>
      </c>
    </row>
    <row r="6" spans="4:5">
      <c r="D6" s="18">
        <v>0.82601952300000003</v>
      </c>
      <c r="E6">
        <v>8</v>
      </c>
    </row>
    <row r="7" spans="4:5">
      <c r="D7" s="18">
        <v>0.58126533499999999</v>
      </c>
      <c r="E7">
        <v>31</v>
      </c>
    </row>
    <row r="8" spans="4:5">
      <c r="D8" s="18">
        <v>0.67478208799999995</v>
      </c>
      <c r="E8">
        <v>39</v>
      </c>
    </row>
    <row r="9" spans="4:5">
      <c r="D9" s="18">
        <v>0.73809897599999996</v>
      </c>
      <c r="E9">
        <v>9</v>
      </c>
    </row>
    <row r="10" spans="4:5">
      <c r="D10" s="18">
        <v>0.50341765699999996</v>
      </c>
      <c r="E10">
        <v>29</v>
      </c>
    </row>
    <row r="11" spans="4:5">
      <c r="D11" s="18">
        <v>0.43866108199999998</v>
      </c>
      <c r="E11">
        <v>36</v>
      </c>
    </row>
    <row r="12" spans="4:5">
      <c r="D12" s="18">
        <v>0.45343272000000001</v>
      </c>
      <c r="E12">
        <v>45</v>
      </c>
    </row>
    <row r="13" spans="4:5">
      <c r="D13" s="18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6456-A9FB-E742-9E37-25D047E70E02}">
  <dimension ref="C3:D13"/>
  <sheetViews>
    <sheetView workbookViewId="0">
      <selection activeCell="D13" sqref="D13"/>
    </sheetView>
  </sheetViews>
  <sheetFormatPr baseColWidth="10" defaultRowHeight="16"/>
  <cols>
    <col min="3" max="3" width="36" customWidth="1"/>
    <col min="4" max="4" width="18.83203125" customWidth="1"/>
  </cols>
  <sheetData>
    <row r="3" spans="3:4">
      <c r="C3" s="18" t="s">
        <v>203</v>
      </c>
      <c r="D3" t="s">
        <v>208</v>
      </c>
    </row>
    <row r="4" spans="3:4">
      <c r="C4" s="18">
        <v>1.00974819</v>
      </c>
      <c r="D4">
        <v>0</v>
      </c>
    </row>
    <row r="5" spans="3:4">
      <c r="C5" s="18">
        <v>1.1642322869999999</v>
      </c>
      <c r="D5">
        <v>19</v>
      </c>
    </row>
    <row r="6" spans="3:4">
      <c r="C6" s="18">
        <v>0.82601952300000003</v>
      </c>
      <c r="D6">
        <v>23</v>
      </c>
    </row>
    <row r="7" spans="3:4">
      <c r="C7" s="18">
        <v>0.58126533499999999</v>
      </c>
      <c r="D7">
        <v>28</v>
      </c>
    </row>
    <row r="8" spans="3:4">
      <c r="C8" s="18">
        <v>0.67478208799999995</v>
      </c>
      <c r="D8">
        <v>32</v>
      </c>
    </row>
    <row r="9" spans="3:4">
      <c r="C9" s="18">
        <v>0.73809897599999996</v>
      </c>
      <c r="D9">
        <v>16</v>
      </c>
    </row>
    <row r="10" spans="3:4">
      <c r="C10" s="18">
        <v>0.50341765699999996</v>
      </c>
      <c r="D10">
        <v>30</v>
      </c>
    </row>
    <row r="11" spans="3:4">
      <c r="C11" s="18">
        <v>0.43866108199999998</v>
      </c>
      <c r="D11">
        <v>29</v>
      </c>
    </row>
    <row r="12" spans="3:4">
      <c r="C12" s="18">
        <v>0.45343272000000001</v>
      </c>
      <c r="D12">
        <v>34</v>
      </c>
    </row>
    <row r="13" spans="3:4">
      <c r="C13" s="1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C954E-9CF2-094C-9C6B-591265460881}">
  <dimension ref="D4:E14"/>
  <sheetViews>
    <sheetView workbookViewId="0">
      <selection activeCell="E11" sqref="E11:E12"/>
    </sheetView>
  </sheetViews>
  <sheetFormatPr baseColWidth="10" defaultRowHeight="16"/>
  <cols>
    <col min="4" max="4" width="36" customWidth="1"/>
    <col min="5" max="5" width="23.5" customWidth="1"/>
  </cols>
  <sheetData>
    <row r="4" spans="4:5">
      <c r="D4" s="18" t="s">
        <v>203</v>
      </c>
      <c r="E4" t="s">
        <v>209</v>
      </c>
    </row>
    <row r="5" spans="4:5">
      <c r="D5" s="18">
        <v>1.00974819</v>
      </c>
      <c r="E5">
        <v>2</v>
      </c>
    </row>
    <row r="6" spans="4:5">
      <c r="D6" s="18">
        <v>1.1642322869999999</v>
      </c>
      <c r="E6">
        <v>2</v>
      </c>
    </row>
    <row r="7" spans="4:5">
      <c r="D7" s="18">
        <v>0.82601952300000003</v>
      </c>
      <c r="E7">
        <v>5</v>
      </c>
    </row>
    <row r="8" spans="4:5">
      <c r="D8" s="18">
        <v>0.58126533499999999</v>
      </c>
      <c r="E8">
        <v>19</v>
      </c>
    </row>
    <row r="9" spans="4:5">
      <c r="D9" s="18">
        <v>0.67478208799999995</v>
      </c>
      <c r="E9">
        <v>16</v>
      </c>
    </row>
    <row r="10" spans="4:5">
      <c r="D10" s="18">
        <v>0.73809897599999996</v>
      </c>
      <c r="E10">
        <v>16</v>
      </c>
    </row>
    <row r="11" spans="4:5">
      <c r="D11" s="18">
        <v>0.50341765699999996</v>
      </c>
      <c r="E11">
        <v>17</v>
      </c>
    </row>
    <row r="12" spans="4:5">
      <c r="D12" s="18">
        <v>0.43866108199999998</v>
      </c>
      <c r="E12">
        <v>17</v>
      </c>
    </row>
    <row r="13" spans="4:5">
      <c r="D13" s="18">
        <v>0.45343272000000001</v>
      </c>
      <c r="E13">
        <v>18</v>
      </c>
    </row>
    <row r="14" spans="4:5">
      <c r="D14" s="18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55240-DD4E-354D-84A9-D005FE4C9879}">
  <dimension ref="D5:E15"/>
  <sheetViews>
    <sheetView workbookViewId="0">
      <selection activeCell="C24" sqref="C24"/>
    </sheetView>
  </sheetViews>
  <sheetFormatPr baseColWidth="10" defaultRowHeight="16"/>
  <cols>
    <col min="4" max="4" width="34.6640625" customWidth="1"/>
    <col min="5" max="5" width="26.5" customWidth="1"/>
  </cols>
  <sheetData>
    <row r="5" spans="4:5">
      <c r="D5" s="18" t="s">
        <v>203</v>
      </c>
      <c r="E5" t="s">
        <v>210</v>
      </c>
    </row>
    <row r="6" spans="4:5">
      <c r="D6" s="18">
        <v>1.00974819</v>
      </c>
      <c r="E6">
        <v>3</v>
      </c>
    </row>
    <row r="7" spans="4:5">
      <c r="D7" s="18">
        <v>1.1642322869999999</v>
      </c>
      <c r="E7">
        <v>6</v>
      </c>
    </row>
    <row r="8" spans="4:5">
      <c r="D8" s="18">
        <v>0.82601952300000003</v>
      </c>
      <c r="E8">
        <v>2</v>
      </c>
    </row>
    <row r="9" spans="4:5">
      <c r="D9" s="18">
        <v>0.58126533499999999</v>
      </c>
      <c r="E9">
        <v>27</v>
      </c>
    </row>
    <row r="10" spans="4:5">
      <c r="D10" s="18">
        <v>0.67478208799999995</v>
      </c>
      <c r="E10">
        <v>30</v>
      </c>
    </row>
    <row r="11" spans="4:5">
      <c r="D11" s="18">
        <v>0.73809897599999996</v>
      </c>
      <c r="E11">
        <v>23</v>
      </c>
    </row>
    <row r="12" spans="4:5">
      <c r="D12" s="18">
        <v>0.50341765699999996</v>
      </c>
      <c r="E12">
        <v>12</v>
      </c>
    </row>
    <row r="13" spans="4:5">
      <c r="D13" s="18">
        <v>0.43866108199999998</v>
      </c>
      <c r="E13">
        <v>40</v>
      </c>
    </row>
    <row r="14" spans="4:5">
      <c r="D14" s="18">
        <v>0.45343272000000001</v>
      </c>
      <c r="E14">
        <v>18</v>
      </c>
    </row>
    <row r="15" spans="4:5">
      <c r="D15" s="18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AD6E4-A481-3741-86C7-844CAEFC1FB3}">
  <dimension ref="A4:I19"/>
  <sheetViews>
    <sheetView topLeftCell="A2" workbookViewId="0">
      <selection activeCell="H20" sqref="H20"/>
    </sheetView>
  </sheetViews>
  <sheetFormatPr baseColWidth="10" defaultRowHeight="16"/>
  <cols>
    <col min="2" max="2" width="19" customWidth="1"/>
  </cols>
  <sheetData>
    <row r="4" spans="2:9">
      <c r="C4" t="s">
        <v>211</v>
      </c>
      <c r="H4" t="s">
        <v>212</v>
      </c>
    </row>
    <row r="5" spans="2:9">
      <c r="B5" t="s">
        <v>213</v>
      </c>
      <c r="C5" t="s">
        <v>1</v>
      </c>
      <c r="D5" t="s">
        <v>2</v>
      </c>
      <c r="G5" t="s">
        <v>213</v>
      </c>
      <c r="H5" t="s">
        <v>1</v>
      </c>
      <c r="I5" t="s">
        <v>2</v>
      </c>
    </row>
    <row r="6" spans="2:9">
      <c r="B6">
        <v>1.1147874291694009</v>
      </c>
      <c r="C6">
        <v>1.158763359978231</v>
      </c>
      <c r="D6">
        <v>1.3207407500471198</v>
      </c>
      <c r="G6">
        <v>0.14414201459160353</v>
      </c>
      <c r="H6">
        <v>0.14982810244518527</v>
      </c>
      <c r="I6">
        <v>0.17077177898109258</v>
      </c>
    </row>
    <row r="7" spans="2:9">
      <c r="B7">
        <v>0.84818309792411595</v>
      </c>
      <c r="C7">
        <v>0.91247881699600242</v>
      </c>
      <c r="D7">
        <v>1.0300035471849591</v>
      </c>
      <c r="G7">
        <v>0.10967007456158819</v>
      </c>
      <c r="H7">
        <v>0.11798351103758312</v>
      </c>
      <c r="I7">
        <v>0.13317945865101521</v>
      </c>
    </row>
    <row r="8" spans="2:9">
      <c r="B8">
        <v>1.0502576583750998</v>
      </c>
      <c r="C8">
        <v>1.0265462579077138</v>
      </c>
      <c r="D8">
        <v>1.0894396695783115</v>
      </c>
      <c r="G8">
        <v>0.1357983152279004</v>
      </c>
      <c r="H8">
        <v>0.13273243114746738</v>
      </c>
      <c r="I8">
        <v>0.14086454927647568</v>
      </c>
    </row>
    <row r="9" spans="2:9">
      <c r="B9">
        <v>1.1771835651659825</v>
      </c>
      <c r="C9">
        <v>0.91306637114227862</v>
      </c>
      <c r="D9">
        <v>0.92944579758804569</v>
      </c>
      <c r="G9">
        <v>0.15220983497596155</v>
      </c>
      <c r="H9">
        <v>0.11805948178869663</v>
      </c>
      <c r="I9">
        <v>0.1201773416281343</v>
      </c>
    </row>
    <row r="10" spans="2:9">
      <c r="B10">
        <v>1.0787610264553016</v>
      </c>
      <c r="C10">
        <v>0.96050229924255981</v>
      </c>
      <c r="D10">
        <v>0.79561661290572461</v>
      </c>
      <c r="G10">
        <v>0.13948380072067049</v>
      </c>
      <c r="H10">
        <v>0.12419294729206298</v>
      </c>
      <c r="I10">
        <v>0.10287322804871019</v>
      </c>
    </row>
    <row r="11" spans="2:9">
      <c r="B11">
        <v>0.98281013421026475</v>
      </c>
      <c r="C11">
        <v>0.92663771382456128</v>
      </c>
      <c r="D11">
        <v>0.98566272439202629</v>
      </c>
      <c r="G11">
        <v>0.12707735035338724</v>
      </c>
      <c r="H11">
        <v>0.11981425639751578</v>
      </c>
      <c r="I11">
        <v>0.12744619026388901</v>
      </c>
    </row>
    <row r="12" spans="2:9">
      <c r="B12">
        <v>0.93537339904810013</v>
      </c>
      <c r="C12">
        <v>0.53670391083931612</v>
      </c>
      <c r="D12">
        <v>1.023106719363952</v>
      </c>
      <c r="G12">
        <v>0.12094378049691934</v>
      </c>
      <c r="H12">
        <v>6.9395815671523572E-2</v>
      </c>
      <c r="I12">
        <v>0.13228769881375899</v>
      </c>
    </row>
    <row r="13" spans="2:9">
      <c r="B13">
        <v>0.84489441843301727</v>
      </c>
      <c r="C13">
        <v>1.2494299104604083</v>
      </c>
      <c r="D13">
        <v>1.2420606645508439</v>
      </c>
      <c r="G13">
        <v>0.10924484830338912</v>
      </c>
      <c r="H13">
        <v>0.1615512874225308</v>
      </c>
      <c r="I13">
        <v>0.16059844392642411</v>
      </c>
    </row>
    <row r="14" spans="2:9">
      <c r="B14">
        <v>1.1486752430550917</v>
      </c>
      <c r="C14">
        <v>0.89319658427269422</v>
      </c>
      <c r="D14">
        <v>0.95354172378180679</v>
      </c>
      <c r="G14">
        <v>0.14852370892702335</v>
      </c>
      <c r="H14">
        <v>0.11549031834645936</v>
      </c>
      <c r="I14">
        <v>0.12329294488498761</v>
      </c>
    </row>
    <row r="15" spans="2:9">
      <c r="B15">
        <v>1.0399854222365701</v>
      </c>
      <c r="G15">
        <v>0.1344701150951885</v>
      </c>
    </row>
    <row r="16" spans="2:9">
      <c r="B16">
        <v>0.77908841786319716</v>
      </c>
      <c r="G16">
        <v>0.1007361324297114</v>
      </c>
    </row>
    <row r="18" spans="1:9">
      <c r="A18" t="s">
        <v>11</v>
      </c>
      <c r="B18">
        <f>AVERAGE(B6:B16)</f>
        <v>0.99999998290328562</v>
      </c>
      <c r="C18">
        <f>AVERAGE(C6:C16)</f>
        <v>0.95303613607375171</v>
      </c>
      <c r="D18">
        <f>AVERAGE(D6:D16)</f>
        <v>1.0410686899325321</v>
      </c>
      <c r="F18" t="s">
        <v>11</v>
      </c>
      <c r="G18">
        <f>AVERAGE(G6:G16)</f>
        <v>0.12929999778939483</v>
      </c>
      <c r="H18">
        <f>AVERAGE(H6:H16)</f>
        <v>0.12322757239433607</v>
      </c>
      <c r="I18">
        <f>AVERAGE(I6:I16)</f>
        <v>0.13461018160827642</v>
      </c>
    </row>
    <row r="19" spans="1:9">
      <c r="A19" t="s">
        <v>12</v>
      </c>
      <c r="B19">
        <f>STDEV(B6:B16)/SQRT(11)</f>
        <v>4.0156805424668394E-2</v>
      </c>
      <c r="C19">
        <f>STDEV(C6:C16)/SQRT(9)</f>
        <v>6.6299519273041854E-2</v>
      </c>
      <c r="D19">
        <f>STDEV(D6:D16)/SQRT(9)</f>
        <v>5.3338051815425426E-2</v>
      </c>
      <c r="F19" t="s">
        <v>12</v>
      </c>
      <c r="G19">
        <f>STDEV(G6:G16)/SQRT(11)</f>
        <v>5.1922749414096197E-3</v>
      </c>
      <c r="H19">
        <f>STDEV(H6:H16)/SQRT(9)</f>
        <v>8.5725278420043811E-3</v>
      </c>
      <c r="I19">
        <f>STDEV(I6:I16)/SQRT(9)</f>
        <v>6.8966100997344361E-3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34599-B8F6-1B4D-AC58-C220EBDF0CD7}">
  <dimension ref="B3:J18"/>
  <sheetViews>
    <sheetView topLeftCell="D1" workbookViewId="0">
      <selection activeCell="H13" sqref="H13"/>
    </sheetView>
  </sheetViews>
  <sheetFormatPr baseColWidth="10" defaultRowHeight="16"/>
  <sheetData>
    <row r="3" spans="3:10">
      <c r="D3" s="21" t="s">
        <v>214</v>
      </c>
      <c r="I3" s="21" t="s">
        <v>215</v>
      </c>
    </row>
    <row r="4" spans="3:10">
      <c r="C4" t="s">
        <v>213</v>
      </c>
      <c r="D4" t="s">
        <v>1</v>
      </c>
      <c r="E4" t="s">
        <v>2</v>
      </c>
      <c r="H4" t="s">
        <v>213</v>
      </c>
      <c r="I4" t="s">
        <v>1</v>
      </c>
      <c r="J4" t="s">
        <v>2</v>
      </c>
    </row>
    <row r="5" spans="3:10">
      <c r="C5">
        <v>1.2755705943908349</v>
      </c>
      <c r="D5">
        <v>0.96992633020988728</v>
      </c>
      <c r="E5">
        <v>1.8636079777050314</v>
      </c>
      <c r="H5">
        <v>3.3164835454161704E-3</v>
      </c>
      <c r="I5">
        <v>2.521808458545707E-3</v>
      </c>
      <c r="J5">
        <v>4.8453807420330815E-3</v>
      </c>
    </row>
    <row r="6" spans="3:10">
      <c r="C6">
        <v>0.66137790050697609</v>
      </c>
      <c r="D6">
        <v>1.0101314729163535</v>
      </c>
      <c r="E6">
        <v>1.4902665668810899</v>
      </c>
      <c r="H6">
        <v>1.7195825413181378E-3</v>
      </c>
      <c r="I6">
        <v>2.6263418295825189E-3</v>
      </c>
      <c r="J6">
        <v>3.8746930738908338E-3</v>
      </c>
    </row>
    <row r="7" spans="3:10">
      <c r="C7">
        <v>1.1095328725498541</v>
      </c>
      <c r="D7">
        <v>1.4947319037758922</v>
      </c>
      <c r="E7">
        <v>1.1688062069991634</v>
      </c>
      <c r="H7">
        <v>2.8847854686296207E-3</v>
      </c>
      <c r="I7">
        <v>3.8863029498173193E-3</v>
      </c>
      <c r="J7">
        <v>3.0388961381978248E-3</v>
      </c>
    </row>
    <row r="8" spans="3:10">
      <c r="C8">
        <v>0.96135448842410443</v>
      </c>
      <c r="D8">
        <v>0.94511366027766242</v>
      </c>
      <c r="E8">
        <v>0.47840269154848775</v>
      </c>
      <c r="H8">
        <v>2.4995216699026713E-3</v>
      </c>
      <c r="I8">
        <v>2.4572955167219222E-3</v>
      </c>
      <c r="J8">
        <v>1.2438469980260681E-3</v>
      </c>
    </row>
    <row r="9" spans="3:10">
      <c r="C9">
        <v>1.2283770056436558</v>
      </c>
      <c r="D9">
        <v>1.011378544290477</v>
      </c>
      <c r="E9">
        <v>1.0072767212448799</v>
      </c>
      <c r="H9">
        <v>3.1937802146735049E-3</v>
      </c>
      <c r="I9">
        <v>2.6295842151552403E-3</v>
      </c>
      <c r="J9">
        <v>2.6189194752366876E-3</v>
      </c>
    </row>
    <row r="10" spans="3:10">
      <c r="C10">
        <v>1.0349504836128378</v>
      </c>
      <c r="D10">
        <v>1.2517152564418379</v>
      </c>
      <c r="E10">
        <v>0.61353082929679992</v>
      </c>
      <c r="H10">
        <v>2.6908712573933784E-3</v>
      </c>
      <c r="I10">
        <v>3.2544596667487785E-3</v>
      </c>
      <c r="J10">
        <v>1.5951801561716796E-3</v>
      </c>
    </row>
    <row r="11" spans="3:10">
      <c r="C11">
        <v>0.79060633009108927</v>
      </c>
      <c r="D11">
        <v>0.62482730742018144</v>
      </c>
      <c r="E11">
        <v>0.98767735959976233</v>
      </c>
      <c r="H11">
        <v>2.0555764582368321E-3</v>
      </c>
      <c r="I11">
        <v>1.6245509992924717E-3</v>
      </c>
      <c r="J11">
        <v>2.5679611349593819E-3</v>
      </c>
    </row>
    <row r="12" spans="3:10">
      <c r="C12">
        <v>1.1962468104865196</v>
      </c>
      <c r="D12">
        <v>1.1922634666500365</v>
      </c>
      <c r="E12">
        <v>1.1915898540821173</v>
      </c>
      <c r="H12">
        <v>3.1102417072649507E-3</v>
      </c>
      <c r="I12">
        <v>3.0998850132900949E-3</v>
      </c>
      <c r="J12">
        <v>3.0981336206135049E-3</v>
      </c>
    </row>
    <row r="13" spans="3:10">
      <c r="C13">
        <v>0.98237045567589665</v>
      </c>
      <c r="D13">
        <v>1.0124774277301662</v>
      </c>
      <c r="E13">
        <v>1.0295693981247138</v>
      </c>
      <c r="H13">
        <v>2.5541631847573313E-3</v>
      </c>
      <c r="I13">
        <v>2.6324413120984323E-3</v>
      </c>
      <c r="J13">
        <v>2.6768804351242556E-3</v>
      </c>
    </row>
    <row r="14" spans="3:10">
      <c r="C14">
        <v>0.79762935521291678</v>
      </c>
      <c r="H14">
        <v>2.0738363235535836E-3</v>
      </c>
    </row>
    <row r="15" spans="3:10">
      <c r="C15">
        <v>0.96196217874911016</v>
      </c>
      <c r="H15">
        <v>2.5011016647476865E-3</v>
      </c>
    </row>
    <row r="17" spans="2:10">
      <c r="B17" t="s">
        <v>11</v>
      </c>
      <c r="C17">
        <f>AVERAGE(C5:C15)</f>
        <v>0.9999980432130724</v>
      </c>
      <c r="D17">
        <f t="shared" ref="D17" si="0">AVERAGE(D5:D15)</f>
        <v>1.0569517077458328</v>
      </c>
      <c r="E17">
        <f>AVERAGE(E5:E15)</f>
        <v>1.092303067275783</v>
      </c>
      <c r="G17" t="s">
        <v>11</v>
      </c>
      <c r="H17">
        <f>AVERAGE(H5:H15)</f>
        <v>2.5999949123539884E-3</v>
      </c>
      <c r="I17">
        <f t="shared" ref="I17" si="1">AVERAGE(I5:I15)</f>
        <v>2.7480744401391648E-3</v>
      </c>
      <c r="J17">
        <f>AVERAGE(J5:J15)</f>
        <v>2.8399879749170351E-3</v>
      </c>
    </row>
    <row r="18" spans="2:10">
      <c r="B18" t="s">
        <v>12</v>
      </c>
      <c r="C18">
        <f>STDEV(C5:C15)/SQRT(11)</f>
        <v>5.8971693643920242E-2</v>
      </c>
      <c r="D18">
        <f>STDEV(D5:D15)/SQRT(9)</f>
        <v>8.0013304778002683E-2</v>
      </c>
      <c r="E18">
        <f>STDEV(E5:E15)/SQRT(9)</f>
        <v>0.13930406724844066</v>
      </c>
      <c r="G18" t="s">
        <v>12</v>
      </c>
      <c r="H18">
        <f>STDEV(H5:H15)/SQRT(11)</f>
        <v>1.533264034741932E-4</v>
      </c>
      <c r="I18">
        <f>STDEV(I5:I15)/SQRT(9)</f>
        <v>2.080345924228076E-4</v>
      </c>
      <c r="J18">
        <f>STDEV(J5:J15)/SQRT(9)</f>
        <v>3.6219057484594615E-4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41B20-F077-864C-B51B-BF6F21F9C79F}">
  <dimension ref="A1:J14"/>
  <sheetViews>
    <sheetView workbookViewId="0">
      <selection activeCell="H10" sqref="H10"/>
    </sheetView>
  </sheetViews>
  <sheetFormatPr baseColWidth="10" defaultRowHeight="16"/>
  <cols>
    <col min="1" max="1" width="14.5" customWidth="1"/>
  </cols>
  <sheetData>
    <row r="1" spans="1:10">
      <c r="B1" t="s">
        <v>13</v>
      </c>
      <c r="H1" t="s">
        <v>14</v>
      </c>
    </row>
    <row r="2" spans="1:10">
      <c r="B2" t="s">
        <v>9</v>
      </c>
      <c r="H2" t="s">
        <v>9</v>
      </c>
    </row>
    <row r="3" spans="1:10">
      <c r="B3" t="s">
        <v>0</v>
      </c>
      <c r="C3" t="s">
        <v>1</v>
      </c>
      <c r="D3" t="s">
        <v>2</v>
      </c>
      <c r="H3" t="s">
        <v>0</v>
      </c>
      <c r="I3" t="s">
        <v>1</v>
      </c>
      <c r="J3" t="s">
        <v>2</v>
      </c>
    </row>
    <row r="4" spans="1:10">
      <c r="B4">
        <v>0.71298097367153646</v>
      </c>
      <c r="C4">
        <v>1.1514955672276252</v>
      </c>
      <c r="D4">
        <v>1.4633195421954217</v>
      </c>
      <c r="H4">
        <v>11.634423528372134</v>
      </c>
      <c r="I4">
        <v>18.79010466602039</v>
      </c>
      <c r="J4">
        <v>23.878448289544892</v>
      </c>
    </row>
    <row r="5" spans="1:10">
      <c r="B5">
        <v>1.1248010653941554</v>
      </c>
      <c r="C5">
        <v>1.1525986458157849</v>
      </c>
      <c r="D5">
        <v>1.1382831370272206</v>
      </c>
      <c r="H5">
        <v>18.35450378510183</v>
      </c>
      <c r="I5">
        <v>18.808104702421979</v>
      </c>
      <c r="J5">
        <v>18.574504230010188</v>
      </c>
    </row>
    <row r="6" spans="1:10">
      <c r="B6">
        <v>1.2268848605139762</v>
      </c>
      <c r="C6">
        <v>0.81390857901191549</v>
      </c>
      <c r="D6">
        <v>1.27538354910674</v>
      </c>
      <c r="H6">
        <v>20.020307153867066</v>
      </c>
      <c r="I6">
        <v>13.281360192316438</v>
      </c>
      <c r="J6">
        <v>20.811708754323785</v>
      </c>
    </row>
    <row r="7" spans="1:10">
      <c r="B7">
        <v>1.1109022751833402</v>
      </c>
      <c r="C7">
        <v>1.2290746757852862</v>
      </c>
      <c r="D7">
        <v>1.43192725</v>
      </c>
      <c r="H7">
        <v>18.127703326441747</v>
      </c>
      <c r="I7">
        <v>20.0560405594643</v>
      </c>
      <c r="J7">
        <v>23.366188865500003</v>
      </c>
    </row>
    <row r="8" spans="1:10">
      <c r="B8">
        <v>0.79137309200343409</v>
      </c>
      <c r="C8">
        <v>1.2902097424268602</v>
      </c>
      <c r="D8">
        <v>1.6135384185215396</v>
      </c>
      <c r="H8">
        <v>12.913626115312038</v>
      </c>
      <c r="I8">
        <v>21.053642576921504</v>
      </c>
      <c r="J8">
        <v>26.329719913434484</v>
      </c>
    </row>
    <row r="9" spans="1:10">
      <c r="B9">
        <v>0.51574643663229192</v>
      </c>
      <c r="C9">
        <v>0.90592576064571451</v>
      </c>
      <c r="D9">
        <v>1.6471823154604164</v>
      </c>
      <c r="H9">
        <v>8.4159503529657407</v>
      </c>
      <c r="I9">
        <v>14.78289656221677</v>
      </c>
      <c r="J9">
        <v>26.878721023683077</v>
      </c>
    </row>
    <row r="10" spans="1:10">
      <c r="B10">
        <v>1.121871778921153</v>
      </c>
      <c r="C10">
        <v>0.79738282757077905</v>
      </c>
      <c r="H10">
        <v>18.306703688435377</v>
      </c>
      <c r="I10">
        <v>13.011692980299973</v>
      </c>
    </row>
    <row r="11" spans="1:10">
      <c r="B11">
        <v>1.3954393542610628</v>
      </c>
      <c r="H11">
        <v>22.770779382832025</v>
      </c>
    </row>
    <row r="13" spans="1:10">
      <c r="A13" t="s">
        <v>11</v>
      </c>
      <c r="B13">
        <f>AVERAGE(B4:B11)</f>
        <v>0.99999997957261877</v>
      </c>
      <c r="C13">
        <f t="shared" ref="C13" si="0">AVERAGE(C4:C11)</f>
        <v>1.0486565426405663</v>
      </c>
      <c r="D13">
        <f>AVERAGE(D4:D11)</f>
        <v>1.4282723687185566</v>
      </c>
      <c r="H13">
        <f>AVERAGE(H4:H11)</f>
        <v>16.317999666665994</v>
      </c>
      <c r="I13">
        <f t="shared" ref="I13" si="1">AVERAGE(I4:I11)</f>
        <v>17.111977462808763</v>
      </c>
      <c r="J13">
        <f>AVERAGE(J4:J11)</f>
        <v>23.306548512749405</v>
      </c>
    </row>
    <row r="14" spans="1:10">
      <c r="A14" t="s">
        <v>12</v>
      </c>
      <c r="B14">
        <f>STDEV(B4:B11)/SQRT(7)</f>
        <v>0.11166485897264761</v>
      </c>
      <c r="C14">
        <f>STDEV(C4:C11)/SQRT(7)</f>
        <v>7.7289751573229301E-2</v>
      </c>
      <c r="D14">
        <f>STDEV(D4:D11)/SQRT(6)</f>
        <v>7.9782095355045698E-2</v>
      </c>
      <c r="H14">
        <f>STDEV(H4:H11)/SQRT(7)</f>
        <v>1.8221471687156638</v>
      </c>
      <c r="I14">
        <f>STDEV(I4:I11)/SQRT(7)</f>
        <v>1.2612141661719523</v>
      </c>
      <c r="J14">
        <f>STDEV(J4:J11)/SQRT(6)</f>
        <v>1.3018842320036428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A25F-8868-ED40-B11A-40FEB290E512}">
  <dimension ref="A3:D17"/>
  <sheetViews>
    <sheetView workbookViewId="0">
      <selection activeCell="D18" sqref="D18"/>
    </sheetView>
  </sheetViews>
  <sheetFormatPr baseColWidth="10" defaultRowHeight="16"/>
  <sheetData>
    <row r="3" spans="1:4">
      <c r="C3" t="s">
        <v>216</v>
      </c>
    </row>
    <row r="5" spans="1:4">
      <c r="B5" t="s">
        <v>131</v>
      </c>
      <c r="C5" t="s">
        <v>1</v>
      </c>
      <c r="D5" t="s">
        <v>2</v>
      </c>
    </row>
    <row r="6" spans="1:4">
      <c r="B6">
        <v>29.0906072003555</v>
      </c>
      <c r="C6">
        <v>31.615913672784664</v>
      </c>
      <c r="D6">
        <v>41.195827409308407</v>
      </c>
    </row>
    <row r="7" spans="1:4">
      <c r="B7">
        <v>37.400717443224998</v>
      </c>
      <c r="C7">
        <v>40.781082097160294</v>
      </c>
      <c r="D7">
        <v>34.603381043823532</v>
      </c>
    </row>
    <row r="8" spans="1:4">
      <c r="B8">
        <v>36.835925412978149</v>
      </c>
      <c r="C8">
        <v>43.981044827809662</v>
      </c>
      <c r="D8">
        <v>37.256597848601473</v>
      </c>
    </row>
    <row r="9" spans="1:4">
      <c r="B9">
        <v>38.923344873973321</v>
      </c>
      <c r="C9">
        <v>33.705663656368486</v>
      </c>
      <c r="D9">
        <v>25.952694920808824</v>
      </c>
    </row>
    <row r="10" spans="1:4">
      <c r="B10">
        <v>34.585722669161349</v>
      </c>
      <c r="C10">
        <v>35.909293951080251</v>
      </c>
      <c r="D10">
        <v>34.067571392013868</v>
      </c>
    </row>
    <row r="11" spans="1:4">
      <c r="B11">
        <v>25.733492027676682</v>
      </c>
      <c r="C11">
        <v>37.92</v>
      </c>
      <c r="D11">
        <v>40.903148246466806</v>
      </c>
    </row>
    <row r="12" spans="1:4">
      <c r="D12">
        <v>27.852877085738864</v>
      </c>
    </row>
    <row r="13" spans="1:4">
      <c r="D13">
        <v>32.984659972374786</v>
      </c>
    </row>
    <row r="14" spans="1:4">
      <c r="D14">
        <v>30.055010919293906</v>
      </c>
    </row>
    <row r="16" spans="1:4">
      <c r="A16" t="s">
        <v>11</v>
      </c>
      <c r="B16">
        <f>AVERAGE(B6:B14)</f>
        <v>33.761634937895003</v>
      </c>
      <c r="C16">
        <f t="shared" ref="C16:D16" si="0">AVERAGE(C6:C14)</f>
        <v>37.318833034200566</v>
      </c>
      <c r="D16">
        <f t="shared" si="0"/>
        <v>33.874640982047829</v>
      </c>
    </row>
    <row r="17" spans="1:4">
      <c r="A17" t="s">
        <v>12</v>
      </c>
      <c r="B17">
        <f>STDEV(B6:B11)/SQRT(6)</f>
        <v>2.131401199294098</v>
      </c>
      <c r="C17">
        <f t="shared" ref="C17" si="1">STDEV(C6:C11)/SQRT(6)</f>
        <v>1.86457071824584</v>
      </c>
      <c r="D17">
        <f>STDEV(D6:D14)/SQRT(9)</f>
        <v>1.7849918742835282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B7BA8-126C-A240-8537-4F13FF299311}">
  <dimension ref="A3:I35"/>
  <sheetViews>
    <sheetView topLeftCell="C9" workbookViewId="0">
      <selection activeCell="G22" sqref="G22"/>
    </sheetView>
  </sheetViews>
  <sheetFormatPr baseColWidth="10" defaultRowHeight="16"/>
  <sheetData>
    <row r="3" spans="1:9">
      <c r="B3" t="s">
        <v>217</v>
      </c>
    </row>
    <row r="5" spans="1:9">
      <c r="B5" t="s">
        <v>13</v>
      </c>
      <c r="F5" t="s">
        <v>14</v>
      </c>
    </row>
    <row r="6" spans="1:9">
      <c r="B6" t="s">
        <v>218</v>
      </c>
      <c r="C6" t="s">
        <v>219</v>
      </c>
      <c r="D6" t="s">
        <v>220</v>
      </c>
      <c r="G6" t="s">
        <v>218</v>
      </c>
      <c r="H6" t="s">
        <v>219</v>
      </c>
      <c r="I6" t="s">
        <v>220</v>
      </c>
    </row>
    <row r="7" spans="1:9">
      <c r="A7" t="s">
        <v>131</v>
      </c>
      <c r="B7">
        <v>0.82012247497773283</v>
      </c>
      <c r="C7">
        <v>1.1508736319354693</v>
      </c>
      <c r="D7">
        <v>0.97519049167069705</v>
      </c>
      <c r="F7" t="s">
        <v>131</v>
      </c>
      <c r="G7">
        <v>12.92933333333333</v>
      </c>
      <c r="H7">
        <v>18.143666666666665</v>
      </c>
      <c r="I7">
        <v>15.373999999999997</v>
      </c>
    </row>
    <row r="8" spans="1:9">
      <c r="A8" t="s">
        <v>131</v>
      </c>
      <c r="B8">
        <v>1.6678797873999311</v>
      </c>
      <c r="C8">
        <v>1.9791575814759899</v>
      </c>
      <c r="D8">
        <v>1.4771000335656499</v>
      </c>
      <c r="F8" t="s">
        <v>131</v>
      </c>
      <c r="G8">
        <v>26.294333333333338</v>
      </c>
      <c r="H8">
        <v>31.201666666666664</v>
      </c>
      <c r="I8">
        <v>23.286666666666665</v>
      </c>
    </row>
    <row r="9" spans="1:9">
      <c r="A9" t="s">
        <v>131</v>
      </c>
      <c r="B9">
        <v>1.5078429973332486</v>
      </c>
      <c r="C9">
        <v>1.6655328348702172</v>
      </c>
      <c r="D9">
        <v>1.6760412619627185</v>
      </c>
      <c r="F9" t="s">
        <v>131</v>
      </c>
      <c r="G9">
        <v>23.771333333333331</v>
      </c>
      <c r="H9">
        <v>26.257333333333332</v>
      </c>
      <c r="I9">
        <v>26.423000000000002</v>
      </c>
    </row>
    <row r="10" spans="1:9">
      <c r="A10" t="s">
        <v>131</v>
      </c>
      <c r="B10">
        <v>0.54567703501663722</v>
      </c>
      <c r="C10">
        <v>0.77187251396145995</v>
      </c>
      <c r="D10">
        <v>0.83494422023295067</v>
      </c>
      <c r="F10" t="s">
        <v>131</v>
      </c>
      <c r="G10">
        <v>8.6026666666666625</v>
      </c>
      <c r="H10">
        <v>12.168666666666661</v>
      </c>
      <c r="I10">
        <v>13.162999999999997</v>
      </c>
    </row>
    <row r="11" spans="1:9">
      <c r="A11" t="s">
        <v>131</v>
      </c>
      <c r="B11">
        <v>0.67182044755961845</v>
      </c>
      <c r="C11">
        <v>0.5730792915797791</v>
      </c>
      <c r="D11">
        <v>0.34944220232950884</v>
      </c>
      <c r="F11" t="s">
        <v>131</v>
      </c>
      <c r="G11">
        <v>10.591333333333329</v>
      </c>
      <c r="H11">
        <v>9.0346666666666646</v>
      </c>
      <c r="I11">
        <v>5.5089999999999977</v>
      </c>
    </row>
    <row r="12" spans="1:9">
      <c r="A12" t="s">
        <v>131</v>
      </c>
      <c r="B12">
        <v>0.91304910892449831</v>
      </c>
      <c r="C12">
        <v>0.68344949162576685</v>
      </c>
      <c r="D12">
        <v>0.27070300214344406</v>
      </c>
      <c r="F12" t="s">
        <v>131</v>
      </c>
      <c r="G12">
        <v>14.39433333333333</v>
      </c>
      <c r="H12">
        <v>10.774666666666667</v>
      </c>
      <c r="I12">
        <v>4.2676666666666634</v>
      </c>
    </row>
    <row r="13" spans="1:9">
      <c r="A13" t="s">
        <v>131</v>
      </c>
      <c r="B13">
        <v>0.96588725641777862</v>
      </c>
      <c r="C13">
        <v>1.2787719729466147</v>
      </c>
      <c r="D13">
        <v>1.0354289399333443</v>
      </c>
      <c r="F13" t="s">
        <v>131</v>
      </c>
      <c r="G13">
        <v>15.227333333333332</v>
      </c>
      <c r="H13">
        <v>20.16</v>
      </c>
      <c r="I13">
        <v>16.323666666666664</v>
      </c>
    </row>
    <row r="14" spans="1:9">
      <c r="A14" t="s">
        <v>131</v>
      </c>
      <c r="B14">
        <v>0.9077208923705542</v>
      </c>
      <c r="C14">
        <v>1.1961000414945435</v>
      </c>
      <c r="D14">
        <v>0.91497318712453379</v>
      </c>
      <c r="F14" t="s">
        <v>131</v>
      </c>
      <c r="G14">
        <v>14.310333333333332</v>
      </c>
      <c r="H14">
        <v>18.856666666666666</v>
      </c>
      <c r="I14">
        <v>14.424666666666665</v>
      </c>
    </row>
    <row r="15" spans="1:9">
      <c r="A15" t="s">
        <v>1</v>
      </c>
      <c r="B15">
        <v>0.73320065651239674</v>
      </c>
      <c r="C15">
        <v>1.5272740727819583</v>
      </c>
      <c r="D15">
        <v>0.5958299305164616</v>
      </c>
      <c r="F15" t="s">
        <v>1</v>
      </c>
      <c r="G15">
        <v>11.558999999999997</v>
      </c>
      <c r="H15">
        <v>24.077666666666669</v>
      </c>
      <c r="I15">
        <v>9.3933333333333309</v>
      </c>
    </row>
    <row r="16" spans="1:9">
      <c r="A16" t="s">
        <v>1</v>
      </c>
      <c r="B16">
        <v>0.906621419113391</v>
      </c>
      <c r="C16">
        <v>0.86198703361586637</v>
      </c>
      <c r="D16">
        <v>0.5338365537856502</v>
      </c>
      <c r="F16" t="s">
        <v>1</v>
      </c>
      <c r="G16">
        <v>14.292999999999997</v>
      </c>
      <c r="H16">
        <v>13.589333333333334</v>
      </c>
      <c r="I16">
        <v>8.4159999999999986</v>
      </c>
    </row>
    <row r="17" spans="1:9">
      <c r="A17" t="s">
        <v>1</v>
      </c>
      <c r="B17">
        <v>0.63674302191281917</v>
      </c>
      <c r="C17">
        <v>0.94865512748339553</v>
      </c>
      <c r="D17">
        <v>0.75216657019846</v>
      </c>
      <c r="F17" t="s">
        <v>1</v>
      </c>
      <c r="G17">
        <v>10.038333333333332</v>
      </c>
      <c r="H17">
        <v>14.955666666666666</v>
      </c>
      <c r="I17">
        <v>11.857999999999997</v>
      </c>
    </row>
    <row r="18" spans="1:9">
      <c r="A18" t="s">
        <v>1</v>
      </c>
      <c r="B18">
        <v>0.92626393172693944</v>
      </c>
      <c r="C18">
        <v>1.2185123809674834</v>
      </c>
      <c r="D18">
        <v>0.91613609153114872</v>
      </c>
      <c r="F18" t="s">
        <v>1</v>
      </c>
      <c r="G18">
        <v>14.602666666666666</v>
      </c>
      <c r="H18">
        <v>19.209999999999997</v>
      </c>
      <c r="I18">
        <v>14.443</v>
      </c>
    </row>
    <row r="19" spans="1:9">
      <c r="A19" t="s">
        <v>1</v>
      </c>
      <c r="B19">
        <v>1.1932879272021841</v>
      </c>
      <c r="C19">
        <v>1.1447419541551369</v>
      </c>
      <c r="D19">
        <v>1.2070101992002387</v>
      </c>
      <c r="F19" t="s">
        <v>1</v>
      </c>
      <c r="G19">
        <v>18.812333333333331</v>
      </c>
      <c r="H19">
        <v>18.047000000000001</v>
      </c>
      <c r="I19">
        <v>19.028666666666663</v>
      </c>
    </row>
    <row r="20" spans="1:9">
      <c r="A20" t="s">
        <v>1</v>
      </c>
      <c r="B20">
        <v>0.95074835541530223</v>
      </c>
      <c r="C20">
        <v>1.0525342065688241</v>
      </c>
      <c r="D20">
        <v>0.72159275616273233</v>
      </c>
      <c r="F20" t="s">
        <v>1</v>
      </c>
      <c r="G20">
        <v>14.988666666666665</v>
      </c>
      <c r="H20">
        <v>16.593333333333334</v>
      </c>
      <c r="I20">
        <v>11.375999999999996</v>
      </c>
    </row>
    <row r="21" spans="1:9">
      <c r="A21" t="s">
        <v>1</v>
      </c>
      <c r="B21">
        <v>1.0331665622695665</v>
      </c>
      <c r="C21">
        <v>1.3518658008314766</v>
      </c>
      <c r="D21">
        <v>1.0076883839064601</v>
      </c>
      <c r="F21" t="s">
        <v>1</v>
      </c>
      <c r="G21">
        <v>16.288</v>
      </c>
      <c r="H21">
        <v>21.312333333333331</v>
      </c>
      <c r="I21">
        <v>15.886333333333331</v>
      </c>
    </row>
    <row r="22" spans="1:9">
      <c r="A22" t="s">
        <v>1</v>
      </c>
      <c r="B22">
        <v>0.71182435914716802</v>
      </c>
      <c r="C22">
        <v>1.144213361243039</v>
      </c>
      <c r="D22">
        <v>0.75409064839849549</v>
      </c>
      <c r="F22" t="s">
        <v>1</v>
      </c>
      <c r="G22">
        <v>11.221999999999996</v>
      </c>
      <c r="H22">
        <v>18.038666666666664</v>
      </c>
      <c r="I22">
        <v>11.88833333333333</v>
      </c>
    </row>
    <row r="23" spans="1:9">
      <c r="A23" t="s">
        <v>2</v>
      </c>
      <c r="B23">
        <v>1.2159962787058989</v>
      </c>
      <c r="C23">
        <v>1.1217798780536152</v>
      </c>
      <c r="D23">
        <v>1.059723070173352</v>
      </c>
      <c r="F23" t="s">
        <v>2</v>
      </c>
      <c r="G23">
        <v>19.170333333333332</v>
      </c>
      <c r="H23">
        <v>17.684999999999999</v>
      </c>
      <c r="I23">
        <v>16.706666666666663</v>
      </c>
    </row>
    <row r="24" spans="1:9">
      <c r="A24" t="s">
        <v>2</v>
      </c>
      <c r="B24">
        <v>1.6174097361528479</v>
      </c>
      <c r="C24">
        <v>1.5347589484172608</v>
      </c>
      <c r="D24">
        <v>1.0153001218406661</v>
      </c>
      <c r="F24" t="s">
        <v>2</v>
      </c>
      <c r="G24">
        <v>25.498666666666665</v>
      </c>
      <c r="H24">
        <v>24.195666666666668</v>
      </c>
      <c r="I24">
        <v>16.00633333333333</v>
      </c>
    </row>
    <row r="25" spans="1:9">
      <c r="A25" t="s">
        <v>2</v>
      </c>
      <c r="B25">
        <v>1.3821224591199457</v>
      </c>
      <c r="C25">
        <v>1.5841718138401482</v>
      </c>
      <c r="D25">
        <v>1.5196834785642359</v>
      </c>
      <c r="F25" t="s">
        <v>2</v>
      </c>
      <c r="G25">
        <v>21.789333333333332</v>
      </c>
      <c r="H25">
        <v>24.974666666666664</v>
      </c>
      <c r="I25">
        <v>23.957999999999998</v>
      </c>
    </row>
    <row r="26" spans="1:9">
      <c r="A26" t="s">
        <v>2</v>
      </c>
      <c r="B26">
        <v>1.4714546612644472</v>
      </c>
      <c r="C26">
        <v>1.5681871641783156</v>
      </c>
      <c r="D26">
        <v>1.4598679046312668</v>
      </c>
      <c r="F26" t="s">
        <v>2</v>
      </c>
      <c r="G26">
        <v>23.197666666666667</v>
      </c>
      <c r="H26">
        <v>24.722666666666665</v>
      </c>
      <c r="I26">
        <v>23.015000000000001</v>
      </c>
    </row>
    <row r="27" spans="1:9">
      <c r="A27" t="s">
        <v>2</v>
      </c>
      <c r="B27">
        <v>1.8209602947434078</v>
      </c>
      <c r="C27">
        <v>1.8912208646194262</v>
      </c>
      <c r="D27">
        <v>1.6106648905944818</v>
      </c>
      <c r="F27" t="s">
        <v>2</v>
      </c>
      <c r="G27">
        <v>28.707666666666665</v>
      </c>
      <c r="H27">
        <v>29.815333333333331</v>
      </c>
      <c r="I27">
        <v>25.39233333333333</v>
      </c>
    </row>
    <row r="28" spans="1:9">
      <c r="A28" t="s">
        <v>2</v>
      </c>
      <c r="B28">
        <v>1.6100728665329327</v>
      </c>
      <c r="C28">
        <v>1.8791689462236001</v>
      </c>
      <c r="D28">
        <v>1.7879126658790634</v>
      </c>
      <c r="F28" t="s">
        <v>2</v>
      </c>
      <c r="G28">
        <v>25.382999999999999</v>
      </c>
      <c r="H28">
        <v>29.625333333333334</v>
      </c>
      <c r="I28">
        <v>28.186666666666667</v>
      </c>
    </row>
    <row r="30" spans="1:9">
      <c r="A30" t="s">
        <v>132</v>
      </c>
      <c r="B30">
        <v>1</v>
      </c>
      <c r="C30">
        <v>1.1623546699862302</v>
      </c>
      <c r="D30">
        <v>0.94172791737035577</v>
      </c>
      <c r="F30" t="s">
        <v>132</v>
      </c>
      <c r="G30">
        <f>AVERAGE(G7:G14)</f>
        <v>15.765124999999998</v>
      </c>
      <c r="H30">
        <f t="shared" ref="H30:I30" si="0">AVERAGE(H7:H14)</f>
        <v>18.324666666666666</v>
      </c>
      <c r="I30">
        <f t="shared" si="0"/>
        <v>14.846458333333331</v>
      </c>
    </row>
    <row r="31" spans="1:9">
      <c r="A31" t="s">
        <v>133</v>
      </c>
      <c r="B31">
        <v>0.88648202916247099</v>
      </c>
      <c r="C31">
        <v>1.1562229922058975</v>
      </c>
      <c r="D31">
        <v>0.81104389171245594</v>
      </c>
      <c r="F31" t="s">
        <v>133</v>
      </c>
      <c r="G31">
        <f>AVERAGE(G15:G22)</f>
        <v>13.975499999999997</v>
      </c>
      <c r="H31">
        <f t="shared" ref="H31:I31" si="1">AVERAGE(H15:H22)</f>
        <v>18.227999999999998</v>
      </c>
      <c r="I31">
        <f t="shared" si="1"/>
        <v>12.786208333333329</v>
      </c>
    </row>
    <row r="32" spans="1:9">
      <c r="A32" t="s">
        <v>134</v>
      </c>
      <c r="B32">
        <v>1.5196693827532466</v>
      </c>
      <c r="C32">
        <v>1.5965479358887276</v>
      </c>
      <c r="D32">
        <v>1.4088586886138443</v>
      </c>
      <c r="F32" t="s">
        <v>134</v>
      </c>
      <c r="G32">
        <f>AVERAGE(G23:G28)</f>
        <v>23.957777777777778</v>
      </c>
      <c r="H32">
        <f t="shared" ref="H32:I32" si="2">AVERAGE(H23:H28)</f>
        <v>25.169777777777778</v>
      </c>
      <c r="I32">
        <f t="shared" si="2"/>
        <v>22.21083333333333</v>
      </c>
    </row>
    <row r="33" spans="1:9">
      <c r="A33" t="s">
        <v>135</v>
      </c>
      <c r="B33">
        <v>0.13807830270458268</v>
      </c>
      <c r="C33">
        <v>0.17239130997250215</v>
      </c>
      <c r="D33">
        <v>0.17159620349486163</v>
      </c>
      <c r="F33" t="s">
        <v>135</v>
      </c>
      <c r="G33">
        <f>STDEV(G7:G14)/SQRT(8)</f>
        <v>2.1768217019255882</v>
      </c>
      <c r="H33">
        <f t="shared" ref="H33:I33" si="3">STDEV(H7:H14)/SQRT(8)</f>
        <v>2.7177705506302416</v>
      </c>
      <c r="I33">
        <f t="shared" si="3"/>
        <v>2.7052355976219298</v>
      </c>
    </row>
    <row r="34" spans="1:9">
      <c r="A34" t="s">
        <v>136</v>
      </c>
      <c r="B34">
        <v>6.5210458661166912E-2</v>
      </c>
      <c r="C34">
        <v>7.5654478722841201E-2</v>
      </c>
      <c r="D34">
        <v>7.8419136842672835E-2</v>
      </c>
      <c r="F34" t="s">
        <v>136</v>
      </c>
      <c r="G34">
        <f>STDEV(G15:G22)/SQRT(8)</f>
        <v>1.0280510321006353</v>
      </c>
      <c r="H34">
        <f t="shared" ref="H34:I34" si="4">STDEV(H15:H22)/SQRT(8)</f>
        <v>1.192702313875434</v>
      </c>
      <c r="I34">
        <f t="shared" si="4"/>
        <v>1.2362874947168478</v>
      </c>
    </row>
    <row r="35" spans="1:9">
      <c r="A35" t="s">
        <v>137</v>
      </c>
      <c r="B35">
        <v>8.6016151564890439E-2</v>
      </c>
      <c r="C35">
        <v>0.11501983305669189</v>
      </c>
      <c r="D35">
        <v>0.12597298130539422</v>
      </c>
      <c r="F35" t="s">
        <v>137</v>
      </c>
      <c r="G35">
        <f>STDEV(G23:G28)/SQRT(6)</f>
        <v>1.3560553814394298</v>
      </c>
      <c r="H35">
        <f t="shared" ref="H35:I35" si="5">STDEV(H23:H28)/SQRT(6)</f>
        <v>1.8133020456178834</v>
      </c>
      <c r="I35">
        <f t="shared" si="5"/>
        <v>1.9859797969021986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204B-0082-7543-B1F7-15D1A1F07D01}">
  <dimension ref="A3:I35"/>
  <sheetViews>
    <sheetView topLeftCell="C3" workbookViewId="0">
      <selection activeCell="G28" sqref="G28"/>
    </sheetView>
  </sheetViews>
  <sheetFormatPr baseColWidth="10" defaultRowHeight="16"/>
  <sheetData>
    <row r="3" spans="1:9">
      <c r="B3" t="s">
        <v>221</v>
      </c>
      <c r="G3" t="s">
        <v>221</v>
      </c>
    </row>
    <row r="5" spans="1:9">
      <c r="B5" t="s">
        <v>13</v>
      </c>
      <c r="G5" t="s">
        <v>13</v>
      </c>
    </row>
    <row r="6" spans="1:9">
      <c r="B6" t="s">
        <v>218</v>
      </c>
      <c r="C6" t="s">
        <v>219</v>
      </c>
      <c r="D6" t="s">
        <v>220</v>
      </c>
      <c r="G6" t="s">
        <v>218</v>
      </c>
      <c r="H6" t="s">
        <v>219</v>
      </c>
      <c r="I6" t="s">
        <v>220</v>
      </c>
    </row>
    <row r="7" spans="1:9">
      <c r="A7" t="s">
        <v>131</v>
      </c>
      <c r="B7">
        <v>0.85117258554876962</v>
      </c>
      <c r="C7">
        <v>1.2702633055287866</v>
      </c>
      <c r="D7">
        <v>0.99066071796655075</v>
      </c>
      <c r="F7" t="s">
        <v>131</v>
      </c>
      <c r="G7">
        <v>14.042999999999999</v>
      </c>
      <c r="H7">
        <v>20.957333333333334</v>
      </c>
      <c r="I7">
        <v>16.344333333333331</v>
      </c>
    </row>
    <row r="8" spans="1:9">
      <c r="A8" t="s">
        <v>131</v>
      </c>
      <c r="B8">
        <v>1.3838297586458705</v>
      </c>
      <c r="C8">
        <v>1.2782842772219876</v>
      </c>
      <c r="D8">
        <v>1.3520691352158658</v>
      </c>
      <c r="F8" t="s">
        <v>131</v>
      </c>
      <c r="G8">
        <v>22.831</v>
      </c>
      <c r="H8">
        <v>21.08966666666667</v>
      </c>
      <c r="I8">
        <v>22.306999999999999</v>
      </c>
    </row>
    <row r="9" spans="1:9">
      <c r="A9" t="s">
        <v>131</v>
      </c>
      <c r="B9">
        <v>1.1329167927570487</v>
      </c>
      <c r="C9">
        <v>1.1489789401023756</v>
      </c>
      <c r="D9">
        <v>1.7282668503982364</v>
      </c>
      <c r="F9" t="s">
        <v>131</v>
      </c>
      <c r="G9">
        <v>18.691333333333333</v>
      </c>
      <c r="H9">
        <v>18.956333333333333</v>
      </c>
      <c r="I9">
        <v>28.513666666666666</v>
      </c>
    </row>
    <row r="10" spans="1:9">
      <c r="A10" t="s">
        <v>131</v>
      </c>
      <c r="B10">
        <v>0.71443219154478022</v>
      </c>
      <c r="C10">
        <v>0.71251281544691092</v>
      </c>
      <c r="D10">
        <v>0.8292108821973605</v>
      </c>
      <c r="F10" t="s">
        <v>131</v>
      </c>
      <c r="G10">
        <v>11.787000000000001</v>
      </c>
      <c r="H10">
        <v>11.755333333333333</v>
      </c>
      <c r="I10">
        <v>13.680666666666665</v>
      </c>
    </row>
    <row r="11" spans="1:9">
      <c r="A11" t="s">
        <v>131</v>
      </c>
      <c r="B11">
        <v>0.74401078741089133</v>
      </c>
      <c r="C11">
        <v>0.68194422559347767</v>
      </c>
      <c r="D11">
        <v>0.39215884273307261</v>
      </c>
      <c r="F11" t="s">
        <v>131</v>
      </c>
      <c r="G11">
        <v>12.274999999999999</v>
      </c>
      <c r="H11">
        <v>11.250999999999999</v>
      </c>
      <c r="I11">
        <v>6.4699999999999989</v>
      </c>
    </row>
    <row r="12" spans="1:9">
      <c r="A12" t="s">
        <v>131</v>
      </c>
      <c r="B12">
        <v>0.9565968432191031</v>
      </c>
      <c r="C12">
        <v>0.7908031562810508</v>
      </c>
      <c r="D12">
        <v>0.56282168377203512</v>
      </c>
      <c r="F12" t="s">
        <v>131</v>
      </c>
      <c r="G12">
        <v>15.782333333333332</v>
      </c>
      <c r="H12">
        <v>13.046999999999999</v>
      </c>
      <c r="I12">
        <v>9.2856666666666623</v>
      </c>
    </row>
    <row r="13" spans="1:9">
      <c r="A13" t="s">
        <v>131</v>
      </c>
      <c r="B13">
        <v>1.0811340460324292</v>
      </c>
      <c r="C13">
        <v>1.2795369226753337</v>
      </c>
      <c r="D13">
        <v>1.1916901092696972</v>
      </c>
      <c r="F13" t="s">
        <v>131</v>
      </c>
      <c r="G13">
        <v>17.837</v>
      </c>
      <c r="H13">
        <v>21.110333333333333</v>
      </c>
      <c r="I13">
        <v>19.660999999999998</v>
      </c>
    </row>
    <row r="14" spans="1:9">
      <c r="A14" t="s">
        <v>131</v>
      </c>
      <c r="B14">
        <v>1.1359069786779399</v>
      </c>
      <c r="C14">
        <v>1.3509377135160692</v>
      </c>
      <c r="D14">
        <v>1.0194109515167395</v>
      </c>
      <c r="F14" t="s">
        <v>131</v>
      </c>
      <c r="G14">
        <v>18.740666666666666</v>
      </c>
      <c r="H14">
        <v>22.28833333333333</v>
      </c>
      <c r="I14">
        <v>16.818666666666665</v>
      </c>
    </row>
    <row r="15" spans="1:9">
      <c r="A15" t="s">
        <v>1</v>
      </c>
      <c r="B15">
        <v>1.3027108635622389</v>
      </c>
      <c r="C15">
        <v>1.6158318189809489</v>
      </c>
      <c r="D15">
        <v>1.2125001869623848</v>
      </c>
      <c r="F15" t="s">
        <v>1</v>
      </c>
      <c r="G15">
        <v>21.492666666666665</v>
      </c>
      <c r="H15">
        <v>26.658666666666665</v>
      </c>
      <c r="I15">
        <v>20.004333333333332</v>
      </c>
    </row>
    <row r="16" spans="1:9">
      <c r="A16" t="s">
        <v>1</v>
      </c>
      <c r="B16">
        <v>0.8900450025203529</v>
      </c>
      <c r="C16">
        <v>1.0444436566247393</v>
      </c>
      <c r="D16">
        <v>0.67701445961579232</v>
      </c>
      <c r="F16" t="s">
        <v>1</v>
      </c>
      <c r="G16">
        <v>14.684333333333333</v>
      </c>
      <c r="H16">
        <v>17.231666666666662</v>
      </c>
      <c r="I16">
        <v>11.169666666666664</v>
      </c>
    </row>
    <row r="17" spans="1:9">
      <c r="A17" t="s">
        <v>1</v>
      </c>
      <c r="B17">
        <v>0.59345088550224323</v>
      </c>
      <c r="C17">
        <v>0.95623317195845414</v>
      </c>
      <c r="D17">
        <v>0.78892418810103149</v>
      </c>
      <c r="F17" t="s">
        <v>1</v>
      </c>
      <c r="G17">
        <v>9.7909999999999968</v>
      </c>
      <c r="H17">
        <v>15.776333333333332</v>
      </c>
      <c r="I17">
        <v>13.015999999999998</v>
      </c>
    </row>
    <row r="18" spans="1:9">
      <c r="A18" t="s">
        <v>1</v>
      </c>
      <c r="B18">
        <v>1.0071067405314515</v>
      </c>
      <c r="C18">
        <v>1.2733141033264521</v>
      </c>
      <c r="D18">
        <v>1.1401094021343272</v>
      </c>
      <c r="F18" t="s">
        <v>1</v>
      </c>
      <c r="G18">
        <v>16.615666666666666</v>
      </c>
      <c r="H18">
        <v>21.007666666666662</v>
      </c>
      <c r="I18">
        <v>18.809999999999999</v>
      </c>
    </row>
    <row r="19" spans="1:9">
      <c r="A19" t="s">
        <v>1</v>
      </c>
      <c r="B19">
        <v>1.4431283780905675</v>
      </c>
      <c r="C19">
        <v>1.6159328387755736</v>
      </c>
      <c r="D19">
        <v>1.5643925395580536</v>
      </c>
      <c r="F19" t="s">
        <v>1</v>
      </c>
      <c r="G19">
        <v>23.809333333333331</v>
      </c>
      <c r="H19">
        <v>26.66033333333333</v>
      </c>
      <c r="I19">
        <v>25.810000000000002</v>
      </c>
    </row>
    <row r="20" spans="1:9">
      <c r="A20" t="s">
        <v>1</v>
      </c>
      <c r="B20">
        <v>1.0399381737844777</v>
      </c>
      <c r="C20">
        <v>1.1870634026758864</v>
      </c>
      <c r="D20">
        <v>0.91467362844985389</v>
      </c>
      <c r="F20" t="s">
        <v>1</v>
      </c>
      <c r="G20">
        <v>17.15733333333333</v>
      </c>
      <c r="H20">
        <v>19.584666666666667</v>
      </c>
      <c r="I20">
        <v>15.090666666666664</v>
      </c>
    </row>
    <row r="21" spans="1:9">
      <c r="A21" t="s">
        <v>1</v>
      </c>
      <c r="B21">
        <v>1.1565958326170775</v>
      </c>
      <c r="C21">
        <v>1.2900025733984521</v>
      </c>
      <c r="D21">
        <v>1.1286335534649616</v>
      </c>
      <c r="F21" t="s">
        <v>1</v>
      </c>
      <c r="G21">
        <v>19.081999999999997</v>
      </c>
      <c r="H21">
        <v>21.282999999999998</v>
      </c>
      <c r="I21">
        <v>18.620666666666665</v>
      </c>
    </row>
    <row r="22" spans="1:9">
      <c r="A22" t="s">
        <v>1</v>
      </c>
      <c r="B22">
        <v>0.78722705555133665</v>
      </c>
      <c r="C22">
        <v>0.99019602691127728</v>
      </c>
      <c r="D22">
        <v>0.64460730950018963</v>
      </c>
      <c r="F22" t="s">
        <v>1</v>
      </c>
      <c r="G22">
        <v>12.988</v>
      </c>
      <c r="H22">
        <v>16.336666666666666</v>
      </c>
      <c r="I22">
        <v>10.634999999999998</v>
      </c>
    </row>
    <row r="23" spans="1:9">
      <c r="A23" t="s">
        <v>2</v>
      </c>
      <c r="B23">
        <v>1.0405644965111509</v>
      </c>
      <c r="C23">
        <v>1.3405124707108005</v>
      </c>
      <c r="D23">
        <v>1.1893868579522544</v>
      </c>
      <c r="F23" t="s">
        <v>2</v>
      </c>
      <c r="G23">
        <v>17.167666666666666</v>
      </c>
      <c r="H23">
        <v>22.11633333333333</v>
      </c>
      <c r="I23">
        <v>19.623000000000001</v>
      </c>
    </row>
    <row r="24" spans="1:9">
      <c r="A24" t="s">
        <v>2</v>
      </c>
      <c r="B24">
        <v>1.5869199537593606</v>
      </c>
      <c r="C24">
        <v>1.5865764864576368</v>
      </c>
      <c r="D24">
        <v>1.1949025387387624</v>
      </c>
      <c r="F24" t="s">
        <v>2</v>
      </c>
      <c r="G24">
        <v>26.181666666666661</v>
      </c>
      <c r="H24">
        <v>26.175999999999998</v>
      </c>
      <c r="I24">
        <v>19.713999999999995</v>
      </c>
    </row>
    <row r="25" spans="1:9">
      <c r="A25" t="s">
        <v>2</v>
      </c>
      <c r="B25">
        <v>1.550492215817695</v>
      </c>
      <c r="C25">
        <v>1.7407933049316988</v>
      </c>
      <c r="D25">
        <v>1.4424010355692696</v>
      </c>
      <c r="F25" t="s">
        <v>2</v>
      </c>
      <c r="G25">
        <v>25.580666666666662</v>
      </c>
      <c r="H25">
        <v>28.720333333333333</v>
      </c>
      <c r="I25">
        <v>23.797333333333331</v>
      </c>
    </row>
    <row r="26" spans="1:9">
      <c r="A26" t="s">
        <v>2</v>
      </c>
      <c r="B26">
        <v>0.98294280565722381</v>
      </c>
      <c r="C26">
        <v>1.1087932658006709</v>
      </c>
      <c r="D26">
        <v>1.1979129286185783</v>
      </c>
      <c r="F26" t="s">
        <v>2</v>
      </c>
      <c r="G26">
        <v>16.216999999999995</v>
      </c>
      <c r="H26">
        <v>18.293333333333329</v>
      </c>
      <c r="I26">
        <v>19.763666666666662</v>
      </c>
    </row>
    <row r="27" spans="1:9">
      <c r="A27" t="s">
        <v>2</v>
      </c>
      <c r="B27">
        <v>1.7670180436162699</v>
      </c>
      <c r="C27">
        <v>1.9572383168945742</v>
      </c>
      <c r="D27">
        <v>1.7609366519798633</v>
      </c>
      <c r="F27" t="s">
        <v>2</v>
      </c>
      <c r="G27">
        <v>29.152999999999995</v>
      </c>
      <c r="H27">
        <v>32.291333333333334</v>
      </c>
      <c r="I27">
        <v>29.052666666666664</v>
      </c>
    </row>
    <row r="28" spans="1:9">
      <c r="A28" t="s">
        <v>2</v>
      </c>
      <c r="B28">
        <v>1.7824942761527736</v>
      </c>
      <c r="C28">
        <v>1.9550764932896054</v>
      </c>
      <c r="D28">
        <v>1.7084467666928711</v>
      </c>
      <c r="F28" t="s">
        <v>2</v>
      </c>
      <c r="G28">
        <v>29.408333333333331</v>
      </c>
      <c r="H28">
        <v>32.255666666666663</v>
      </c>
      <c r="I28">
        <v>28.186666666666667</v>
      </c>
    </row>
    <row r="30" spans="1:9">
      <c r="A30" t="s">
        <v>132</v>
      </c>
      <c r="B30">
        <v>0.99999999797960404</v>
      </c>
      <c r="C30">
        <v>1.0641576695457489</v>
      </c>
      <c r="D30">
        <v>1.0082861466336948</v>
      </c>
      <c r="F30" t="s">
        <v>132</v>
      </c>
      <c r="G30">
        <f>AVERAGE(G7:G14)</f>
        <v>16.498416666666664</v>
      </c>
      <c r="H30">
        <f t="shared" ref="H30" si="0">AVERAGE(H7:H14)</f>
        <v>17.556916666666666</v>
      </c>
      <c r="I30">
        <f>AVERAGE(I7:I14)</f>
        <v>16.635124999999999</v>
      </c>
    </row>
    <row r="31" spans="1:9">
      <c r="A31" t="s">
        <v>133</v>
      </c>
      <c r="B31">
        <v>1.0275253665199684</v>
      </c>
      <c r="C31">
        <v>1.246627199081473</v>
      </c>
      <c r="D31">
        <v>1.0088569084733243</v>
      </c>
      <c r="F31" t="s">
        <v>133</v>
      </c>
      <c r="G31">
        <f>AVERAGE(G15:G22)</f>
        <v>16.952541666666662</v>
      </c>
      <c r="H31">
        <f t="shared" ref="H31" si="1">AVERAGE(H15:H22)</f>
        <v>20.567374999999998</v>
      </c>
      <c r="I31">
        <f>AVERAGE(I15:I22)</f>
        <v>16.644541666666665</v>
      </c>
    </row>
    <row r="32" spans="1:9">
      <c r="A32" t="s">
        <v>134</v>
      </c>
      <c r="B32">
        <v>1.4517386319190788</v>
      </c>
      <c r="C32">
        <v>1.6148317230141644</v>
      </c>
      <c r="D32">
        <v>1.4156644632585997</v>
      </c>
      <c r="F32" t="s">
        <v>134</v>
      </c>
      <c r="G32">
        <f>AVERAGE(G23:G28)</f>
        <v>23.951388888888886</v>
      </c>
      <c r="H32">
        <f t="shared" ref="H32" si="2">AVERAGE(H23:H28)</f>
        <v>26.642166666666665</v>
      </c>
      <c r="I32">
        <f>AVERAGE(I23:I28)</f>
        <v>23.356222222222225</v>
      </c>
    </row>
    <row r="33" spans="1:9">
      <c r="A33" t="s">
        <v>135</v>
      </c>
      <c r="B33">
        <v>8.0307276088763063E-2</v>
      </c>
      <c r="C33">
        <v>0.10076664268871206</v>
      </c>
      <c r="D33">
        <v>0.15123006245093493</v>
      </c>
      <c r="F33" t="s">
        <v>135</v>
      </c>
      <c r="G33">
        <f>STDEV(G7:G14)/SQRT(8)</f>
        <v>1.3249429049543615</v>
      </c>
      <c r="H33">
        <f t="shared" ref="H33:I33" si="3">STDEV(H7:H14)/SQRT(8)</f>
        <v>1.6624900605383748</v>
      </c>
      <c r="I33">
        <f t="shared" si="3"/>
        <v>2.4950565878825479</v>
      </c>
    </row>
    <row r="34" spans="1:9">
      <c r="A34" t="s">
        <v>136</v>
      </c>
      <c r="B34">
        <v>9.7353175906590012E-2</v>
      </c>
      <c r="C34">
        <v>9.1593432834632199E-2</v>
      </c>
      <c r="D34">
        <v>0.11033246486661147</v>
      </c>
      <c r="F34" t="s">
        <v>136</v>
      </c>
      <c r="G34">
        <f>STDEV(G15:G22)/SQRT(8)</f>
        <v>1.606173263175336</v>
      </c>
      <c r="H34">
        <f t="shared" ref="H34:I34" si="4">STDEV(H15:H22)/SQRT(8)</f>
        <v>1.5111466218892249</v>
      </c>
      <c r="I34">
        <f t="shared" si="4"/>
        <v>1.8203109809074658</v>
      </c>
    </row>
    <row r="35" spans="1:9">
      <c r="A35" t="s">
        <v>137</v>
      </c>
      <c r="B35">
        <v>0.14441379898159251</v>
      </c>
      <c r="C35">
        <v>0.13916410338252896</v>
      </c>
      <c r="D35">
        <v>0.10847462354955628</v>
      </c>
      <c r="F35" t="s">
        <v>137</v>
      </c>
      <c r="G35">
        <f>STDEV(G23:G28)/SQRT(6)</f>
        <v>2.3825990328283484</v>
      </c>
      <c r="H35">
        <f t="shared" ref="H35:I35" si="5">STDEV(H23:H28)/SQRT(6)</f>
        <v>2.2959873672868443</v>
      </c>
      <c r="I35">
        <f t="shared" si="5"/>
        <v>1.7896595406961904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96E64-C21E-AE41-AF59-708A7BC6D47E}">
  <dimension ref="A3:I35"/>
  <sheetViews>
    <sheetView workbookViewId="0">
      <selection activeCell="G20" sqref="G20"/>
    </sheetView>
  </sheetViews>
  <sheetFormatPr baseColWidth="10" defaultRowHeight="16"/>
  <sheetData>
    <row r="3" spans="1:9">
      <c r="B3" t="s">
        <v>222</v>
      </c>
    </row>
    <row r="5" spans="1:9">
      <c r="B5" t="s">
        <v>13</v>
      </c>
      <c r="G5" t="s">
        <v>13</v>
      </c>
    </row>
    <row r="6" spans="1:9">
      <c r="B6" t="s">
        <v>218</v>
      </c>
      <c r="C6" t="s">
        <v>219</v>
      </c>
      <c r="D6" t="s">
        <v>220</v>
      </c>
      <c r="G6" t="s">
        <v>218</v>
      </c>
      <c r="H6" t="s">
        <v>219</v>
      </c>
      <c r="I6" t="s">
        <v>220</v>
      </c>
    </row>
    <row r="7" spans="1:9">
      <c r="A7" t="s">
        <v>131</v>
      </c>
      <c r="B7">
        <v>0.6640729962632993</v>
      </c>
      <c r="C7">
        <v>0.81456691552935201</v>
      </c>
      <c r="D7">
        <v>0.86481771181498257</v>
      </c>
      <c r="F7" t="s">
        <v>131</v>
      </c>
      <c r="G7">
        <v>10.276999999999999</v>
      </c>
      <c r="H7">
        <v>12.606</v>
      </c>
      <c r="I7">
        <v>13.383666666666665</v>
      </c>
    </row>
    <row r="8" spans="1:9">
      <c r="A8" t="s">
        <v>131</v>
      </c>
      <c r="B8">
        <v>1.066617844862592</v>
      </c>
      <c r="C8">
        <v>1.3223735049978589</v>
      </c>
      <c r="D8">
        <v>0.95319277274937697</v>
      </c>
      <c r="F8" t="s">
        <v>131</v>
      </c>
      <c r="G8">
        <v>16.506666666666664</v>
      </c>
      <c r="H8">
        <v>20.464666666666663</v>
      </c>
      <c r="I8">
        <v>14.75133333333333</v>
      </c>
    </row>
    <row r="9" spans="1:9">
      <c r="A9" t="s">
        <v>131</v>
      </c>
      <c r="B9">
        <v>1.1289736336525198</v>
      </c>
      <c r="C9">
        <v>1.4446726997298824</v>
      </c>
      <c r="D9">
        <v>1.2235735038996218</v>
      </c>
      <c r="F9" t="s">
        <v>131</v>
      </c>
      <c r="G9">
        <v>17.471666666666668</v>
      </c>
      <c r="H9">
        <v>22.35733333333333</v>
      </c>
      <c r="I9">
        <v>18.935666666666666</v>
      </c>
    </row>
    <row r="10" spans="1:9">
      <c r="A10" t="s">
        <v>131</v>
      </c>
      <c r="B10">
        <v>1.0178317095917162</v>
      </c>
      <c r="C10">
        <v>1.2542236895466226</v>
      </c>
      <c r="D10">
        <v>1.1789228820821711</v>
      </c>
      <c r="F10" t="s">
        <v>131</v>
      </c>
      <c r="G10">
        <v>15.751666666666663</v>
      </c>
      <c r="H10">
        <v>19.41</v>
      </c>
      <c r="I10">
        <v>18.244666666666664</v>
      </c>
    </row>
    <row r="11" spans="1:9">
      <c r="A11" t="s">
        <v>131</v>
      </c>
      <c r="B11">
        <v>1.0368076853858186</v>
      </c>
      <c r="C11">
        <v>0.87698732171698901</v>
      </c>
      <c r="D11">
        <v>0.45326950580146164</v>
      </c>
      <c r="F11" t="s">
        <v>131</v>
      </c>
      <c r="G11">
        <v>16.045333333333332</v>
      </c>
      <c r="H11">
        <v>13.571999999999997</v>
      </c>
      <c r="I11">
        <v>7.0146666666666633</v>
      </c>
    </row>
    <row r="12" spans="1:9">
      <c r="A12" t="s">
        <v>131</v>
      </c>
      <c r="B12">
        <v>0.70312344361256984</v>
      </c>
      <c r="C12">
        <v>0.78947382608539152</v>
      </c>
      <c r="D12">
        <v>0.20718491619009022</v>
      </c>
      <c r="F12" t="s">
        <v>131</v>
      </c>
      <c r="G12">
        <v>10.881333333333332</v>
      </c>
      <c r="H12">
        <v>12.217666666666664</v>
      </c>
      <c r="I12">
        <v>3.206333333333331</v>
      </c>
    </row>
    <row r="13" spans="1:9">
      <c r="A13" t="s">
        <v>131</v>
      </c>
      <c r="B13">
        <v>1.0618146182994992</v>
      </c>
      <c r="C13">
        <v>1.3691349618071622</v>
      </c>
      <c r="D13">
        <v>1.0231518753364872</v>
      </c>
      <c r="F13" t="s">
        <v>131</v>
      </c>
      <c r="G13">
        <v>16.432333333333329</v>
      </c>
      <c r="H13">
        <v>21.188333333333333</v>
      </c>
      <c r="I13">
        <v>15.833999999999996</v>
      </c>
    </row>
    <row r="14" spans="1:9">
      <c r="A14" t="s">
        <v>131</v>
      </c>
      <c r="B14">
        <v>1.3207580700551149</v>
      </c>
      <c r="C14">
        <v>1.6760676009285664</v>
      </c>
      <c r="D14">
        <v>1.3698672923145396</v>
      </c>
      <c r="F14" t="s">
        <v>131</v>
      </c>
      <c r="G14">
        <v>20.439666666666664</v>
      </c>
      <c r="H14">
        <v>25.938333333333333</v>
      </c>
      <c r="I14">
        <v>21.199666666666666</v>
      </c>
    </row>
    <row r="15" spans="1:9">
      <c r="A15" t="s">
        <v>1</v>
      </c>
      <c r="B15">
        <v>1.2153240161253411</v>
      </c>
      <c r="C15">
        <v>1.5942404362954286</v>
      </c>
      <c r="D15">
        <v>0.79130465235383518</v>
      </c>
      <c r="F15" t="s">
        <v>1</v>
      </c>
      <c r="G15">
        <v>18.807999999999996</v>
      </c>
      <c r="H15">
        <v>24.671999999999997</v>
      </c>
      <c r="I15">
        <v>12.246</v>
      </c>
    </row>
    <row r="16" spans="1:9">
      <c r="A16" t="s">
        <v>1</v>
      </c>
      <c r="B16">
        <v>1.4441772996807745</v>
      </c>
      <c r="C16">
        <v>1.287113944980895</v>
      </c>
      <c r="D16">
        <v>0.93662917980310612</v>
      </c>
      <c r="F16" t="s">
        <v>1</v>
      </c>
      <c r="G16">
        <v>22.349666666666668</v>
      </c>
      <c r="H16">
        <v>19.919</v>
      </c>
      <c r="I16">
        <v>14.494999999999997</v>
      </c>
    </row>
    <row r="17" spans="1:9">
      <c r="A17" t="s">
        <v>1</v>
      </c>
      <c r="B17">
        <v>0.66172523081317758</v>
      </c>
      <c r="C17">
        <v>0.97716582729970136</v>
      </c>
      <c r="D17">
        <v>0.84846951019441086</v>
      </c>
      <c r="F17" t="s">
        <v>1</v>
      </c>
      <c r="G17">
        <v>10.240666666666664</v>
      </c>
      <c r="H17">
        <v>15.12233333333333</v>
      </c>
      <c r="I17">
        <v>13.130666666666665</v>
      </c>
    </row>
    <row r="18" spans="1:9">
      <c r="A18" t="s">
        <v>1</v>
      </c>
      <c r="B18">
        <v>0.9679255394272045</v>
      </c>
      <c r="C18">
        <v>1.3867755113819293</v>
      </c>
      <c r="D18">
        <v>0.80933290631486077</v>
      </c>
      <c r="F18" t="s">
        <v>1</v>
      </c>
      <c r="G18">
        <v>14.979333333333331</v>
      </c>
      <c r="H18">
        <v>21.461333333333332</v>
      </c>
      <c r="I18">
        <v>12.525</v>
      </c>
    </row>
    <row r="19" spans="1:9">
      <c r="A19" t="s">
        <v>1</v>
      </c>
      <c r="B19">
        <v>1.1383216171878661</v>
      </c>
      <c r="C19">
        <v>1.387981702805845</v>
      </c>
      <c r="D19">
        <v>0.97701505337171213</v>
      </c>
      <c r="F19" t="s">
        <v>1</v>
      </c>
      <c r="G19">
        <v>17.61633333333333</v>
      </c>
      <c r="H19">
        <v>21.48</v>
      </c>
      <c r="I19">
        <v>15.12</v>
      </c>
    </row>
    <row r="20" spans="1:9">
      <c r="A20" t="s">
        <v>1</v>
      </c>
      <c r="B20">
        <v>1.0848184118841773</v>
      </c>
      <c r="C20">
        <v>1.1028682049777727</v>
      </c>
      <c r="D20">
        <v>0.51435448576976361</v>
      </c>
      <c r="F20" t="s">
        <v>1</v>
      </c>
      <c r="G20">
        <v>16.788333333333334</v>
      </c>
      <c r="H20">
        <v>17.067666666666664</v>
      </c>
      <c r="I20">
        <v>7.9599999999999973</v>
      </c>
    </row>
    <row r="21" spans="1:9">
      <c r="A21" t="s">
        <v>1</v>
      </c>
      <c r="B21">
        <v>1.3143609476818476</v>
      </c>
      <c r="C21">
        <v>1.7886957251366944</v>
      </c>
      <c r="D21">
        <v>1.6661595999464018</v>
      </c>
      <c r="F21" t="s">
        <v>1</v>
      </c>
      <c r="G21">
        <v>20.340666666666664</v>
      </c>
      <c r="H21">
        <v>27.681333333333331</v>
      </c>
      <c r="I21">
        <v>25.784999999999997</v>
      </c>
    </row>
    <row r="22" spans="1:9">
      <c r="A22" t="s">
        <v>1</v>
      </c>
      <c r="B22">
        <v>0.77943659030780743</v>
      </c>
      <c r="C22">
        <v>0.90169270677469082</v>
      </c>
      <c r="D22">
        <v>0.7798889120917758</v>
      </c>
      <c r="F22" t="s">
        <v>1</v>
      </c>
      <c r="G22">
        <v>12.062333333333333</v>
      </c>
      <c r="H22">
        <v>13.954333333333331</v>
      </c>
      <c r="I22">
        <v>12.069333333333333</v>
      </c>
    </row>
    <row r="23" spans="1:9">
      <c r="A23" t="s">
        <v>2</v>
      </c>
      <c r="B23">
        <v>1.5660457117613991</v>
      </c>
      <c r="C23">
        <v>1.7325432065269049</v>
      </c>
      <c r="D23">
        <v>1.3335523148016493</v>
      </c>
      <c r="F23" t="s">
        <v>2</v>
      </c>
      <c r="G23">
        <v>24.235666666666663</v>
      </c>
      <c r="H23">
        <v>26.812333333333331</v>
      </c>
      <c r="I23">
        <v>20.637666666666664</v>
      </c>
    </row>
    <row r="24" spans="1:9">
      <c r="A24" t="s">
        <v>2</v>
      </c>
      <c r="B24">
        <v>1.0938648475635449</v>
      </c>
      <c r="C24">
        <v>1.2923264150628164</v>
      </c>
      <c r="D24">
        <v>1.3470358117904211</v>
      </c>
      <c r="F24" t="s">
        <v>2</v>
      </c>
      <c r="G24">
        <v>16.928333333333331</v>
      </c>
      <c r="H24">
        <v>19.999666666666666</v>
      </c>
      <c r="I24">
        <v>20.84633333333333</v>
      </c>
    </row>
    <row r="25" spans="1:9">
      <c r="A25" t="s">
        <v>2</v>
      </c>
      <c r="B25">
        <v>1.1785997950936224</v>
      </c>
      <c r="C25">
        <v>1.523204377079822</v>
      </c>
      <c r="D25">
        <v>1.1852984653228686</v>
      </c>
      <c r="F25" t="s">
        <v>2</v>
      </c>
      <c r="G25">
        <v>18.239666666666665</v>
      </c>
      <c r="H25">
        <v>23.572666666666663</v>
      </c>
      <c r="I25">
        <v>18.343333333333334</v>
      </c>
    </row>
    <row r="26" spans="1:9">
      <c r="A26" t="s">
        <v>2</v>
      </c>
      <c r="B26">
        <v>1.5001790443625747</v>
      </c>
      <c r="C26">
        <v>1.6358109621553802</v>
      </c>
      <c r="D26">
        <v>1.1792890473358599</v>
      </c>
      <c r="F26" t="s">
        <v>2</v>
      </c>
      <c r="G26">
        <v>23.216333333333335</v>
      </c>
      <c r="H26">
        <v>25.315333333333331</v>
      </c>
      <c r="I26">
        <v>18.25033333333333</v>
      </c>
    </row>
    <row r="27" spans="1:9">
      <c r="A27" t="s">
        <v>2</v>
      </c>
      <c r="B27">
        <v>1.7124471958391665</v>
      </c>
      <c r="C27">
        <v>1.827466163762556</v>
      </c>
      <c r="D27">
        <v>1.4488728305810175</v>
      </c>
      <c r="F27" t="s">
        <v>2</v>
      </c>
      <c r="G27">
        <v>26.501333333333331</v>
      </c>
      <c r="H27">
        <v>28.281333333333333</v>
      </c>
      <c r="I27">
        <v>22.422333333333331</v>
      </c>
    </row>
    <row r="28" spans="1:9">
      <c r="A28" t="s">
        <v>2</v>
      </c>
      <c r="B28">
        <v>1.6733967484898962</v>
      </c>
      <c r="C28">
        <v>2.0462606724078345</v>
      </c>
      <c r="D28">
        <v>1.3202195917408668</v>
      </c>
      <c r="F28" t="s">
        <v>2</v>
      </c>
      <c r="G28">
        <v>25.897000000000002</v>
      </c>
      <c r="H28">
        <v>31.667333333333325</v>
      </c>
      <c r="I28">
        <v>20.431333333333331</v>
      </c>
    </row>
    <row r="30" spans="1:9">
      <c r="A30" t="s">
        <v>132</v>
      </c>
      <c r="B30">
        <v>1.0000000002153913</v>
      </c>
      <c r="C30">
        <v>1.1934375650427282</v>
      </c>
      <c r="D30">
        <v>0.90924755752359132</v>
      </c>
      <c r="F30" t="s">
        <v>132</v>
      </c>
      <c r="G30">
        <f>AVERAGE(G7:G14)</f>
        <v>15.475708333333332</v>
      </c>
      <c r="H30">
        <f t="shared" ref="H30" si="0">AVERAGE(H7:H14)</f>
        <v>18.469291666666663</v>
      </c>
      <c r="I30">
        <f>AVERAGE(I7:I14)</f>
        <v>14.071249999999999</v>
      </c>
    </row>
    <row r="31" spans="1:9">
      <c r="A31" t="s">
        <v>133</v>
      </c>
      <c r="B31">
        <v>1.0757612066385245</v>
      </c>
      <c r="C31">
        <v>1.3033167574566196</v>
      </c>
      <c r="D31">
        <v>0.91539428748073326</v>
      </c>
      <c r="F31" t="s">
        <v>133</v>
      </c>
      <c r="G31">
        <f>AVERAGE(G15:G22)</f>
        <v>16.648166666666665</v>
      </c>
      <c r="H31">
        <f t="shared" ref="H31:I31" si="1">AVERAGE(H15:H22)</f>
        <v>20.169749999999997</v>
      </c>
      <c r="I31">
        <f t="shared" si="1"/>
        <v>14.166374999999999</v>
      </c>
    </row>
    <row r="32" spans="1:9">
      <c r="A32" t="s">
        <v>134</v>
      </c>
      <c r="B32">
        <v>1.4540888905183671</v>
      </c>
      <c r="C32">
        <v>1.6762686328325522</v>
      </c>
      <c r="D32">
        <v>1.3023780102621136</v>
      </c>
      <c r="F32" t="s">
        <v>134</v>
      </c>
      <c r="G32">
        <f>AVERAGE(G23:G28)</f>
        <v>22.503055555555552</v>
      </c>
      <c r="H32">
        <f t="shared" ref="H32" si="2">AVERAGE(H23:H28)</f>
        <v>25.941444444444443</v>
      </c>
      <c r="I32">
        <f>AVERAGE(I23:I28)</f>
        <v>20.155222222222218</v>
      </c>
    </row>
    <row r="33" spans="1:9">
      <c r="A33" t="s">
        <v>135</v>
      </c>
      <c r="B33">
        <v>7.6815448957116297E-2</v>
      </c>
      <c r="C33">
        <v>0.11604419394986584</v>
      </c>
      <c r="D33">
        <v>0.14024108350034756</v>
      </c>
      <c r="F33" t="s">
        <v>135</v>
      </c>
      <c r="G33">
        <f>STDEV(G7:G14)/SQRT(8)</f>
        <v>1.1887734832983345</v>
      </c>
      <c r="H33">
        <f t="shared" ref="H33:I33" si="3">STDEV(H7:H14)/SQRT(8)</f>
        <v>1.7958660989580792</v>
      </c>
      <c r="I33">
        <f t="shared" si="3"/>
        <v>2.1703301041345515</v>
      </c>
    </row>
    <row r="34" spans="1:9">
      <c r="A34" t="s">
        <v>136</v>
      </c>
      <c r="B34">
        <v>9.3254305569825349E-2</v>
      </c>
      <c r="C34">
        <v>0.10711153285947929</v>
      </c>
      <c r="D34">
        <v>0.11788443213996305</v>
      </c>
      <c r="F34" t="s">
        <v>136</v>
      </c>
      <c r="G34">
        <f>STDEV(G15:G22)/SQRT(8)</f>
        <v>1.4431764335153083</v>
      </c>
      <c r="H34">
        <f t="shared" ref="H34:I34" si="4">STDEV(H15:H22)/SQRT(8)</f>
        <v>1.6576268413125106</v>
      </c>
      <c r="I34">
        <f t="shared" si="4"/>
        <v>1.8243450884457442</v>
      </c>
    </row>
    <row r="35" spans="1:9">
      <c r="A35" t="s">
        <v>137</v>
      </c>
      <c r="B35">
        <v>0.10569755364895138</v>
      </c>
      <c r="C35">
        <v>0.10573532150998438</v>
      </c>
      <c r="D35">
        <v>4.2270448127991918E-2</v>
      </c>
      <c r="F35" t="s">
        <v>137</v>
      </c>
      <c r="G35">
        <f>STDEV(G23:G28)/SQRT(6)</f>
        <v>1.6357445114656983</v>
      </c>
      <c r="H35">
        <f t="shared" ref="H35:I35" si="5">STDEV(H23:H28)/SQRT(6)</f>
        <v>1.6363289958672806</v>
      </c>
      <c r="I35">
        <f t="shared" si="5"/>
        <v>0.65416512620719769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BD2EA-64EF-504B-9CBB-A8EE835AA149}">
  <dimension ref="A3:I35"/>
  <sheetViews>
    <sheetView topLeftCell="A2" workbookViewId="0">
      <selection activeCell="J35" sqref="J35"/>
    </sheetView>
  </sheetViews>
  <sheetFormatPr baseColWidth="10" defaultRowHeight="16"/>
  <sheetData>
    <row r="3" spans="1:9">
      <c r="B3" t="s">
        <v>223</v>
      </c>
    </row>
    <row r="5" spans="1:9">
      <c r="B5" t="s">
        <v>13</v>
      </c>
      <c r="G5" t="s">
        <v>14</v>
      </c>
    </row>
    <row r="6" spans="1:9">
      <c r="B6" t="s">
        <v>218</v>
      </c>
      <c r="C6" t="s">
        <v>219</v>
      </c>
      <c r="D6" t="s">
        <v>220</v>
      </c>
      <c r="G6" t="s">
        <v>218</v>
      </c>
      <c r="H6" t="s">
        <v>219</v>
      </c>
      <c r="I6" t="s">
        <v>220</v>
      </c>
    </row>
    <row r="7" spans="1:9">
      <c r="A7" t="s">
        <v>131</v>
      </c>
      <c r="B7">
        <v>0.7510487420841524</v>
      </c>
      <c r="C7">
        <v>0.97874932478249377</v>
      </c>
      <c r="D7">
        <v>0.79748072038524753</v>
      </c>
      <c r="F7" t="s">
        <v>131</v>
      </c>
      <c r="G7">
        <v>10.891521095518856</v>
      </c>
      <c r="H7">
        <v>14.193578020664528</v>
      </c>
      <c r="I7">
        <v>11.564866036846762</v>
      </c>
    </row>
    <row r="8" spans="1:9">
      <c r="A8" t="s">
        <v>131</v>
      </c>
      <c r="B8">
        <v>0.6608741624429656</v>
      </c>
      <c r="C8">
        <v>0.81108850808537036</v>
      </c>
      <c r="D8">
        <v>0.81938650024710091</v>
      </c>
      <c r="F8" t="s">
        <v>131</v>
      </c>
      <c r="G8">
        <v>9.5838318852072764</v>
      </c>
      <c r="H8">
        <v>11.762202772127019</v>
      </c>
      <c r="I8">
        <v>11.882538179958395</v>
      </c>
    </row>
    <row r="9" spans="1:9">
      <c r="A9" t="s">
        <v>131</v>
      </c>
      <c r="B9">
        <v>1.3297015251295843</v>
      </c>
      <c r="C9">
        <v>1.2371593743175995</v>
      </c>
      <c r="D9">
        <v>0.99700031031272629</v>
      </c>
      <c r="F9" t="s">
        <v>131</v>
      </c>
      <c r="G9">
        <v>19.282999092047948</v>
      </c>
      <c r="H9">
        <v>17.940975956510247</v>
      </c>
      <c r="I9">
        <v>14.458249250077579</v>
      </c>
    </row>
    <row r="10" spans="1:9">
      <c r="A10" t="s">
        <v>131</v>
      </c>
      <c r="B10">
        <v>1.1324575618614166</v>
      </c>
      <c r="C10">
        <v>1.6249813237711039</v>
      </c>
      <c r="D10">
        <v>1.0859336390488341</v>
      </c>
      <c r="F10" t="s">
        <v>131</v>
      </c>
      <c r="G10">
        <v>16.422616447723797</v>
      </c>
      <c r="H10">
        <v>23.565072911997607</v>
      </c>
      <c r="I10">
        <v>15.747938150076429</v>
      </c>
    </row>
    <row r="11" spans="1:9">
      <c r="A11" t="s">
        <v>131</v>
      </c>
      <c r="B11">
        <v>1.2492730637060534</v>
      </c>
      <c r="C11">
        <v>1.3102322748221449</v>
      </c>
      <c r="D11">
        <v>1.4689055155213828</v>
      </c>
      <c r="F11" t="s">
        <v>131</v>
      </c>
      <c r="G11">
        <v>18.11664565159926</v>
      </c>
      <c r="H11">
        <v>19.000660891402038</v>
      </c>
      <c r="I11">
        <v>21.301700559712213</v>
      </c>
    </row>
    <row r="12" spans="1:9">
      <c r="A12" t="s">
        <v>131</v>
      </c>
      <c r="B12">
        <v>1.1129423392982334</v>
      </c>
      <c r="C12">
        <v>0.90769920353066913</v>
      </c>
      <c r="D12">
        <v>0.46418186624372182</v>
      </c>
      <c r="F12" t="s">
        <v>131</v>
      </c>
      <c r="G12">
        <v>16.139611568918156</v>
      </c>
      <c r="H12">
        <v>13.163226924800881</v>
      </c>
      <c r="I12">
        <v>6.7314493787998924</v>
      </c>
    </row>
    <row r="13" spans="1:9">
      <c r="A13" t="s">
        <v>131</v>
      </c>
      <c r="B13">
        <v>0.66540242963371599</v>
      </c>
      <c r="C13">
        <v>0.72040823363100348</v>
      </c>
      <c r="D13">
        <v>0.17579790596375061</v>
      </c>
      <c r="F13" t="s">
        <v>131</v>
      </c>
      <c r="G13">
        <v>9.649499683940741</v>
      </c>
      <c r="H13">
        <v>10.447180102058404</v>
      </c>
      <c r="I13">
        <v>2.5493772828098202</v>
      </c>
    </row>
    <row r="14" spans="1:9">
      <c r="A14" t="s">
        <v>131</v>
      </c>
      <c r="B14">
        <v>1.098438092611109</v>
      </c>
      <c r="C14">
        <v>1.5214518038363847</v>
      </c>
      <c r="D14">
        <v>1.0945534370007701</v>
      </c>
      <c r="F14" t="s">
        <v>131</v>
      </c>
      <c r="G14">
        <v>15.92927460952315</v>
      </c>
      <c r="H14">
        <v>22.063713696284292</v>
      </c>
      <c r="I14">
        <v>15.872940305025917</v>
      </c>
    </row>
    <row r="15" spans="1:9">
      <c r="A15" t="s">
        <v>1</v>
      </c>
      <c r="B15">
        <v>0.92758220413980152</v>
      </c>
      <c r="C15">
        <v>1.7640244112677999</v>
      </c>
      <c r="D15">
        <v>1.2783505154639176</v>
      </c>
      <c r="F15" t="s">
        <v>1</v>
      </c>
      <c r="G15">
        <v>13.451565228884366</v>
      </c>
      <c r="H15">
        <v>25.581441006102814</v>
      </c>
      <c r="I15">
        <v>18.538319587628866</v>
      </c>
    </row>
    <row r="16" spans="1:9">
      <c r="A16" t="s">
        <v>1</v>
      </c>
      <c r="B16">
        <v>0.78755071314461722</v>
      </c>
      <c r="C16">
        <v>1.4447011228723468</v>
      </c>
      <c r="D16">
        <v>1.0337091565240377</v>
      </c>
      <c r="F16" t="s">
        <v>1</v>
      </c>
      <c r="G16">
        <v>11.420863554344953</v>
      </c>
      <c r="H16">
        <v>20.950694508614053</v>
      </c>
      <c r="I16">
        <v>14.990591760622463</v>
      </c>
    </row>
    <row r="17" spans="1:9">
      <c r="A17" t="s">
        <v>1</v>
      </c>
      <c r="B17">
        <v>0.78722890735441153</v>
      </c>
      <c r="C17">
        <v>0.99539128136169819</v>
      </c>
      <c r="D17">
        <v>0.62064843866726449</v>
      </c>
      <c r="F17" t="s">
        <v>1</v>
      </c>
      <c r="G17">
        <v>11.416196807226838</v>
      </c>
      <c r="H17">
        <v>14.434915514487006</v>
      </c>
      <c r="I17">
        <v>9.0004884954430029</v>
      </c>
    </row>
    <row r="18" spans="1:9">
      <c r="A18" t="s">
        <v>1</v>
      </c>
      <c r="B18">
        <v>1.107862405038559</v>
      </c>
      <c r="C18">
        <v>0.99488558654851811</v>
      </c>
      <c r="D18">
        <v>1.3122090818191221</v>
      </c>
      <c r="F18" t="s">
        <v>1</v>
      </c>
      <c r="G18">
        <v>16.065943632267924</v>
      </c>
      <c r="H18">
        <v>14.427582054729973</v>
      </c>
      <c r="I18">
        <v>19.029328052270454</v>
      </c>
    </row>
    <row r="19" spans="1:9">
      <c r="A19" t="s">
        <v>1</v>
      </c>
      <c r="B19">
        <v>1.1228263742831202</v>
      </c>
      <c r="C19">
        <v>1.5391051500419497</v>
      </c>
      <c r="D19">
        <v>0.77495431507085466</v>
      </c>
      <c r="F19" t="s">
        <v>1</v>
      </c>
      <c r="G19">
        <v>16.282947373260239</v>
      </c>
      <c r="H19">
        <v>22.319718109620844</v>
      </c>
      <c r="I19">
        <v>11.238193738578767</v>
      </c>
    </row>
    <row r="20" spans="1:9">
      <c r="A20" t="s">
        <v>1</v>
      </c>
      <c r="B20">
        <v>1.0282614442184141</v>
      </c>
      <c r="C20">
        <v>1.2751324575618614</v>
      </c>
      <c r="D20">
        <v>0.56488409245020621</v>
      </c>
      <c r="F20" t="s">
        <v>1</v>
      </c>
      <c r="G20">
        <v>14.911590398694386</v>
      </c>
      <c r="H20">
        <v>18.491652116447725</v>
      </c>
      <c r="I20">
        <v>8.1918078876897784</v>
      </c>
    </row>
    <row r="21" spans="1:9">
      <c r="A21" t="s">
        <v>1</v>
      </c>
      <c r="B21">
        <v>0.98054224275649648</v>
      </c>
      <c r="C21">
        <v>1.0583502856026388</v>
      </c>
      <c r="D21">
        <v>1.1955314967417163</v>
      </c>
      <c r="F21" t="s">
        <v>1</v>
      </c>
      <c r="G21">
        <v>14.219578468894023</v>
      </c>
      <c r="H21">
        <v>15.347931254238066</v>
      </c>
      <c r="I21">
        <v>17.337298882874183</v>
      </c>
    </row>
    <row r="22" spans="1:9">
      <c r="A22" t="s">
        <v>2</v>
      </c>
      <c r="B22">
        <v>1.3055660908641635</v>
      </c>
      <c r="C22">
        <v>1.8058131917387856</v>
      </c>
      <c r="D22">
        <v>1.476169131928881</v>
      </c>
      <c r="F22" t="s">
        <v>2</v>
      </c>
      <c r="G22">
        <v>18.932993058189382</v>
      </c>
      <c r="H22">
        <v>26.187451453297932</v>
      </c>
      <c r="I22">
        <v>21.40703570894965</v>
      </c>
    </row>
    <row r="23" spans="1:9">
      <c r="A23" t="s">
        <v>2</v>
      </c>
      <c r="B23">
        <v>1.3187141560068498</v>
      </c>
      <c r="C23">
        <v>1.8511188497741615</v>
      </c>
      <c r="D23">
        <v>1.5956510246066502</v>
      </c>
      <c r="F23" t="s">
        <v>2</v>
      </c>
      <c r="G23">
        <v>19.123663011872335</v>
      </c>
      <c r="H23">
        <v>26.844462779712448</v>
      </c>
      <c r="I23">
        <v>23.139732246089487</v>
      </c>
    </row>
    <row r="24" spans="1:9">
      <c r="A24" t="s">
        <v>2</v>
      </c>
      <c r="B24">
        <v>1.2415037524853749</v>
      </c>
      <c r="C24">
        <v>1.1836016963762368</v>
      </c>
      <c r="D24">
        <v>1.4946499787378318</v>
      </c>
      <c r="F24" t="s">
        <v>2</v>
      </c>
      <c r="G24">
        <v>18.003977042604784</v>
      </c>
      <c r="H24">
        <v>17.16429590042409</v>
      </c>
      <c r="I24">
        <v>21.675040329161352</v>
      </c>
    </row>
    <row r="25" spans="1:9">
      <c r="A25" t="s">
        <v>2</v>
      </c>
      <c r="B25">
        <v>1.3529864726637473</v>
      </c>
      <c r="C25">
        <v>1.3048305347722651</v>
      </c>
      <c r="D25">
        <v>1.2304474249790249</v>
      </c>
      <c r="F25" t="s">
        <v>2</v>
      </c>
      <c r="G25">
        <v>19.620671579951495</v>
      </c>
      <c r="H25">
        <v>18.922326207633695</v>
      </c>
      <c r="I25">
        <v>17.843640945189573</v>
      </c>
    </row>
    <row r="26" spans="1:9">
      <c r="A26" t="s">
        <v>2</v>
      </c>
      <c r="B26">
        <v>0.84798124331965652</v>
      </c>
      <c r="C26">
        <v>1.0423749267317173</v>
      </c>
      <c r="D26">
        <v>1.1796710685101544</v>
      </c>
      <c r="F26" t="s">
        <v>2</v>
      </c>
      <c r="G26">
        <v>12.297211995310828</v>
      </c>
      <c r="H26">
        <v>15.116260593731681</v>
      </c>
      <c r="I26">
        <v>17.107294917767131</v>
      </c>
    </row>
    <row r="27" spans="1:9">
      <c r="A27" t="s">
        <v>2</v>
      </c>
      <c r="B27">
        <v>1.9114114631819696</v>
      </c>
      <c r="C27">
        <v>1.9346274523325171</v>
      </c>
      <c r="D27">
        <v>1.526117987794366</v>
      </c>
      <c r="F27" t="s">
        <v>2</v>
      </c>
      <c r="G27">
        <v>27.718811186199126</v>
      </c>
      <c r="H27">
        <v>28.055483656863078</v>
      </c>
      <c r="I27">
        <v>22.131381529496945</v>
      </c>
    </row>
    <row r="28" spans="1:9">
      <c r="A28" t="s">
        <v>2</v>
      </c>
      <c r="B28">
        <v>1.8734843521934512</v>
      </c>
      <c r="C28">
        <v>2.3473663643990847</v>
      </c>
      <c r="D28">
        <v>1.4101759588088587</v>
      </c>
      <c r="F28" t="s">
        <v>2</v>
      </c>
      <c r="G28">
        <v>27.16880170442138</v>
      </c>
      <c r="H28">
        <v>34.040920174924423</v>
      </c>
      <c r="I28">
        <v>20.450019210656365</v>
      </c>
    </row>
    <row r="30" spans="1:9">
      <c r="A30" t="s">
        <v>132</v>
      </c>
      <c r="B30">
        <v>1.0000172395959039</v>
      </c>
      <c r="C30">
        <v>1.1389712558470961</v>
      </c>
      <c r="D30">
        <v>0.8629049868404417</v>
      </c>
      <c r="F30" t="s">
        <v>132</v>
      </c>
      <c r="G30">
        <f>AVERAGE(G7:G14)</f>
        <v>14.502000004309899</v>
      </c>
      <c r="H30">
        <f t="shared" ref="H30:I30" si="0">AVERAGE(H7:H14)</f>
        <v>16.517076409480627</v>
      </c>
      <c r="I30">
        <f t="shared" si="0"/>
        <v>12.513632392913376</v>
      </c>
    </row>
    <row r="31" spans="1:9">
      <c r="A31" t="s">
        <v>133</v>
      </c>
      <c r="B31">
        <v>0.96312204156220294</v>
      </c>
      <c r="C31">
        <v>1.2959414707509733</v>
      </c>
      <c r="D31">
        <v>0.96861244239101707</v>
      </c>
      <c r="F31" t="s">
        <v>133</v>
      </c>
      <c r="G31">
        <f>AVERAGE(G15:G21)</f>
        <v>13.966955066224676</v>
      </c>
      <c r="H31">
        <f t="shared" ref="H31:I31" si="1">AVERAGE(H15:H21)</f>
        <v>18.793419223462926</v>
      </c>
      <c r="I31">
        <f t="shared" si="1"/>
        <v>14.046575486443929</v>
      </c>
    </row>
    <row r="32" spans="1:9">
      <c r="A32" t="s">
        <v>134</v>
      </c>
      <c r="B32">
        <v>1.4073782186736019</v>
      </c>
      <c r="C32">
        <v>1.6385332880178241</v>
      </c>
      <c r="D32">
        <v>1.4161260821951096</v>
      </c>
      <c r="F32" t="s">
        <v>134</v>
      </c>
      <c r="G32">
        <f>AVERAGE(G22:G28)</f>
        <v>20.409447082649905</v>
      </c>
      <c r="H32">
        <f t="shared" ref="H32:I32" si="2">AVERAGE(H22:H28)</f>
        <v>23.761600109512479</v>
      </c>
      <c r="I32">
        <f t="shared" si="2"/>
        <v>20.536306412472932</v>
      </c>
    </row>
    <row r="33" spans="1:9">
      <c r="A33" t="s">
        <v>135</v>
      </c>
      <c r="B33">
        <v>9.4469362566990067E-2</v>
      </c>
      <c r="C33">
        <v>0.11827090030987014</v>
      </c>
      <c r="D33">
        <v>0.14179282179545197</v>
      </c>
      <c r="F33" t="s">
        <v>135</v>
      </c>
      <c r="G33">
        <f>STDEV(G7:G14)/SQRT(8)</f>
        <v>1.3699710786058441</v>
      </c>
      <c r="H33">
        <f t="shared" ref="H33:I33" si="3">STDEV(H7:H14)/SQRT(8)</f>
        <v>1.7151350285686611</v>
      </c>
      <c r="I33">
        <f t="shared" si="3"/>
        <v>2.056244053472196</v>
      </c>
    </row>
    <row r="34" spans="1:9">
      <c r="A34" t="s">
        <v>136</v>
      </c>
      <c r="B34">
        <v>5.2105346121132053E-2</v>
      </c>
      <c r="C34">
        <v>0.11320096923207584</v>
      </c>
      <c r="D34">
        <v>0.1186536739810122</v>
      </c>
      <c r="F34" t="s">
        <v>136</v>
      </c>
      <c r="G34">
        <f>STDEV(G15:G21)/SQRT(7)</f>
        <v>0.75561870311212431</v>
      </c>
      <c r="H34">
        <f t="shared" ref="H34:I34" si="4">STDEV(H15:H21)/SQRT(7)</f>
        <v>1.6416121555612635</v>
      </c>
      <c r="I34">
        <f t="shared" si="4"/>
        <v>1.7206859166541462</v>
      </c>
    </row>
    <row r="35" spans="1:9">
      <c r="A35" t="s">
        <v>137</v>
      </c>
      <c r="B35">
        <v>0.14082488629960721</v>
      </c>
      <c r="C35">
        <v>0.17842007306848331</v>
      </c>
      <c r="D35">
        <v>5.865994325761513E-2</v>
      </c>
      <c r="F35" t="s">
        <v>137</v>
      </c>
      <c r="G35">
        <f>STDEV(G22:G28)/SQRT(7)</f>
        <v>2.0422072948953289</v>
      </c>
      <c r="H35">
        <f t="shared" ref="H35:I35" si="5">STDEV(H22:H28)/SQRT(7)</f>
        <v>2.5874032946208776</v>
      </c>
      <c r="I35">
        <f t="shared" si="5"/>
        <v>0.85067183213610309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C6BEA-88EA-874C-83BB-1FCD505DA383}">
  <dimension ref="A4:L37"/>
  <sheetViews>
    <sheetView zoomScaleNormal="100" workbookViewId="0">
      <selection activeCell="L38" sqref="L38"/>
    </sheetView>
  </sheetViews>
  <sheetFormatPr baseColWidth="10" defaultRowHeight="16"/>
  <sheetData>
    <row r="4" spans="1:12">
      <c r="A4" t="s">
        <v>13</v>
      </c>
    </row>
    <row r="5" spans="1:12">
      <c r="B5" t="s">
        <v>224</v>
      </c>
    </row>
    <row r="6" spans="1:12">
      <c r="B6" t="s">
        <v>0</v>
      </c>
      <c r="F6" t="s">
        <v>1</v>
      </c>
      <c r="J6" t="s">
        <v>2</v>
      </c>
    </row>
    <row r="7" spans="1:12">
      <c r="B7" t="s">
        <v>225</v>
      </c>
      <c r="C7" t="s">
        <v>226</v>
      </c>
      <c r="D7" t="s">
        <v>227</v>
      </c>
      <c r="F7" t="s">
        <v>225</v>
      </c>
      <c r="G7" t="s">
        <v>226</v>
      </c>
      <c r="H7" t="s">
        <v>227</v>
      </c>
      <c r="J7" t="s">
        <v>225</v>
      </c>
      <c r="K7" t="s">
        <v>226</v>
      </c>
      <c r="L7" t="s">
        <v>227</v>
      </c>
    </row>
    <row r="8" spans="1:12">
      <c r="B8">
        <v>1.0339186117519574</v>
      </c>
      <c r="C8">
        <v>-0.33219354755769487</v>
      </c>
      <c r="D8">
        <v>-0.39368064085531379</v>
      </c>
      <c r="F8">
        <v>1.235783423579115</v>
      </c>
      <c r="G8">
        <v>6.4740276336056057E-2</v>
      </c>
      <c r="H8">
        <v>8.0176739466115227E-2</v>
      </c>
      <c r="J8">
        <v>1.145600067058689</v>
      </c>
      <c r="K8">
        <v>-6.9336036693245132E-2</v>
      </c>
      <c r="L8">
        <v>-0.10785643221124419</v>
      </c>
    </row>
    <row r="9" spans="1:12">
      <c r="B9">
        <v>1.6458678744859563</v>
      </c>
      <c r="C9">
        <v>7.2726012848774307E-3</v>
      </c>
      <c r="D9">
        <v>2.122384447877498E-2</v>
      </c>
      <c r="F9">
        <v>0.83748981961566182</v>
      </c>
      <c r="G9">
        <v>-0.12914637819336591</v>
      </c>
      <c r="H9">
        <v>-0.18986254213063397</v>
      </c>
      <c r="J9">
        <v>1.434134235732859</v>
      </c>
      <c r="K9">
        <v>0.12425433943234017</v>
      </c>
      <c r="L9">
        <v>0.17276161641785626</v>
      </c>
    </row>
    <row r="10" spans="1:12">
      <c r="B10">
        <v>0.71987590603675644</v>
      </c>
      <c r="C10">
        <v>0.15275907795961383</v>
      </c>
      <c r="D10">
        <v>0.16981199113693213</v>
      </c>
      <c r="F10">
        <v>0.78405290889575063</v>
      </c>
      <c r="G10">
        <v>0.51442199140591172</v>
      </c>
      <c r="H10">
        <v>0.45161829668853853</v>
      </c>
      <c r="J10">
        <v>1.5465312378358334</v>
      </c>
      <c r="K10">
        <v>9.2480203169704678E-2</v>
      </c>
      <c r="L10">
        <v>3.0009176872158875E-2</v>
      </c>
    </row>
    <row r="11" spans="1:12">
      <c r="B11">
        <v>0.66436504648998806</v>
      </c>
      <c r="C11">
        <v>8.6210125321065798E-2</v>
      </c>
      <c r="D11">
        <v>7.2164830752732584E-2</v>
      </c>
      <c r="F11">
        <v>1.0844633629367411</v>
      </c>
      <c r="G11">
        <v>-0.12259724742948541</v>
      </c>
      <c r="H11">
        <v>-8.0304607713054824E-2</v>
      </c>
      <c r="J11">
        <v>1.0012573628266714</v>
      </c>
      <c r="K11">
        <v>4.7197838750744304E-3</v>
      </c>
      <c r="L11">
        <v>6.659003749590614E-2</v>
      </c>
    </row>
    <row r="12" spans="1:12">
      <c r="B12">
        <v>0.73246429310210082</v>
      </c>
      <c r="C12">
        <v>0.52061627710473168</v>
      </c>
      <c r="D12">
        <v>0.53567499905028981</v>
      </c>
      <c r="F12">
        <v>1.3772859892515623</v>
      </c>
      <c r="G12">
        <v>-0.14460797675638312</v>
      </c>
      <c r="H12">
        <v>-0.19309390618010305</v>
      </c>
      <c r="J12">
        <v>1.7875361493586894</v>
      </c>
      <c r="K12">
        <v>4.8245148457329134E-2</v>
      </c>
      <c r="L12">
        <v>4.5788366591541896E-2</v>
      </c>
    </row>
    <row r="13" spans="1:12">
      <c r="B13">
        <v>1.1227104933036662</v>
      </c>
      <c r="C13">
        <v>0.14736750002932819</v>
      </c>
      <c r="D13">
        <v>0.10780074689194893</v>
      </c>
      <c r="F13">
        <v>0.97739385994647809</v>
      </c>
      <c r="G13">
        <v>0.10389036681513987</v>
      </c>
      <c r="H13">
        <v>0.17207537568986997</v>
      </c>
      <c r="J13">
        <v>1.811946389246893</v>
      </c>
      <c r="K13">
        <v>7.4197069574799948E-2</v>
      </c>
      <c r="L13">
        <v>0.12088568567561482</v>
      </c>
    </row>
    <row r="14" spans="1:12">
      <c r="B14">
        <v>1.0807977789636907</v>
      </c>
      <c r="C14">
        <v>-0.20619598867952454</v>
      </c>
      <c r="D14">
        <v>-0.17604141214715355</v>
      </c>
      <c r="F14">
        <v>1.1421060489520465</v>
      </c>
    </row>
    <row r="15" spans="1:12">
      <c r="F15">
        <v>0.83706951769393967</v>
      </c>
    </row>
    <row r="16" spans="1:12">
      <c r="B16" t="s">
        <v>131</v>
      </c>
      <c r="F16" t="s">
        <v>228</v>
      </c>
      <c r="J16" t="s">
        <v>229</v>
      </c>
    </row>
    <row r="17" spans="1:12">
      <c r="B17" t="s">
        <v>225</v>
      </c>
      <c r="C17" t="s">
        <v>226</v>
      </c>
      <c r="D17" t="s">
        <v>227</v>
      </c>
      <c r="F17" t="s">
        <v>225</v>
      </c>
      <c r="G17" t="s">
        <v>226</v>
      </c>
      <c r="H17" t="s">
        <v>227</v>
      </c>
      <c r="J17" t="s">
        <v>225</v>
      </c>
      <c r="K17" t="s">
        <v>226</v>
      </c>
      <c r="L17" t="s">
        <v>227</v>
      </c>
    </row>
    <row r="18" spans="1:12">
      <c r="A18" t="s">
        <v>11</v>
      </c>
      <c r="B18">
        <v>1.000000000590588</v>
      </c>
      <c r="C18">
        <v>5.3690863637485362E-2</v>
      </c>
      <c r="D18">
        <v>4.8136337044030163E-2</v>
      </c>
      <c r="F18">
        <v>1.0344556163589118</v>
      </c>
      <c r="G18">
        <v>4.7783505362978866E-2</v>
      </c>
      <c r="H18">
        <v>4.0101559303455318E-2</v>
      </c>
      <c r="J18">
        <v>1.4545009070099399</v>
      </c>
      <c r="K18">
        <v>4.5760084636000536E-2</v>
      </c>
      <c r="L18">
        <v>5.4696408473638963E-2</v>
      </c>
    </row>
    <row r="19" spans="1:12">
      <c r="A19" t="s">
        <v>12</v>
      </c>
      <c r="B19">
        <v>0.12933691829870395</v>
      </c>
      <c r="C19">
        <v>0.10422837531881597</v>
      </c>
      <c r="D19">
        <v>0.10941601579367671</v>
      </c>
      <c r="F19">
        <v>7.5103416542473184E-2</v>
      </c>
      <c r="G19">
        <v>0.10304291268686058</v>
      </c>
      <c r="H19">
        <v>0.10167438083588505</v>
      </c>
      <c r="J19">
        <v>0.13520522275108682</v>
      </c>
      <c r="K19">
        <v>2.8337477303637643E-2</v>
      </c>
      <c r="L19">
        <v>3.8976108401512631E-2</v>
      </c>
    </row>
    <row r="22" spans="1:12">
      <c r="A22" t="s">
        <v>14</v>
      </c>
    </row>
    <row r="23" spans="1:12">
      <c r="B23" t="s">
        <v>224</v>
      </c>
    </row>
    <row r="24" spans="1:12">
      <c r="B24" t="s">
        <v>0</v>
      </c>
      <c r="F24" t="s">
        <v>1</v>
      </c>
      <c r="J24" t="s">
        <v>2</v>
      </c>
    </row>
    <row r="25" spans="1:12">
      <c r="B25" t="s">
        <v>225</v>
      </c>
      <c r="C25" t="s">
        <v>226</v>
      </c>
      <c r="D25" t="s">
        <v>227</v>
      </c>
      <c r="F25" t="s">
        <v>225</v>
      </c>
      <c r="G25" t="s">
        <v>226</v>
      </c>
      <c r="H25" t="s">
        <v>227</v>
      </c>
      <c r="J25" t="s">
        <v>225</v>
      </c>
      <c r="K25" t="s">
        <v>226</v>
      </c>
      <c r="L25" t="s">
        <v>227</v>
      </c>
    </row>
    <row r="26" spans="1:12">
      <c r="B26">
        <v>16.67294444444444</v>
      </c>
      <c r="C26">
        <v>-5.3569444444444416</v>
      </c>
      <c r="D26">
        <v>-6.3484837000000001</v>
      </c>
      <c r="F26">
        <v>19.928211111111111</v>
      </c>
      <c r="G26">
        <v>1.044</v>
      </c>
      <c r="H26">
        <v>1.2929280000000001</v>
      </c>
      <c r="J26">
        <v>18.473916666666664</v>
      </c>
      <c r="K26">
        <v>-1.1181111111111097</v>
      </c>
      <c r="L26">
        <v>-1.73929</v>
      </c>
    </row>
    <row r="27" spans="1:12">
      <c r="B27">
        <v>26.54122222222222</v>
      </c>
      <c r="C27">
        <v>0.11727777777777978</v>
      </c>
      <c r="D27">
        <v>0.34225516</v>
      </c>
      <c r="F27">
        <v>13.50533888888889</v>
      </c>
      <c r="G27">
        <v>-2.0826111111111101</v>
      </c>
      <c r="H27">
        <v>-3.0617183799999999</v>
      </c>
      <c r="J27">
        <v>23.12681111111111</v>
      </c>
      <c r="K27">
        <v>2.0037222222222244</v>
      </c>
      <c r="L27">
        <v>2.7859493</v>
      </c>
    </row>
    <row r="28" spans="1:12">
      <c r="B28">
        <v>11.608699999999997</v>
      </c>
      <c r="C28">
        <v>2.4633888888888902</v>
      </c>
      <c r="D28">
        <v>2.7383837199999999</v>
      </c>
      <c r="F28">
        <v>12.643616666666663</v>
      </c>
      <c r="G28">
        <v>8.2955555555555573</v>
      </c>
      <c r="H28">
        <v>7.2827848199999998</v>
      </c>
      <c r="J28">
        <v>24.93932222222222</v>
      </c>
      <c r="K28">
        <v>1.4913333333333347</v>
      </c>
      <c r="L28">
        <v>0.4839272</v>
      </c>
    </row>
    <row r="29" spans="1:12">
      <c r="B29">
        <v>10.713533333333331</v>
      </c>
      <c r="C29">
        <v>1.3902222222222236</v>
      </c>
      <c r="D29">
        <v>1.16372817</v>
      </c>
      <c r="F29">
        <v>17.488027777777777</v>
      </c>
      <c r="G29">
        <v>-1.9769999999999992</v>
      </c>
      <c r="H29">
        <v>-1.2949900000000001</v>
      </c>
      <c r="J29">
        <v>16.146249999999998</v>
      </c>
      <c r="K29">
        <v>7.6111111111112739E-2</v>
      </c>
      <c r="L29">
        <v>1.0738292</v>
      </c>
    </row>
    <row r="30" spans="1:12">
      <c r="B30">
        <v>11.811699999999998</v>
      </c>
      <c r="C30">
        <v>8.3954444444444434</v>
      </c>
      <c r="D30">
        <v>8.6382809999999992</v>
      </c>
      <c r="F30">
        <v>22.210077777777776</v>
      </c>
      <c r="G30">
        <v>-2.3319444444444435</v>
      </c>
      <c r="H30">
        <v>-3.113827272</v>
      </c>
      <c r="J30">
        <v>28.825761111111113</v>
      </c>
      <c r="K30">
        <v>0.77800000000000002</v>
      </c>
      <c r="L30">
        <v>0.73838199999999998</v>
      </c>
    </row>
    <row r="31" spans="1:12">
      <c r="B31">
        <v>18.104799999999997</v>
      </c>
      <c r="C31">
        <v>2.3764444444444459</v>
      </c>
      <c r="D31">
        <v>1.73839202</v>
      </c>
      <c r="F31">
        <v>15.761427777777776</v>
      </c>
      <c r="G31">
        <v>1.6753333333333351</v>
      </c>
      <c r="H31">
        <v>2.774883</v>
      </c>
      <c r="J31">
        <v>29.2194</v>
      </c>
      <c r="K31">
        <v>1.1965000000000012</v>
      </c>
      <c r="L31">
        <v>1.9493993999999999</v>
      </c>
    </row>
    <row r="32" spans="1:12">
      <c r="B32">
        <v>17.428916666666666</v>
      </c>
      <c r="C32">
        <v>-3.3251111111111094</v>
      </c>
      <c r="D32">
        <v>-2.8388391999999998</v>
      </c>
      <c r="F32">
        <v>18.417572222222219</v>
      </c>
    </row>
    <row r="33" spans="1:12">
      <c r="F33">
        <v>13.498561111111099</v>
      </c>
    </row>
    <row r="34" spans="1:12">
      <c r="B34" t="s">
        <v>131</v>
      </c>
      <c r="F34" t="s">
        <v>228</v>
      </c>
      <c r="J34" t="s">
        <v>229</v>
      </c>
    </row>
    <row r="35" spans="1:12">
      <c r="B35" t="s">
        <v>225</v>
      </c>
      <c r="C35" t="s">
        <v>226</v>
      </c>
      <c r="D35" t="s">
        <v>227</v>
      </c>
      <c r="F35" t="s">
        <v>225</v>
      </c>
      <c r="G35" t="s">
        <v>226</v>
      </c>
      <c r="H35" t="s">
        <v>227</v>
      </c>
      <c r="J35" t="s">
        <v>225</v>
      </c>
      <c r="K35" t="s">
        <v>226</v>
      </c>
      <c r="L35" t="s">
        <v>227</v>
      </c>
    </row>
    <row r="36" spans="1:12">
      <c r="A36" t="s">
        <v>11</v>
      </c>
      <c r="B36">
        <f>AVERAGE(B26:B32)</f>
        <v>16.125973809523806</v>
      </c>
      <c r="C36">
        <f>AVERAGE(C26:C32)</f>
        <v>0.86581746031746165</v>
      </c>
      <c r="D36">
        <f t="shared" ref="D36" si="0">AVERAGE(D26:D32)</f>
        <v>0.77624530999999986</v>
      </c>
      <c r="F36">
        <f>AVERAGE(F26:F33)</f>
        <v>16.681604166666663</v>
      </c>
      <c r="G36">
        <f t="shared" ref="G36:H36" si="1">AVERAGE(G26:G33)</f>
        <v>0.77055555555555655</v>
      </c>
      <c r="H36">
        <f t="shared" si="1"/>
        <v>0.64667669466666666</v>
      </c>
      <c r="J36">
        <f>AVERAGE(J26:J31)</f>
        <v>23.455243518518518</v>
      </c>
      <c r="K36">
        <f t="shared" ref="K36:L36" si="2">AVERAGE(K26:K31)</f>
        <v>0.73792592592592721</v>
      </c>
      <c r="L36">
        <f t="shared" si="2"/>
        <v>0.88203284999999998</v>
      </c>
    </row>
    <row r="37" spans="1:12">
      <c r="A37" t="s">
        <v>12</v>
      </c>
      <c r="B37">
        <f>STDEV(B26:B32)/SQRT(7)</f>
        <v>2.0856837558576404</v>
      </c>
      <c r="C37">
        <f t="shared" ref="C37:D37" si="3">STDEV(C26:C32)/SQRT(7)</f>
        <v>1.680784049607793</v>
      </c>
      <c r="D37">
        <f t="shared" si="3"/>
        <v>1.7644398039892168</v>
      </c>
      <c r="F37">
        <f>STDEV(F26:F33)/SQRT(8)</f>
        <v>1.2111157274544124</v>
      </c>
      <c r="G37">
        <f>STDEV(G26:G33)/SQRT(6)</f>
        <v>1.6616673102640014</v>
      </c>
      <c r="H37">
        <f>STDEV(H26:H33)/SQRT(6)</f>
        <v>1.6395984014907048</v>
      </c>
      <c r="J37">
        <f t="shared" ref="J37:K37" si="4">STDEV(J26:J33)/SQRT(6)</f>
        <v>2.1803158797071842</v>
      </c>
      <c r="K37">
        <f t="shared" si="4"/>
        <v>0.45696941655655526</v>
      </c>
      <c r="L37">
        <f>STDEV(L26:L33)/SQRT(6)</f>
        <v>0.62852770290875259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50F7D-E358-BC48-AB6C-20DF5D8AEEED}">
  <dimension ref="A4:L39"/>
  <sheetViews>
    <sheetView workbookViewId="0">
      <selection activeCell="A24" sqref="A24"/>
    </sheetView>
  </sheetViews>
  <sheetFormatPr baseColWidth="10" defaultRowHeight="16"/>
  <sheetData>
    <row r="4" spans="1:12">
      <c r="A4" t="s">
        <v>13</v>
      </c>
      <c r="B4" t="s">
        <v>230</v>
      </c>
    </row>
    <row r="5" spans="1:12">
      <c r="B5" t="s">
        <v>0</v>
      </c>
      <c r="F5" t="s">
        <v>228</v>
      </c>
      <c r="J5" t="s">
        <v>229</v>
      </c>
    </row>
    <row r="6" spans="1:12">
      <c r="B6" t="s">
        <v>225</v>
      </c>
      <c r="C6" t="s">
        <v>226</v>
      </c>
      <c r="D6" t="s">
        <v>227</v>
      </c>
      <c r="F6" t="s">
        <v>225</v>
      </c>
      <c r="G6" t="s">
        <v>226</v>
      </c>
      <c r="H6" t="s">
        <v>227</v>
      </c>
      <c r="J6" t="s">
        <v>225</v>
      </c>
      <c r="K6" t="s">
        <v>226</v>
      </c>
      <c r="L6" t="s">
        <v>227</v>
      </c>
    </row>
    <row r="7" spans="1:12">
      <c r="B7">
        <v>0.67807489050639536</v>
      </c>
      <c r="C7">
        <v>4.4722432808986412E-2</v>
      </c>
      <c r="D7">
        <v>-0.11457333848137614</v>
      </c>
      <c r="F7">
        <v>1.1914294959544134</v>
      </c>
      <c r="G7">
        <v>0.17497643232076776</v>
      </c>
      <c r="H7">
        <v>8.4485624849561278E-2</v>
      </c>
      <c r="J7">
        <v>1.4523212529630616</v>
      </c>
      <c r="K7">
        <v>0.1244924670720213</v>
      </c>
      <c r="L7">
        <v>9.7507431586959778E-2</v>
      </c>
    </row>
    <row r="8" spans="1:12">
      <c r="B8">
        <v>1.1079013868580603</v>
      </c>
      <c r="C8">
        <v>-0.29087478559226254</v>
      </c>
      <c r="D8">
        <v>-0.239106074328514</v>
      </c>
      <c r="F8">
        <v>1.1786278114205497</v>
      </c>
      <c r="G8">
        <v>-6.115346976682063E-2</v>
      </c>
      <c r="H8">
        <v>4.5740372375523621E-2</v>
      </c>
      <c r="J8">
        <v>1.1414896754360886</v>
      </c>
      <c r="K8">
        <v>0.11673814653033701</v>
      </c>
      <c r="L8">
        <v>6.4329913426036472E-2</v>
      </c>
    </row>
    <row r="9" spans="1:12">
      <c r="B9">
        <v>1.221139935906469</v>
      </c>
      <c r="C9">
        <v>0.40872118388221895</v>
      </c>
      <c r="D9">
        <v>0.389233148024071</v>
      </c>
      <c r="F9">
        <v>0.78465773380091597</v>
      </c>
      <c r="G9">
        <v>0.18413499732805672</v>
      </c>
      <c r="H9">
        <v>0.16014204197097959</v>
      </c>
      <c r="J9">
        <v>1.2433982432189976</v>
      </c>
      <c r="K9">
        <v>8.192458582055584E-2</v>
      </c>
      <c r="L9">
        <v>3.6169921815818934E-2</v>
      </c>
    </row>
    <row r="10" spans="1:12">
      <c r="B10">
        <v>1.1511879108654532</v>
      </c>
      <c r="C10">
        <v>9.8276461938417436E-2</v>
      </c>
      <c r="D10">
        <v>0.12386898252929279</v>
      </c>
      <c r="F10">
        <v>1.2120436670384631</v>
      </c>
      <c r="G10">
        <v>-0.20218022706620603</v>
      </c>
      <c r="H10">
        <v>-0.11582377687668925</v>
      </c>
      <c r="J10">
        <v>1.6298098373314887</v>
      </c>
      <c r="K10">
        <v>0.29808186380543927</v>
      </c>
      <c r="L10">
        <v>0.17471710209737187</v>
      </c>
    </row>
    <row r="11" spans="1:12">
      <c r="B11">
        <v>0.80624936916984757</v>
      </c>
      <c r="C11">
        <v>0.37674708808450591</v>
      </c>
      <c r="D11">
        <v>0.34242534334814878</v>
      </c>
      <c r="F11">
        <v>1.2389975888716396</v>
      </c>
      <c r="G11">
        <v>2.9186257520410789E-3</v>
      </c>
      <c r="H11">
        <v>2.9974168076378392E-2</v>
      </c>
      <c r="J11">
        <v>1.671529320884984</v>
      </c>
      <c r="K11">
        <v>5.5887553020803525E-2</v>
      </c>
      <c r="L11">
        <v>5.1882514126332768E-2</v>
      </c>
    </row>
    <row r="12" spans="1:12">
      <c r="B12">
        <v>0.53156985890332631</v>
      </c>
      <c r="C12">
        <v>0.14944534054171127</v>
      </c>
      <c r="D12">
        <v>0.17653149539539875</v>
      </c>
      <c r="F12">
        <v>0.90759382992355897</v>
      </c>
      <c r="G12">
        <v>0.1824037841756079</v>
      </c>
      <c r="H12">
        <v>0.12913781101751085</v>
      </c>
    </row>
    <row r="13" spans="1:12">
      <c r="B13">
        <v>1.1137603215487437</v>
      </c>
      <c r="C13">
        <v>-0.20592832075013606</v>
      </c>
      <c r="D13">
        <v>-0.23847744777296295</v>
      </c>
      <c r="F13">
        <v>0.76615646878901023</v>
      </c>
    </row>
    <row r="14" spans="1:12">
      <c r="B14">
        <v>1.390116320734863</v>
      </c>
    </row>
    <row r="17" spans="1:12">
      <c r="B17" t="s">
        <v>131</v>
      </c>
      <c r="F17" t="s">
        <v>228</v>
      </c>
      <c r="J17" t="s">
        <v>229</v>
      </c>
    </row>
    <row r="18" spans="1:12">
      <c r="B18" t="s">
        <v>225</v>
      </c>
      <c r="C18" t="s">
        <v>226</v>
      </c>
      <c r="D18" t="s">
        <v>227</v>
      </c>
      <c r="F18" t="s">
        <v>225</v>
      </c>
      <c r="G18" t="s">
        <v>226</v>
      </c>
      <c r="H18" t="s">
        <v>227</v>
      </c>
      <c r="J18" t="s">
        <v>225</v>
      </c>
      <c r="K18" t="s">
        <v>226</v>
      </c>
      <c r="L18" t="s">
        <v>227</v>
      </c>
    </row>
    <row r="19" spans="1:12">
      <c r="A19" t="s">
        <v>11</v>
      </c>
      <c r="B19">
        <v>0.99999999931164485</v>
      </c>
      <c r="C19">
        <v>8.301562870192021E-2</v>
      </c>
      <c r="D19">
        <v>6.28431583877226E-2</v>
      </c>
      <c r="F19">
        <v>1.0399295136855071</v>
      </c>
      <c r="G19">
        <v>4.6850023790574465E-2</v>
      </c>
      <c r="H19">
        <v>5.5609373568877407E-2</v>
      </c>
      <c r="J19">
        <v>1.4277096659669239</v>
      </c>
      <c r="K19">
        <v>0.13542492324983141</v>
      </c>
      <c r="L19">
        <v>8.492137661050396E-2</v>
      </c>
    </row>
    <row r="20" spans="1:12">
      <c r="A20" t="s">
        <v>12</v>
      </c>
      <c r="B20">
        <v>0.10429503134570167</v>
      </c>
      <c r="C20">
        <v>0.10020895968285502</v>
      </c>
      <c r="D20">
        <v>9.9377811174620759E-2</v>
      </c>
      <c r="F20">
        <v>8.004001048268683E-2</v>
      </c>
      <c r="G20">
        <v>6.5637679898203197E-2</v>
      </c>
      <c r="H20">
        <v>3.9711977110948961E-2</v>
      </c>
      <c r="J20">
        <v>0.10411311568175587</v>
      </c>
      <c r="K20">
        <v>4.2493807726038335E-2</v>
      </c>
      <c r="L20">
        <v>2.4610932764227749E-2</v>
      </c>
    </row>
    <row r="23" spans="1:12">
      <c r="A23" t="s">
        <v>14</v>
      </c>
      <c r="B23" t="s">
        <v>230</v>
      </c>
    </row>
    <row r="24" spans="1:12">
      <c r="B24" t="s">
        <v>0</v>
      </c>
      <c r="F24" t="s">
        <v>228</v>
      </c>
      <c r="J24" t="s">
        <v>229</v>
      </c>
    </row>
    <row r="25" spans="1:12">
      <c r="B25" t="s">
        <v>225</v>
      </c>
      <c r="C25" t="s">
        <v>226</v>
      </c>
      <c r="D25" t="s">
        <v>227</v>
      </c>
      <c r="F25" t="s">
        <v>225</v>
      </c>
      <c r="G25" t="s">
        <v>226</v>
      </c>
      <c r="H25" t="s">
        <v>227</v>
      </c>
      <c r="J25" t="s">
        <v>225</v>
      </c>
      <c r="K25" t="s">
        <v>226</v>
      </c>
      <c r="L25" t="s">
        <v>227</v>
      </c>
    </row>
    <row r="26" spans="1:12">
      <c r="B26">
        <v>10.945172222222222</v>
      </c>
      <c r="C26">
        <v>0.72188888888889047</v>
      </c>
      <c r="D26">
        <v>-1.8493900000000001</v>
      </c>
      <c r="F26">
        <v>19.231505555555557</v>
      </c>
      <c r="G26">
        <v>2.8243888888888899</v>
      </c>
      <c r="H26">
        <v>1.3637280000000001</v>
      </c>
      <c r="J26">
        <v>23.442699999999999</v>
      </c>
      <c r="K26">
        <v>2.009500000000001</v>
      </c>
      <c r="L26">
        <v>1.57392</v>
      </c>
    </row>
    <row r="27" spans="1:12">
      <c r="B27">
        <v>17.88323333333333</v>
      </c>
      <c r="C27">
        <v>-4.6951666666666654</v>
      </c>
      <c r="D27">
        <v>-3.85954</v>
      </c>
      <c r="F27">
        <v>19.024866666666668</v>
      </c>
      <c r="G27">
        <v>-0.98711111111110916</v>
      </c>
      <c r="H27">
        <v>0.73831999999999998</v>
      </c>
      <c r="J27">
        <v>18.4254</v>
      </c>
      <c r="K27">
        <v>1.884333333333335</v>
      </c>
      <c r="L27">
        <v>1.0383838000000001</v>
      </c>
    </row>
    <row r="28" spans="1:12">
      <c r="B28">
        <v>19.711077777777778</v>
      </c>
      <c r="C28">
        <v>6.5973888888888901</v>
      </c>
      <c r="D28">
        <v>6.2828220000000004</v>
      </c>
      <c r="F28">
        <v>12.665583333333331</v>
      </c>
      <c r="G28">
        <v>2.9722222222222237</v>
      </c>
      <c r="H28">
        <v>2.5849389999999999</v>
      </c>
      <c r="J28">
        <v>20.070361111111112</v>
      </c>
      <c r="K28">
        <v>1.3223888888888906</v>
      </c>
      <c r="L28">
        <v>0.58383819999999997</v>
      </c>
    </row>
    <row r="29" spans="1:12">
      <c r="B29">
        <v>18.581944444444446</v>
      </c>
      <c r="C29">
        <v>1.5863333333333345</v>
      </c>
      <c r="D29">
        <v>1.999436</v>
      </c>
      <c r="F29">
        <v>19.564250000000001</v>
      </c>
      <c r="G29">
        <v>-3.2634999999999974</v>
      </c>
      <c r="H29">
        <v>-1.8695740000000001</v>
      </c>
      <c r="J29">
        <v>26.307638888888896</v>
      </c>
      <c r="K29">
        <v>4.8115000000000006</v>
      </c>
      <c r="L29">
        <v>2.8202029</v>
      </c>
    </row>
    <row r="30" spans="1:12">
      <c r="B30">
        <v>13.014105555555556</v>
      </c>
      <c r="C30">
        <v>6.0812777777777791</v>
      </c>
      <c r="D30">
        <v>5.527272</v>
      </c>
      <c r="F30">
        <v>19.999327777777779</v>
      </c>
      <c r="G30">
        <v>4.7111111111112831E-2</v>
      </c>
      <c r="H30">
        <v>0.48382920000000001</v>
      </c>
      <c r="J30">
        <v>26.981055555555553</v>
      </c>
      <c r="K30">
        <v>0.90211111111111264</v>
      </c>
      <c r="L30">
        <v>0.83746361999999996</v>
      </c>
    </row>
    <row r="31" spans="1:12">
      <c r="B31">
        <v>8.5803555555555526</v>
      </c>
      <c r="C31">
        <v>2.4122777777777795</v>
      </c>
      <c r="D31">
        <v>2.8494899999999999</v>
      </c>
      <c r="F31">
        <v>14.649961111111111</v>
      </c>
      <c r="G31">
        <v>2.9442777777777795</v>
      </c>
      <c r="H31">
        <v>2.0844830000000001</v>
      </c>
    </row>
    <row r="32" spans="1:12">
      <c r="B32">
        <v>17.977805555555555</v>
      </c>
      <c r="C32">
        <v>-3.3239999999999985</v>
      </c>
      <c r="D32">
        <v>-3.8493930000000001</v>
      </c>
      <c r="F32">
        <v>12.366944444444444</v>
      </c>
    </row>
    <row r="33" spans="1:12">
      <c r="B33">
        <v>22.438616666666668</v>
      </c>
    </row>
    <row r="36" spans="1:12">
      <c r="B36" t="s">
        <v>131</v>
      </c>
      <c r="F36" t="s">
        <v>228</v>
      </c>
      <c r="J36" t="s">
        <v>229</v>
      </c>
    </row>
    <row r="37" spans="1:12">
      <c r="B37" t="s">
        <v>225</v>
      </c>
      <c r="C37" t="s">
        <v>226</v>
      </c>
      <c r="D37" t="s">
        <v>227</v>
      </c>
      <c r="F37" t="s">
        <v>225</v>
      </c>
      <c r="G37" t="s">
        <v>226</v>
      </c>
      <c r="H37" t="s">
        <v>227</v>
      </c>
      <c r="J37" t="s">
        <v>225</v>
      </c>
      <c r="K37" t="s">
        <v>226</v>
      </c>
      <c r="L37" t="s">
        <v>227</v>
      </c>
    </row>
    <row r="38" spans="1:12">
      <c r="A38" t="s">
        <v>11</v>
      </c>
      <c r="B38">
        <f>AVERAGE(B26:B33)</f>
        <v>16.141538888888888</v>
      </c>
      <c r="C38">
        <f t="shared" ref="C38:D38" si="0">AVERAGE(C26:C33)</f>
        <v>1.3400000000000016</v>
      </c>
      <c r="D38">
        <f t="shared" si="0"/>
        <v>1.0143852857142857</v>
      </c>
      <c r="F38">
        <f>AVERAGE(F26:F33)</f>
        <v>16.786062698412699</v>
      </c>
      <c r="G38">
        <f t="shared" ref="G38" si="1">AVERAGE(G26:G33)</f>
        <v>0.75623148148148323</v>
      </c>
      <c r="H38">
        <f>AVERAGE(H26:H33)</f>
        <v>0.89762086666666674</v>
      </c>
      <c r="J38">
        <f>AVERAGE(J26:J33)</f>
        <v>23.045431111111114</v>
      </c>
      <c r="K38">
        <f>AVERAGE(K26:K33)</f>
        <v>2.1859666666666682</v>
      </c>
      <c r="L38">
        <f>AVERAGE(L26:L33)</f>
        <v>1.370761704</v>
      </c>
    </row>
    <row r="39" spans="1:12">
      <c r="A39" t="s">
        <v>12</v>
      </c>
      <c r="B39">
        <f>STDEV(B26:B33)/SQRT(8)</f>
        <v>1.6834823055433663</v>
      </c>
      <c r="C39">
        <f>STDEV(C26:C33)/SQRT(7)</f>
        <v>1.6175268208493361</v>
      </c>
      <c r="D39">
        <f>STDEV(D26:D33)/SQRT(7)</f>
        <v>1.6041108048719956</v>
      </c>
      <c r="F39">
        <f>STDEV(F26:F33)/SQRT(7)</f>
        <v>1.2919689427626999</v>
      </c>
      <c r="G39">
        <f>STDEV(G26:G33)/SQRT(6)</f>
        <v>1.059493163382595</v>
      </c>
      <c r="H39">
        <f>STDEV(H26:H33)/SQRT(6)</f>
        <v>0.64101242333229214</v>
      </c>
      <c r="J39">
        <f>STDEV(J26:J33)/SQRT(5)</f>
        <v>1.6805459067772537</v>
      </c>
      <c r="K39">
        <f>STDEV(K26:K33)/SQRT(5)</f>
        <v>0.68591545041896818</v>
      </c>
      <c r="L39">
        <f>STDEV(L26:L33)/SQRT(5)</f>
        <v>0.39725832857906673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8257F-7331-9C48-8784-D681B8DD170C}">
  <dimension ref="B2:H24"/>
  <sheetViews>
    <sheetView workbookViewId="0">
      <selection activeCell="G5" sqref="G5:H19"/>
    </sheetView>
  </sheetViews>
  <sheetFormatPr baseColWidth="10" defaultRowHeight="16"/>
  <cols>
    <col min="2" max="2" width="21.33203125" customWidth="1"/>
  </cols>
  <sheetData>
    <row r="2" spans="2:8">
      <c r="B2" t="s">
        <v>231</v>
      </c>
      <c r="F2" t="s">
        <v>231</v>
      </c>
    </row>
    <row r="3" spans="2:8">
      <c r="B3" t="s">
        <v>232</v>
      </c>
      <c r="F3" t="s">
        <v>232</v>
      </c>
    </row>
    <row r="4" spans="2:8">
      <c r="B4" t="s">
        <v>39</v>
      </c>
      <c r="C4" t="s">
        <v>16</v>
      </c>
      <c r="D4" t="s">
        <v>19</v>
      </c>
      <c r="F4" t="s">
        <v>39</v>
      </c>
      <c r="G4" t="s">
        <v>16</v>
      </c>
      <c r="H4" t="s">
        <v>19</v>
      </c>
    </row>
    <row r="5" spans="2:8">
      <c r="B5" t="s">
        <v>43</v>
      </c>
      <c r="C5">
        <v>1.0084250630504548</v>
      </c>
      <c r="D5">
        <v>0.36704958176410707</v>
      </c>
      <c r="F5" t="s">
        <v>43</v>
      </c>
      <c r="G5">
        <v>5.5160850948859874</v>
      </c>
      <c r="H5">
        <v>2.2958951339344895</v>
      </c>
    </row>
    <row r="6" spans="2:8">
      <c r="B6" t="s">
        <v>43</v>
      </c>
      <c r="C6">
        <v>1.6032917759634338</v>
      </c>
      <c r="D6">
        <v>1.4283919917518715</v>
      </c>
      <c r="F6" t="s">
        <v>43</v>
      </c>
      <c r="G6">
        <v>8.7700060145199821</v>
      </c>
      <c r="H6">
        <v>8.9345919084079561</v>
      </c>
    </row>
    <row r="7" spans="2:8">
      <c r="B7" t="s">
        <v>43</v>
      </c>
      <c r="C7">
        <v>0.77069748164692553</v>
      </c>
      <c r="D7">
        <v>0.55521045185833795</v>
      </c>
      <c r="F7" t="s">
        <v>43</v>
      </c>
      <c r="G7">
        <v>4.2157152246086822</v>
      </c>
      <c r="H7">
        <v>3.4728413763739039</v>
      </c>
    </row>
    <row r="8" spans="2:8">
      <c r="B8" t="s">
        <v>43</v>
      </c>
      <c r="C8">
        <v>1.2070791402908847</v>
      </c>
      <c r="D8">
        <v>1.3067348786323219</v>
      </c>
      <c r="F8" t="s">
        <v>43</v>
      </c>
      <c r="G8">
        <v>6.6027228973911392</v>
      </c>
      <c r="H8">
        <v>8.1736266658451733</v>
      </c>
    </row>
    <row r="9" spans="2:8">
      <c r="B9" t="s">
        <v>43</v>
      </c>
      <c r="C9">
        <v>1.0159111082405812</v>
      </c>
      <c r="D9">
        <v>1.3818713348296785</v>
      </c>
      <c r="F9" t="s">
        <v>43</v>
      </c>
      <c r="G9">
        <v>5.5570337620759789</v>
      </c>
      <c r="H9">
        <v>8.643605199359639</v>
      </c>
    </row>
    <row r="10" spans="2:8">
      <c r="B10" t="s">
        <v>43</v>
      </c>
      <c r="C10">
        <v>0.55907976517481306</v>
      </c>
      <c r="D10">
        <v>1.0309680979079821</v>
      </c>
      <c r="F10" t="s">
        <v>43</v>
      </c>
      <c r="G10">
        <v>3.0581663155062273</v>
      </c>
      <c r="H10">
        <v>6.4487054524144281</v>
      </c>
    </row>
    <row r="11" spans="2:8">
      <c r="B11" t="s">
        <v>43</v>
      </c>
      <c r="C11">
        <v>0.83551567780533775</v>
      </c>
      <c r="D11">
        <v>0.92977367924218068</v>
      </c>
      <c r="F11" t="s">
        <v>43</v>
      </c>
      <c r="G11">
        <v>4.5702707575951971</v>
      </c>
      <c r="H11">
        <v>5.81573436365984</v>
      </c>
    </row>
    <row r="12" spans="2:8">
      <c r="B12" t="s">
        <v>233</v>
      </c>
      <c r="C12">
        <v>0.52274505803249172</v>
      </c>
      <c r="D12">
        <v>0.40429808026194547</v>
      </c>
      <c r="F12" t="s">
        <v>233</v>
      </c>
      <c r="G12">
        <v>2.8594154674377297</v>
      </c>
      <c r="H12">
        <v>2.5288844920384688</v>
      </c>
    </row>
    <row r="13" spans="2:8">
      <c r="B13" t="s">
        <v>233</v>
      </c>
      <c r="C13">
        <v>0.80137200827963906</v>
      </c>
      <c r="D13">
        <v>0.41245118508336076</v>
      </c>
      <c r="F13" t="s">
        <v>233</v>
      </c>
      <c r="G13">
        <v>4.383504885289625</v>
      </c>
      <c r="H13">
        <v>2.5798821626964217</v>
      </c>
    </row>
    <row r="14" spans="2:8">
      <c r="B14" t="s">
        <v>233</v>
      </c>
      <c r="C14">
        <v>0.82273462504170725</v>
      </c>
      <c r="D14">
        <v>0.51988033096553843</v>
      </c>
      <c r="F14" t="s">
        <v>233</v>
      </c>
      <c r="G14">
        <v>4.5003583989781388</v>
      </c>
      <c r="H14">
        <v>3.2518514701894428</v>
      </c>
    </row>
    <row r="15" spans="2:8">
      <c r="B15" t="s">
        <v>233</v>
      </c>
      <c r="C15">
        <v>0.33815013883205541</v>
      </c>
      <c r="D15">
        <v>0.54274099742558524</v>
      </c>
      <c r="F15" t="s">
        <v>233</v>
      </c>
      <c r="G15">
        <v>1.849681259411343</v>
      </c>
      <c r="H15">
        <v>3.3948449388970356</v>
      </c>
    </row>
    <row r="16" spans="2:8">
      <c r="B16" t="s">
        <v>233</v>
      </c>
      <c r="C16">
        <v>0.98048933343851918</v>
      </c>
      <c r="D16">
        <v>0.42651928752031265</v>
      </c>
      <c r="F16" t="s">
        <v>233</v>
      </c>
      <c r="G16">
        <v>5.3632766539086996</v>
      </c>
      <c r="H16">
        <v>2.6678781434395558</v>
      </c>
    </row>
    <row r="17" spans="2:8">
      <c r="B17" t="s">
        <v>233</v>
      </c>
      <c r="C17">
        <v>0.27661849909857666</v>
      </c>
      <c r="D17">
        <v>0.59853381277213291</v>
      </c>
      <c r="F17" t="s">
        <v>233</v>
      </c>
      <c r="G17">
        <v>1.5131031900692142</v>
      </c>
      <c r="H17">
        <v>3.7438289988896911</v>
      </c>
    </row>
    <row r="18" spans="2:8">
      <c r="B18" t="s">
        <v>233</v>
      </c>
      <c r="C18">
        <v>4.5281444076862715E-2</v>
      </c>
      <c r="D18">
        <v>0.15283074920143133</v>
      </c>
      <c r="F18" t="s">
        <v>233</v>
      </c>
      <c r="G18">
        <v>0.24768949910043903</v>
      </c>
      <c r="H18">
        <v>0.95595633625495291</v>
      </c>
    </row>
    <row r="19" spans="2:8">
      <c r="B19" t="s">
        <v>233</v>
      </c>
      <c r="C19">
        <v>0.43053889166629949</v>
      </c>
      <c r="D19">
        <v>0.66567702894849379</v>
      </c>
      <c r="F19" t="s">
        <v>233</v>
      </c>
      <c r="G19">
        <v>2.3550477374146581</v>
      </c>
      <c r="H19">
        <v>4.1638098160728285</v>
      </c>
    </row>
    <row r="21" spans="2:8">
      <c r="B21" t="s">
        <v>20</v>
      </c>
      <c r="C21">
        <f>AVERAGE(C5:C11)</f>
        <v>1.0000000017389188</v>
      </c>
      <c r="D21">
        <f>AVERAGE(D5:D11)</f>
        <v>1.0000000022837827</v>
      </c>
      <c r="F21" t="s">
        <v>20</v>
      </c>
      <c r="G21">
        <f>AVERAGE(G5:G11)</f>
        <v>5.4700000095118844</v>
      </c>
      <c r="H21">
        <f>AVERAGE(H5:H11)</f>
        <v>6.2550000142850619</v>
      </c>
    </row>
    <row r="22" spans="2:8">
      <c r="B22" t="s">
        <v>22</v>
      </c>
      <c r="C22">
        <f>STDEV(C5:C11)/SQRT(7)</f>
        <v>0.12735517199200663</v>
      </c>
      <c r="D22">
        <f>STDEV(D5:D11)/SQRT(7)</f>
        <v>0.15643243133086451</v>
      </c>
      <c r="F22" t="s">
        <v>22</v>
      </c>
      <c r="G22">
        <f>STDEV(G5:G11)/SQRT(7)</f>
        <v>0.69663279079627705</v>
      </c>
      <c r="H22">
        <f>STDEV(H5:H11)/SQRT(7)</f>
        <v>0.97848485797455653</v>
      </c>
    </row>
    <row r="23" spans="2:8">
      <c r="B23" t="s">
        <v>21</v>
      </c>
      <c r="C23">
        <f>AVERAGE(C12:C19)</f>
        <v>0.52724124980826892</v>
      </c>
      <c r="D23">
        <f>AVERAGE(D12:D19)</f>
        <v>0.46536643402235006</v>
      </c>
      <c r="F23" t="s">
        <v>21</v>
      </c>
      <c r="G23">
        <f>AVERAGE(G12:G19)</f>
        <v>2.8840096364512307</v>
      </c>
      <c r="H23">
        <f>AVERAGE(H12:H19)</f>
        <v>2.9108670448097995</v>
      </c>
    </row>
    <row r="24" spans="2:8">
      <c r="B24" t="s">
        <v>23</v>
      </c>
      <c r="C24">
        <f>STDEV(C12:C19)/SQRT(8)</f>
        <v>0.11245013660319317</v>
      </c>
      <c r="D24">
        <f>STDEV(D12:D19)/SQRT(8)</f>
        <v>5.5506353514009052E-2</v>
      </c>
      <c r="F24" t="s">
        <v>23</v>
      </c>
      <c r="G24">
        <f>STDEV(G12:G19)/SQRT(8)</f>
        <v>0.6151022472194666</v>
      </c>
      <c r="H24">
        <f>STDEV(H12:H19)/SQRT(8)</f>
        <v>0.34719224123012637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1F169-5896-8242-8B09-B19DFEDB9258}">
  <dimension ref="A2:I42"/>
  <sheetViews>
    <sheetView workbookViewId="0">
      <selection activeCell="B13" sqref="B13"/>
    </sheetView>
  </sheetViews>
  <sheetFormatPr baseColWidth="10" defaultRowHeight="16"/>
  <cols>
    <col min="1" max="1" width="24.6640625" customWidth="1"/>
  </cols>
  <sheetData>
    <row r="2" spans="1:9">
      <c r="A2" t="s">
        <v>234</v>
      </c>
    </row>
    <row r="3" spans="1:9">
      <c r="A3" t="s">
        <v>235</v>
      </c>
    </row>
    <row r="4" spans="1:9">
      <c r="A4" t="s">
        <v>236</v>
      </c>
      <c r="H4" t="s">
        <v>237</v>
      </c>
      <c r="I4" t="s">
        <v>12</v>
      </c>
    </row>
    <row r="5" spans="1:9">
      <c r="A5" t="s">
        <v>238</v>
      </c>
      <c r="B5">
        <v>3.1654431428571428</v>
      </c>
      <c r="C5">
        <v>4.059151571428572</v>
      </c>
      <c r="D5">
        <v>2.798003</v>
      </c>
      <c r="E5">
        <v>2.2675215714285715</v>
      </c>
      <c r="F5">
        <v>3.3952935714285712</v>
      </c>
      <c r="G5">
        <v>2.3875187142857146</v>
      </c>
      <c r="H5">
        <v>3.0121552619047622</v>
      </c>
      <c r="I5">
        <v>0.19334799337925382</v>
      </c>
    </row>
    <row r="6" spans="1:9">
      <c r="A6" t="s">
        <v>239</v>
      </c>
      <c r="B6">
        <v>4.5805179999999996</v>
      </c>
      <c r="C6">
        <v>4.4568315714285713</v>
      </c>
      <c r="D6">
        <v>3.1325147142857146</v>
      </c>
      <c r="E6">
        <v>3.7420721428571433</v>
      </c>
      <c r="F6">
        <v>3.1919875714285717</v>
      </c>
      <c r="G6">
        <v>2.829198857142857</v>
      </c>
      <c r="H6">
        <v>3.6555204761904756</v>
      </c>
      <c r="I6">
        <v>0.17450876683620059</v>
      </c>
    </row>
    <row r="7" spans="1:9">
      <c r="A7" t="s">
        <v>240</v>
      </c>
      <c r="B7">
        <v>1.9896817142857142</v>
      </c>
      <c r="C7">
        <v>2.5418111428571426</v>
      </c>
      <c r="D7">
        <v>3.0177240000000003</v>
      </c>
      <c r="E7">
        <v>4.0842091428571434</v>
      </c>
      <c r="F7">
        <v>2.5872758571428571</v>
      </c>
      <c r="G7">
        <v>1.9413884285714285</v>
      </c>
      <c r="H7">
        <v>2.6936817142857152</v>
      </c>
      <c r="I7">
        <v>0.140962606631164</v>
      </c>
    </row>
    <row r="8" spans="1:9">
      <c r="A8" t="s">
        <v>241</v>
      </c>
      <c r="B8">
        <v>4.3025424285714289</v>
      </c>
      <c r="C8">
        <v>3.1108598571428572</v>
      </c>
      <c r="D8">
        <v>4.2623189999999997</v>
      </c>
      <c r="E8">
        <v>4.6009011428571425</v>
      </c>
      <c r="F8">
        <v>5.8354151428571432</v>
      </c>
      <c r="G8">
        <v>1.9796280000000002</v>
      </c>
      <c r="H8">
        <v>4.0152775952380964</v>
      </c>
      <c r="I8">
        <v>0.24367694709104998</v>
      </c>
    </row>
    <row r="10" spans="1:9">
      <c r="A10" t="s">
        <v>242</v>
      </c>
    </row>
    <row r="11" spans="1:9">
      <c r="A11" t="s">
        <v>238</v>
      </c>
      <c r="B11">
        <v>3.2116917142857142</v>
      </c>
      <c r="C11">
        <v>2.8478078571428576</v>
      </c>
      <c r="D11">
        <v>4.9192608571428575</v>
      </c>
      <c r="E11">
        <v>2.4541427142857146</v>
      </c>
      <c r="F11">
        <v>2.2276435714285716</v>
      </c>
      <c r="G11">
        <v>2.5194602857142856</v>
      </c>
      <c r="H11">
        <v>3.0300011666666666</v>
      </c>
      <c r="I11">
        <v>0.17439121619038367</v>
      </c>
    </row>
    <row r="12" spans="1:9">
      <c r="A12" t="s">
        <v>239</v>
      </c>
      <c r="B12">
        <v>3.4659417142857145</v>
      </c>
      <c r="C12">
        <v>2.4572692857142857</v>
      </c>
      <c r="D12">
        <v>4.0965492857142856</v>
      </c>
      <c r="E12">
        <v>3.6728077142857143</v>
      </c>
      <c r="F12">
        <v>5.6348345714285708</v>
      </c>
      <c r="G12">
        <v>5.8901461428571427</v>
      </c>
      <c r="H12">
        <v>4.202924785714286</v>
      </c>
      <c r="I12">
        <v>0.24463111292150014</v>
      </c>
    </row>
    <row r="13" spans="1:9">
      <c r="A13" t="s">
        <v>240</v>
      </c>
      <c r="B13">
        <v>2.4110170000000002</v>
      </c>
      <c r="C13">
        <v>2.6846299999999998</v>
      </c>
      <c r="D13">
        <v>3.4111814285714286</v>
      </c>
      <c r="E13">
        <v>4.0499407142857144</v>
      </c>
      <c r="F13">
        <v>2.6100625714285717</v>
      </c>
      <c r="G13">
        <v>2.8335909999999997</v>
      </c>
      <c r="H13">
        <v>3.0000704523809523</v>
      </c>
      <c r="I13">
        <v>0.11564573795035726</v>
      </c>
    </row>
    <row r="14" spans="1:9">
      <c r="A14" t="s">
        <v>241</v>
      </c>
      <c r="B14">
        <v>2.8099175714285716</v>
      </c>
      <c r="C14">
        <v>3.4467907142857146</v>
      </c>
      <c r="D14">
        <v>4.2316952857142853</v>
      </c>
      <c r="E14">
        <v>4.0931901428571429</v>
      </c>
      <c r="F14">
        <v>5.2680225714285713</v>
      </c>
      <c r="G14">
        <v>2.1166025714285714</v>
      </c>
      <c r="H14">
        <v>3.6610364761904757</v>
      </c>
      <c r="I14">
        <v>0.19144409789033551</v>
      </c>
    </row>
    <row r="17" spans="1:9">
      <c r="A17" t="s">
        <v>243</v>
      </c>
    </row>
    <row r="18" spans="1:9">
      <c r="A18" t="s">
        <v>236</v>
      </c>
    </row>
    <row r="19" spans="1:9">
      <c r="A19" t="s">
        <v>238</v>
      </c>
      <c r="B19">
        <v>2.6856071999999998</v>
      </c>
      <c r="C19">
        <v>4.9963427999999999</v>
      </c>
      <c r="D19">
        <v>5.1703585999999992</v>
      </c>
      <c r="E19">
        <v>4.7550176000000004</v>
      </c>
      <c r="F19">
        <v>3.5319729999999998</v>
      </c>
      <c r="G19">
        <v>3.6530291999999998</v>
      </c>
      <c r="H19">
        <v>4.1320547333333328</v>
      </c>
      <c r="I19">
        <v>0.22076346514913942</v>
      </c>
    </row>
    <row r="20" spans="1:9">
      <c r="A20" t="s">
        <v>239</v>
      </c>
      <c r="B20">
        <v>1.7786914</v>
      </c>
      <c r="C20">
        <v>3.3847157999999999</v>
      </c>
      <c r="D20">
        <v>4.8325179999999994</v>
      </c>
      <c r="E20">
        <v>3.4474437999999998</v>
      </c>
      <c r="F20">
        <v>2.8049482000000001</v>
      </c>
      <c r="G20">
        <v>3.6188713999999997</v>
      </c>
      <c r="H20">
        <v>3.3111980999999999</v>
      </c>
      <c r="I20">
        <v>0.20059655862644032</v>
      </c>
    </row>
    <row r="21" spans="1:9">
      <c r="A21" t="s">
        <v>240</v>
      </c>
      <c r="B21">
        <v>3.9197790000000006</v>
      </c>
      <c r="C21">
        <v>4.4978280000000002</v>
      </c>
      <c r="D21">
        <v>3.8580732000000006</v>
      </c>
      <c r="E21">
        <v>3.9703279999999999</v>
      </c>
      <c r="F21">
        <v>5.5865086000000002</v>
      </c>
      <c r="G21">
        <v>4.3574614</v>
      </c>
      <c r="H21">
        <v>4.3649963666666673</v>
      </c>
      <c r="I21">
        <v>0.22590773475309414</v>
      </c>
    </row>
    <row r="22" spans="1:9">
      <c r="A22" t="s">
        <v>241</v>
      </c>
      <c r="B22">
        <v>3.0329742</v>
      </c>
      <c r="C22">
        <v>3.0790807999999998</v>
      </c>
      <c r="D22">
        <v>3.2087912000000003</v>
      </c>
      <c r="E22">
        <v>3.5260496000000003</v>
      </c>
      <c r="F22">
        <v>2.5502759999999998</v>
      </c>
      <c r="G22">
        <v>3.9275701999999995</v>
      </c>
      <c r="H22">
        <v>3.220790333333333</v>
      </c>
      <c r="I22">
        <v>0.10010778274511573</v>
      </c>
    </row>
    <row r="24" spans="1:9">
      <c r="A24" t="s">
        <v>242</v>
      </c>
    </row>
    <row r="25" spans="1:9">
      <c r="A25" t="s">
        <v>238</v>
      </c>
      <c r="B25">
        <v>2.467489</v>
      </c>
      <c r="C25">
        <v>5.2688215999999999</v>
      </c>
      <c r="D25">
        <v>2.8261732000000004</v>
      </c>
      <c r="E25">
        <v>5.4541640000000005</v>
      </c>
      <c r="F25">
        <v>3.9986130000000002</v>
      </c>
      <c r="G25">
        <v>4.3478159999999999</v>
      </c>
      <c r="H25">
        <v>4.0605127999999988</v>
      </c>
      <c r="I25">
        <v>0.28145570720397711</v>
      </c>
    </row>
    <row r="26" spans="1:9">
      <c r="A26" t="s">
        <v>239</v>
      </c>
      <c r="B26">
        <v>2.4257649999999997</v>
      </c>
      <c r="C26">
        <v>4.6081918000000002</v>
      </c>
      <c r="D26">
        <v>3.5665812000000003</v>
      </c>
      <c r="E26">
        <v>3.4537135999999995</v>
      </c>
      <c r="F26">
        <v>1.8941271999999998</v>
      </c>
      <c r="G26">
        <v>2.2870029999999995</v>
      </c>
      <c r="H26">
        <v>3.0392303000000003</v>
      </c>
      <c r="I26">
        <v>0.19197145036759863</v>
      </c>
    </row>
    <row r="27" spans="1:9">
      <c r="A27" t="s">
        <v>240</v>
      </c>
      <c r="B27">
        <v>4.3389872</v>
      </c>
      <c r="C27">
        <v>4.1965703999999997</v>
      </c>
      <c r="D27">
        <v>3.4668008000000001</v>
      </c>
      <c r="E27">
        <v>4.6307885999999998</v>
      </c>
      <c r="F27">
        <v>5.5426897999999998</v>
      </c>
      <c r="G27">
        <v>3.8276750000000002</v>
      </c>
      <c r="H27">
        <v>4.3339186333333339</v>
      </c>
      <c r="I27">
        <v>0.19427450505640043</v>
      </c>
    </row>
    <row r="28" spans="1:9">
      <c r="A28" t="s">
        <v>241</v>
      </c>
      <c r="B28">
        <v>2.9002615999999999</v>
      </c>
      <c r="C28">
        <v>3.381713</v>
      </c>
      <c r="D28">
        <v>3.2393242</v>
      </c>
      <c r="E28">
        <v>3.9799753999999998</v>
      </c>
      <c r="F28">
        <v>2.960636</v>
      </c>
      <c r="G28">
        <v>4.6542200000000005</v>
      </c>
      <c r="H28">
        <v>3.519355033333333</v>
      </c>
      <c r="I28">
        <v>0.15382708211092058</v>
      </c>
    </row>
    <row r="31" spans="1:9">
      <c r="A31" t="s">
        <v>244</v>
      </c>
    </row>
    <row r="32" spans="1:9">
      <c r="A32" t="s">
        <v>236</v>
      </c>
    </row>
    <row r="33" spans="1:9">
      <c r="A33" t="s">
        <v>238</v>
      </c>
      <c r="B33">
        <v>0.2610918571428571</v>
      </c>
      <c r="C33">
        <v>0.12729661904761905</v>
      </c>
      <c r="D33">
        <v>0.19278990476190477</v>
      </c>
      <c r="E33">
        <v>0.25976228571428572</v>
      </c>
      <c r="F33">
        <v>0.23431719047619051</v>
      </c>
      <c r="G33">
        <v>0.25649461904761905</v>
      </c>
      <c r="H33">
        <v>0.22195874603174606</v>
      </c>
      <c r="I33">
        <v>4.7883996679665671E-3</v>
      </c>
    </row>
    <row r="34" spans="1:9">
      <c r="A34" t="s">
        <v>239</v>
      </c>
      <c r="B34">
        <v>0.21122933333333332</v>
      </c>
      <c r="C34">
        <v>0.15828961904761907</v>
      </c>
      <c r="D34">
        <v>0.17363057142857144</v>
      </c>
      <c r="E34">
        <v>0.27249309523809523</v>
      </c>
      <c r="F34">
        <v>0.26104076190476189</v>
      </c>
      <c r="G34">
        <v>0.21105819047619045</v>
      </c>
      <c r="H34">
        <v>0.21462359523809518</v>
      </c>
      <c r="I34">
        <v>4.243911992343051E-3</v>
      </c>
    </row>
    <row r="35" spans="1:9">
      <c r="A35" t="s">
        <v>240</v>
      </c>
      <c r="B35">
        <v>0.31014752380952382</v>
      </c>
      <c r="C35">
        <v>0.24072504761904762</v>
      </c>
      <c r="D35">
        <v>0.28729619047619048</v>
      </c>
      <c r="E35">
        <v>0.180867</v>
      </c>
      <c r="F35">
        <v>0.22219095238095238</v>
      </c>
      <c r="G35">
        <v>0.34060942857142862</v>
      </c>
      <c r="H35">
        <v>0.26363935714285702</v>
      </c>
      <c r="I35">
        <v>5.3946109838529628E-3</v>
      </c>
    </row>
    <row r="36" spans="1:9">
      <c r="A36" t="s">
        <v>241</v>
      </c>
      <c r="B36">
        <v>0.22935433333333335</v>
      </c>
      <c r="C36">
        <v>0.31386585714285714</v>
      </c>
      <c r="D36">
        <v>0.41144142857142851</v>
      </c>
      <c r="E36">
        <v>0.14419428571428566</v>
      </c>
      <c r="F36">
        <v>0.149869</v>
      </c>
      <c r="G36">
        <v>0.35335819047619044</v>
      </c>
      <c r="H36">
        <v>0.26701384920634919</v>
      </c>
      <c r="I36">
        <v>9.5101038847400943E-3</v>
      </c>
    </row>
    <row r="38" spans="1:9">
      <c r="A38" t="s">
        <v>242</v>
      </c>
    </row>
    <row r="39" spans="1:9">
      <c r="A39" t="s">
        <v>238</v>
      </c>
      <c r="B39">
        <v>0.28476800000000008</v>
      </c>
      <c r="C39">
        <v>0.2060842380952381</v>
      </c>
      <c r="D39">
        <v>0.13918319047619046</v>
      </c>
      <c r="E39">
        <v>0.24969899999999998</v>
      </c>
      <c r="F39">
        <v>0.36726319047619044</v>
      </c>
      <c r="G39">
        <v>0.2403833809523809</v>
      </c>
      <c r="H39">
        <v>0.24789683333333326</v>
      </c>
      <c r="I39">
        <v>6.5827879619288132E-3</v>
      </c>
    </row>
    <row r="40" spans="1:9">
      <c r="A40" t="s">
        <v>239</v>
      </c>
      <c r="B40">
        <v>0.26378838095238094</v>
      </c>
      <c r="C40">
        <v>0.2331820952380953</v>
      </c>
      <c r="D40">
        <v>0.13454771428571427</v>
      </c>
      <c r="E40">
        <v>0.22774666666666663</v>
      </c>
      <c r="F40">
        <v>9.4866571428571425E-2</v>
      </c>
      <c r="G40">
        <v>0.12996371428571429</v>
      </c>
      <c r="H40">
        <v>0.18068252380952388</v>
      </c>
      <c r="I40">
        <v>5.9122767806605719E-3</v>
      </c>
    </row>
    <row r="41" spans="1:9">
      <c r="A41" t="s">
        <v>240</v>
      </c>
      <c r="B41">
        <v>0.28860695238095235</v>
      </c>
      <c r="C41">
        <v>0.26455385714285712</v>
      </c>
      <c r="D41">
        <v>0.24671614285714286</v>
      </c>
      <c r="E41">
        <v>0.17496480952380955</v>
      </c>
      <c r="F41">
        <v>0.20122414285714285</v>
      </c>
      <c r="G41">
        <v>0.26354857142857135</v>
      </c>
      <c r="H41">
        <v>0.23993574603174603</v>
      </c>
      <c r="I41">
        <v>4.0896333351526657E-3</v>
      </c>
    </row>
    <row r="42" spans="1:9">
      <c r="A42" t="s">
        <v>241</v>
      </c>
      <c r="B42">
        <v>0.29752657142857142</v>
      </c>
      <c r="C42">
        <v>0.22766133333333338</v>
      </c>
      <c r="D42">
        <v>0.24048757142857144</v>
      </c>
      <c r="E42">
        <v>0.15318561904761901</v>
      </c>
      <c r="F42">
        <v>0.15755119047619046</v>
      </c>
      <c r="G42">
        <v>0.2618220952380953</v>
      </c>
      <c r="H42">
        <v>0.22303906349206362</v>
      </c>
      <c r="I42">
        <v>5.1649217108126989E-3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5639A-9A2A-5642-B35B-AEF7A627B906}">
  <dimension ref="A4:C17"/>
  <sheetViews>
    <sheetView workbookViewId="0">
      <selection activeCell="D9" sqref="D9"/>
    </sheetView>
  </sheetViews>
  <sheetFormatPr baseColWidth="10" defaultRowHeight="16"/>
  <sheetData>
    <row r="4" spans="1:3">
      <c r="B4" t="s">
        <v>245</v>
      </c>
    </row>
    <row r="5" spans="1:3">
      <c r="B5" t="s">
        <v>111</v>
      </c>
      <c r="C5" t="s">
        <v>112</v>
      </c>
    </row>
    <row r="6" spans="1:3">
      <c r="B6">
        <v>45.008655510675126</v>
      </c>
      <c r="C6">
        <v>30.58280438545874</v>
      </c>
    </row>
    <row r="7" spans="1:3">
      <c r="B7">
        <v>84.246970571263702</v>
      </c>
      <c r="C7">
        <v>17.1667628390075</v>
      </c>
    </row>
    <row r="8" spans="1:3">
      <c r="B8">
        <v>38.084246970571265</v>
      </c>
      <c r="C8">
        <v>35.776110790536642</v>
      </c>
    </row>
    <row r="9" spans="1:3">
      <c r="B9">
        <v>30.87132140796307</v>
      </c>
      <c r="C9">
        <v>34.045008655510671</v>
      </c>
    </row>
    <row r="10" spans="1:3">
      <c r="B10">
        <v>50.778995960761684</v>
      </c>
      <c r="C10">
        <v>17.888055395268321</v>
      </c>
    </row>
    <row r="11" spans="1:3">
      <c r="B11">
        <v>43.277553375649163</v>
      </c>
      <c r="C11">
        <v>43.277553375649163</v>
      </c>
    </row>
    <row r="12" spans="1:3">
      <c r="B12">
        <v>37.507212925562605</v>
      </c>
      <c r="C12">
        <v>14.137334102712058</v>
      </c>
    </row>
    <row r="13" spans="1:3">
      <c r="C13">
        <v>11.829197922677437</v>
      </c>
    </row>
    <row r="14" spans="1:3">
      <c r="C14">
        <v>14.233506443546835</v>
      </c>
    </row>
    <row r="16" spans="1:3">
      <c r="A16" t="s">
        <v>11</v>
      </c>
      <c r="B16">
        <f>AVERAGE(B6:B12)</f>
        <v>47.110708103206662</v>
      </c>
      <c r="C16">
        <f>AVERAGE(C6:C14)</f>
        <v>24.326259323374149</v>
      </c>
    </row>
    <row r="17" spans="1:3">
      <c r="A17" t="s">
        <v>12</v>
      </c>
      <c r="B17">
        <f>STDEV(B6:B12)/SQRT(7)</f>
        <v>6.6352088039293324</v>
      </c>
      <c r="C17">
        <f>STDEV(C6:C14)/3</f>
        <v>3.8701355682515683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66636-E30B-794F-997A-531DEFC3E96B}">
  <dimension ref="A1:I14"/>
  <sheetViews>
    <sheetView workbookViewId="0">
      <selection activeCell="G4" sqref="G4:I11"/>
    </sheetView>
  </sheetViews>
  <sheetFormatPr baseColWidth="10" defaultRowHeight="16"/>
  <cols>
    <col min="1" max="1" width="14.5" customWidth="1"/>
  </cols>
  <sheetData>
    <row r="1" spans="1:9">
      <c r="B1" t="s">
        <v>13</v>
      </c>
      <c r="G1" t="s">
        <v>14</v>
      </c>
    </row>
    <row r="2" spans="1:9">
      <c r="B2" t="s">
        <v>7</v>
      </c>
      <c r="G2" t="s">
        <v>7</v>
      </c>
    </row>
    <row r="3" spans="1:9">
      <c r="B3" t="s">
        <v>0</v>
      </c>
      <c r="C3" t="s">
        <v>1</v>
      </c>
      <c r="D3" t="s">
        <v>2</v>
      </c>
      <c r="G3" t="s">
        <v>0</v>
      </c>
      <c r="H3" t="s">
        <v>1</v>
      </c>
      <c r="I3" t="s">
        <v>2</v>
      </c>
    </row>
    <row r="4" spans="1:9">
      <c r="B4">
        <v>0.6423973112498067</v>
      </c>
      <c r="C4">
        <v>1.232246009515364</v>
      </c>
      <c r="D4">
        <v>1.4410798556860653</v>
      </c>
      <c r="G4">
        <v>10.25593731383429</v>
      </c>
      <c r="H4">
        <v>19.672930766513737</v>
      </c>
      <c r="I4">
        <v>23.006984004013603</v>
      </c>
    </row>
    <row r="5" spans="1:9">
      <c r="B5">
        <v>1.0906281760857897</v>
      </c>
      <c r="C5">
        <v>1.2052322433676435</v>
      </c>
      <c r="D5">
        <v>1.1447670623058388</v>
      </c>
      <c r="G5">
        <v>17.411987894027241</v>
      </c>
      <c r="H5">
        <v>19.241653288588765</v>
      </c>
      <c r="I5">
        <v>18.276320626418947</v>
      </c>
    </row>
    <row r="6" spans="1:9">
      <c r="B6">
        <v>1.2152680158228835</v>
      </c>
      <c r="C6">
        <v>0.75476038079893693</v>
      </c>
      <c r="D6">
        <v>1.2107059847241251</v>
      </c>
      <c r="G6">
        <v>19.401875399413917</v>
      </c>
      <c r="H6">
        <v>12.049824955493108</v>
      </c>
      <c r="I6">
        <v>19.32904211671913</v>
      </c>
    </row>
    <row r="7" spans="1:9">
      <c r="B7">
        <v>1.1923639054552038</v>
      </c>
      <c r="C7">
        <v>1.194636221479223</v>
      </c>
      <c r="D7">
        <v>1.4318298</v>
      </c>
      <c r="G7">
        <v>19.036208986982874</v>
      </c>
      <c r="H7">
        <v>19.072486739537943</v>
      </c>
      <c r="I7">
        <v>22.85930593998</v>
      </c>
    </row>
    <row r="8" spans="1:9">
      <c r="B8">
        <v>0.82145442201846697</v>
      </c>
      <c r="C8">
        <v>1.1866535370089317</v>
      </c>
      <c r="D8">
        <v>1.6464408513330744</v>
      </c>
      <c r="G8">
        <v>13.114601992967026</v>
      </c>
      <c r="H8">
        <v>18.945042383701296</v>
      </c>
      <c r="I8">
        <v>26.285592835617667</v>
      </c>
    </row>
    <row r="9" spans="1:9">
      <c r="B9">
        <v>0.54774299552339334</v>
      </c>
      <c r="C9">
        <v>0.90929874929311039</v>
      </c>
      <c r="D9">
        <v>1.6964144048107779</v>
      </c>
      <c r="G9">
        <v>8.7447716978305277</v>
      </c>
      <c r="H9">
        <v>14.517045462339436</v>
      </c>
      <c r="I9">
        <v>27.08342561424455</v>
      </c>
    </row>
    <row r="10" spans="1:9">
      <c r="B10">
        <v>1.1054695663498666</v>
      </c>
      <c r="C10">
        <v>0.73423994037988405</v>
      </c>
      <c r="G10">
        <v>17.648932173732256</v>
      </c>
      <c r="H10">
        <v>11.722214072158886</v>
      </c>
    </row>
    <row r="11" spans="1:9">
      <c r="B11">
        <v>1.3846756130622857</v>
      </c>
      <c r="G11">
        <v>22.106484630100695</v>
      </c>
    </row>
    <row r="13" spans="1:9">
      <c r="A13" t="s">
        <v>11</v>
      </c>
      <c r="B13">
        <f>AVERAGE(B4:B11)</f>
        <v>1.000000000695962</v>
      </c>
      <c r="C13">
        <f t="shared" ref="C13" si="0">AVERAGE(C4:C11)</f>
        <v>1.031009583120442</v>
      </c>
      <c r="D13">
        <f>AVERAGE(D4:D11)</f>
        <v>1.4285396598099804</v>
      </c>
      <c r="G13">
        <f>AVERAGE(G4:G11)</f>
        <v>15.965100011111103</v>
      </c>
      <c r="H13">
        <f t="shared" ref="H13" si="1">AVERAGE(H4:H11)</f>
        <v>16.460171095476166</v>
      </c>
      <c r="I13">
        <f>AVERAGE(I4:I11)</f>
        <v>22.806778522832317</v>
      </c>
    </row>
    <row r="14" spans="1:9">
      <c r="A14" t="s">
        <v>12</v>
      </c>
      <c r="B14">
        <f>STDEV(B4:B11)/SQRT(7)</f>
        <v>0.11202691169810114</v>
      </c>
      <c r="C14">
        <f>STDEV(C4:C11)/SQRT(7)</f>
        <v>8.466287789437342E-2</v>
      </c>
      <c r="D14">
        <f>STDEV(D4:D11)/SQRT(6)</f>
        <v>9.0808275486903942E-2</v>
      </c>
      <c r="G14">
        <f>STDEV(G4:G11)/SQRT(7)</f>
        <v>1.7885208479513519</v>
      </c>
      <c r="H14">
        <f>STDEV(H4:H11)/SQRT(7)</f>
        <v>1.3516513118714568</v>
      </c>
      <c r="I14">
        <f>STDEV(I4:I11)/SQRT(6)</f>
        <v>1.4497631989759743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22C37-8414-324C-8D02-04E5430B7C76}">
  <dimension ref="A3:C14"/>
  <sheetViews>
    <sheetView workbookViewId="0">
      <selection activeCell="A13" sqref="A13:C14"/>
    </sheetView>
  </sheetViews>
  <sheetFormatPr baseColWidth="10" defaultRowHeight="16"/>
  <sheetData>
    <row r="3" spans="1:3">
      <c r="B3" t="s">
        <v>246</v>
      </c>
    </row>
    <row r="4" spans="1:3">
      <c r="B4" t="s">
        <v>111</v>
      </c>
      <c r="C4" t="s">
        <v>112</v>
      </c>
    </row>
    <row r="5" spans="1:3">
      <c r="B5">
        <v>66.125090869015096</v>
      </c>
      <c r="C5">
        <v>249.24072712167228</v>
      </c>
    </row>
    <row r="6" spans="1:3">
      <c r="B6">
        <v>88.166787825353467</v>
      </c>
      <c r="C6">
        <v>142.42327264095559</v>
      </c>
    </row>
    <row r="7" spans="1:3">
      <c r="B7">
        <v>134.79345446376155</v>
      </c>
      <c r="C7">
        <v>122.0770908351048</v>
      </c>
    </row>
    <row r="8" spans="1:3">
      <c r="B8">
        <v>150.90084839339343</v>
      </c>
      <c r="C8">
        <v>116.14278780839831</v>
      </c>
    </row>
    <row r="9" spans="1:3">
      <c r="B9">
        <v>128.01139386181129</v>
      </c>
      <c r="C9">
        <v>206.00509078423934</v>
      </c>
    </row>
    <row r="10" spans="1:3">
      <c r="B10">
        <v>108.51296963120426</v>
      </c>
      <c r="C10">
        <v>224.65575743960258</v>
      </c>
    </row>
    <row r="11" spans="1:3">
      <c r="C11">
        <v>181.42012110216962</v>
      </c>
    </row>
    <row r="13" spans="1:3">
      <c r="A13" t="s">
        <v>11</v>
      </c>
      <c r="B13">
        <f>AVERAGE(B5:B10)</f>
        <v>112.75175750742316</v>
      </c>
      <c r="C13">
        <f>AVERAGE(C5:C11)</f>
        <v>177.42354967602037</v>
      </c>
    </row>
    <row r="14" spans="1:3">
      <c r="A14" t="s">
        <v>12</v>
      </c>
      <c r="B14">
        <f>STDEV(B5:B10)/SQRT(6)</f>
        <v>12.87177809595652</v>
      </c>
      <c r="C14">
        <f>STDEV(C5:C11)/SQRT(7)</f>
        <v>19.678999669459245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50828-88CC-F54B-A229-652047ABEFC5}">
  <dimension ref="A4:C14"/>
  <sheetViews>
    <sheetView workbookViewId="0">
      <selection activeCell="C14" sqref="C14"/>
    </sheetView>
  </sheetViews>
  <sheetFormatPr baseColWidth="10" defaultRowHeight="16"/>
  <sheetData>
    <row r="4" spans="1:3">
      <c r="B4" t="s">
        <v>247</v>
      </c>
    </row>
    <row r="5" spans="1:3">
      <c r="B5" t="s">
        <v>111</v>
      </c>
      <c r="C5" t="s">
        <v>112</v>
      </c>
    </row>
    <row r="6" spans="1:3">
      <c r="B6">
        <v>23.699055855765387</v>
      </c>
      <c r="C6">
        <v>18.87752380235105</v>
      </c>
    </row>
    <row r="7" spans="1:3">
      <c r="B7">
        <v>22.554963504107747</v>
      </c>
      <c r="C7">
        <v>12.748457632756553</v>
      </c>
    </row>
    <row r="8" spans="1:3">
      <c r="B8">
        <v>27.556281498496858</v>
      </c>
      <c r="C8">
        <v>18.142035861999709</v>
      </c>
    </row>
    <row r="9" spans="1:3">
      <c r="B9">
        <v>34.445351873121069</v>
      </c>
      <c r="C9">
        <v>15.200084100594351</v>
      </c>
    </row>
    <row r="10" spans="1:3">
      <c r="B10">
        <v>15.690409394161911</v>
      </c>
      <c r="C10">
        <v>21.737754681495151</v>
      </c>
    </row>
    <row r="11" spans="1:3">
      <c r="C11">
        <v>8.1720882261259966</v>
      </c>
    </row>
    <row r="12" spans="1:3">
      <c r="C12">
        <v>16.91622262808081</v>
      </c>
    </row>
    <row r="13" spans="1:3">
      <c r="A13" t="s">
        <v>11</v>
      </c>
      <c r="B13">
        <f>AVERAGE(B6:B12)</f>
        <v>24.789212425130597</v>
      </c>
      <c r="C13">
        <f>AVERAGE(C6:C12)</f>
        <v>15.970595276200514</v>
      </c>
    </row>
    <row r="14" spans="1:3">
      <c r="A14" t="s">
        <v>12</v>
      </c>
      <c r="B14">
        <f>STDEV(B6:B12)/SQRT(5)</f>
        <v>3.0811217638954496</v>
      </c>
      <c r="C14">
        <f>STDEV(C6:C12)/SQRT(7)</f>
        <v>1.6840448546480891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6950A-F6F4-604B-9184-313A8D1CE9BD}">
  <dimension ref="A4:C16"/>
  <sheetViews>
    <sheetView topLeftCell="S1" workbookViewId="0">
      <selection activeCell="C17" sqref="C17"/>
    </sheetView>
  </sheetViews>
  <sheetFormatPr baseColWidth="10" defaultRowHeight="16"/>
  <sheetData>
    <row r="4" spans="1:3">
      <c r="B4" t="s">
        <v>248</v>
      </c>
    </row>
    <row r="5" spans="1:3">
      <c r="B5" t="s">
        <v>111</v>
      </c>
      <c r="C5" t="s">
        <v>112</v>
      </c>
    </row>
    <row r="6" spans="1:3">
      <c r="B6">
        <v>20.350212346263678</v>
      </c>
      <c r="C6">
        <v>20.246761738838956</v>
      </c>
    </row>
    <row r="7" spans="1:3">
      <c r="B7">
        <v>19.507828828662351</v>
      </c>
      <c r="C7">
        <v>28.375023750781601</v>
      </c>
    </row>
    <row r="8" spans="1:3">
      <c r="B8">
        <v>29.187849951975863</v>
      </c>
      <c r="C8">
        <v>19.99552454937891</v>
      </c>
    </row>
    <row r="9" spans="1:3">
      <c r="B9">
        <v>17.789809812501748</v>
      </c>
      <c r="C9">
        <v>11.379566816719706</v>
      </c>
    </row>
    <row r="10" spans="1:3">
      <c r="B10">
        <v>9.7539144143311756</v>
      </c>
      <c r="C10">
        <v>17.291030098132538</v>
      </c>
    </row>
    <row r="11" spans="1:3">
      <c r="C11">
        <v>15.01881139933948</v>
      </c>
    </row>
    <row r="12" spans="1:3">
      <c r="C12">
        <v>2.0690121484944921</v>
      </c>
    </row>
    <row r="13" spans="1:3">
      <c r="C13">
        <v>20.98569464901556</v>
      </c>
    </row>
    <row r="15" spans="1:3">
      <c r="A15" t="s">
        <v>11</v>
      </c>
      <c r="B15">
        <f>AVERAGE(B6:B10)</f>
        <v>19.317923070746964</v>
      </c>
      <c r="C15">
        <f>AVERAGE(C6:C13)</f>
        <v>16.920178143837656</v>
      </c>
    </row>
    <row r="16" spans="1:3">
      <c r="A16" t="s">
        <v>12</v>
      </c>
      <c r="B16">
        <f>STDEV(B6:B10)/SQRT(5)</f>
        <v>3.1009880175200775</v>
      </c>
      <c r="C16">
        <f>STDEV(C6:C13)/SQRT(8)</f>
        <v>2.7492663249554825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590E2-21B0-E34D-9B35-7EA12BF165FC}">
  <dimension ref="A3:J32"/>
  <sheetViews>
    <sheetView workbookViewId="0">
      <selection activeCell="B30" sqref="B30"/>
    </sheetView>
  </sheetViews>
  <sheetFormatPr baseColWidth="10" defaultRowHeight="16"/>
  <cols>
    <col min="2" max="2" width="18.83203125" customWidth="1"/>
    <col min="3" max="3" width="14.6640625" customWidth="1"/>
    <col min="4" max="4" width="15.83203125" customWidth="1"/>
    <col min="5" max="5" width="16" customWidth="1"/>
    <col min="7" max="7" width="16.6640625" customWidth="1"/>
    <col min="8" max="8" width="14.1640625" customWidth="1"/>
    <col min="9" max="9" width="16.33203125" customWidth="1"/>
    <col min="10" max="10" width="15.6640625" customWidth="1"/>
  </cols>
  <sheetData>
    <row r="3" spans="1:10">
      <c r="B3" t="s">
        <v>249</v>
      </c>
    </row>
    <row r="4" spans="1:10">
      <c r="B4" t="s">
        <v>16</v>
      </c>
      <c r="G4" t="s">
        <v>19</v>
      </c>
    </row>
    <row r="5" spans="1:10">
      <c r="B5" t="s">
        <v>17</v>
      </c>
      <c r="C5" t="s">
        <v>18</v>
      </c>
      <c r="D5" t="s">
        <v>151</v>
      </c>
      <c r="E5" t="s">
        <v>250</v>
      </c>
      <c r="G5" t="s">
        <v>17</v>
      </c>
      <c r="H5" t="s">
        <v>18</v>
      </c>
      <c r="I5" t="s">
        <v>151</v>
      </c>
      <c r="J5" t="s">
        <v>250</v>
      </c>
    </row>
    <row r="6" spans="1:10">
      <c r="B6">
        <v>0.43680838672102501</v>
      </c>
      <c r="C6">
        <v>0.20384391380314501</v>
      </c>
      <c r="D6">
        <v>3.8905066977285963E-2</v>
      </c>
      <c r="E6">
        <v>6.7326732673267317E-2</v>
      </c>
      <c r="G6">
        <v>0.33668810447248271</v>
      </c>
      <c r="H6">
        <v>0.18537974372821445</v>
      </c>
      <c r="I6">
        <v>0.15199567970936229</v>
      </c>
      <c r="J6">
        <v>6.4313417448082874E-2</v>
      </c>
    </row>
    <row r="7" spans="1:10">
      <c r="B7">
        <v>1.1974373907979032</v>
      </c>
      <c r="C7">
        <v>0.14210832847990679</v>
      </c>
      <c r="D7">
        <v>8.9225393127548042E-2</v>
      </c>
      <c r="E7">
        <v>3.66919044845661E-2</v>
      </c>
      <c r="G7">
        <v>1.22509696106829</v>
      </c>
      <c r="H7">
        <v>0.16888408856595807</v>
      </c>
      <c r="I7">
        <v>0.11232755658107908</v>
      </c>
      <c r="J7">
        <v>0.11920074623201925</v>
      </c>
    </row>
    <row r="8" spans="1:10">
      <c r="B8">
        <v>1.4781595806639485</v>
      </c>
      <c r="C8">
        <v>0.10355270821199766</v>
      </c>
      <c r="D8">
        <v>0.31450203843913804</v>
      </c>
      <c r="E8">
        <v>3.8788584740827019E-2</v>
      </c>
      <c r="G8">
        <v>1.0444302616721488</v>
      </c>
      <c r="H8">
        <v>0.217094604546124</v>
      </c>
      <c r="I8">
        <v>0.20619568952820463</v>
      </c>
      <c r="J8">
        <v>0.12735038538956256</v>
      </c>
    </row>
    <row r="9" spans="1:10">
      <c r="B9">
        <v>1.4874781595806637</v>
      </c>
      <c r="C9">
        <v>7.3733255678509024E-2</v>
      </c>
      <c r="D9">
        <v>0.15958066394874781</v>
      </c>
      <c r="E9">
        <v>2.5859056493884681E-2</v>
      </c>
      <c r="G9">
        <v>1.8612597574745937</v>
      </c>
      <c r="H9">
        <v>0.17978300358387747</v>
      </c>
      <c r="I9">
        <v>0.11193480288673964</v>
      </c>
      <c r="J9">
        <v>0.16083263783199961</v>
      </c>
    </row>
    <row r="10" spans="1:10">
      <c r="B10">
        <v>1.3453698311007571</v>
      </c>
      <c r="C10">
        <v>0.1292952824694234</v>
      </c>
      <c r="D10">
        <v>0.26324985439720439</v>
      </c>
      <c r="E10">
        <v>0.71170646476412347</v>
      </c>
      <c r="G10">
        <v>1.3466542294663459</v>
      </c>
      <c r="H10">
        <v>9.2493495016937502E-2</v>
      </c>
      <c r="I10">
        <v>0.17516814767538907</v>
      </c>
      <c r="J10">
        <v>0.46138740242525406</v>
      </c>
    </row>
    <row r="11" spans="1:10">
      <c r="B11">
        <v>0.92836342457775178</v>
      </c>
      <c r="C11">
        <v>0.68491555037856722</v>
      </c>
      <c r="D11">
        <v>7.5364006988934182E-2</v>
      </c>
      <c r="E11">
        <v>6.3715783343040192E-2</v>
      </c>
      <c r="G11">
        <v>0.97255633560803179</v>
      </c>
      <c r="H11">
        <v>0.10103588786882026</v>
      </c>
      <c r="I11">
        <v>9.4162698217880106E-2</v>
      </c>
      <c r="J11">
        <v>3.62315283028131E-2</v>
      </c>
    </row>
    <row r="12" spans="1:10">
      <c r="B12">
        <v>0.45195107746068719</v>
      </c>
      <c r="D12">
        <v>0.21782178217821782</v>
      </c>
      <c r="E12">
        <v>0.29702970297029696</v>
      </c>
      <c r="G12">
        <v>0.72531788502135597</v>
      </c>
      <c r="I12">
        <v>0.20570474741028036</v>
      </c>
      <c r="J12">
        <v>0.18459423633953556</v>
      </c>
    </row>
    <row r="13" spans="1:10">
      <c r="B13">
        <v>0.67443214909726257</v>
      </c>
      <c r="D13">
        <v>0.18404193360512522</v>
      </c>
      <c r="E13">
        <v>0.30285381479324402</v>
      </c>
      <c r="G13">
        <v>0.48799646521675094</v>
      </c>
      <c r="I13">
        <v>0.13716922774804852</v>
      </c>
      <c r="J13">
        <v>0.24547105896214835</v>
      </c>
    </row>
    <row r="15" spans="1:10">
      <c r="A15" t="s">
        <v>11</v>
      </c>
      <c r="B15">
        <f>AVERAGE(B6:B13)</f>
        <v>0.99999999999999989</v>
      </c>
      <c r="C15">
        <f t="shared" ref="C15:E15" si="0">AVERAGE(C6:C13)</f>
        <v>0.22290817317025816</v>
      </c>
      <c r="D15">
        <f t="shared" si="0"/>
        <v>0.16783634245777518</v>
      </c>
      <c r="E15">
        <f t="shared" si="0"/>
        <v>0.19299650553290623</v>
      </c>
      <c r="G15">
        <f>AVERAGE(G6:G13)</f>
        <v>1</v>
      </c>
      <c r="H15">
        <f t="shared" ref="H15:J15" si="1">AVERAGE(H6:H13)</f>
        <v>0.15744513721832196</v>
      </c>
      <c r="I15">
        <f t="shared" si="1"/>
        <v>0.14933231871962296</v>
      </c>
      <c r="J15">
        <f t="shared" si="1"/>
        <v>0.17492267661642691</v>
      </c>
    </row>
    <row r="16" spans="1:10">
      <c r="A16" t="s">
        <v>12</v>
      </c>
      <c r="B16">
        <f>STDEV(B6:B13)/SQRT(8)</f>
        <v>0.15544877563574105</v>
      </c>
      <c r="C16">
        <f>STDEV(C6:C13)/SQRT(6)</f>
        <v>9.4093062764396801E-2</v>
      </c>
      <c r="D16">
        <f t="shared" ref="D16:E16" si="2">STDEV(D6:D13)/SQRT(8)</f>
        <v>3.4016270847599499E-2</v>
      </c>
      <c r="E16">
        <f t="shared" si="2"/>
        <v>8.4579220190337645E-2</v>
      </c>
      <c r="G16">
        <f>STDEV(G6:G13)/SQRT(8)</f>
        <v>0.1738695079275272</v>
      </c>
      <c r="H16">
        <f>STDEV(H6:H13)/SQRT(6)</f>
        <v>2.0305130970506759E-2</v>
      </c>
      <c r="I16">
        <f t="shared" ref="I16:J16" si="3">STDEV(I6:I13)/SQRT(8)</f>
        <v>1.5262835128812095E-2</v>
      </c>
      <c r="J16">
        <f t="shared" si="3"/>
        <v>4.7088230425410299E-2</v>
      </c>
    </row>
    <row r="19" spans="1:10">
      <c r="B19" t="s">
        <v>249</v>
      </c>
    </row>
    <row r="20" spans="1:10">
      <c r="B20" t="s">
        <v>16</v>
      </c>
      <c r="G20" t="s">
        <v>19</v>
      </c>
    </row>
    <row r="21" spans="1:10">
      <c r="B21" t="s">
        <v>17</v>
      </c>
      <c r="C21" t="s">
        <v>18</v>
      </c>
      <c r="D21" t="s">
        <v>151</v>
      </c>
      <c r="E21" t="s">
        <v>250</v>
      </c>
      <c r="G21" t="s">
        <v>17</v>
      </c>
      <c r="H21" t="s">
        <v>18</v>
      </c>
      <c r="I21" t="s">
        <v>151</v>
      </c>
      <c r="J21" t="s">
        <v>250</v>
      </c>
    </row>
    <row r="22" spans="1:10">
      <c r="B22">
        <v>3.75</v>
      </c>
      <c r="C22">
        <v>1.75</v>
      </c>
      <c r="D22">
        <v>0.33400000000000002</v>
      </c>
      <c r="E22">
        <v>0.57799999999999996</v>
      </c>
      <c r="G22">
        <v>3.4290000000000003</v>
      </c>
      <c r="H22">
        <v>1.8879999999999999</v>
      </c>
      <c r="I22">
        <v>1.5480000000000003</v>
      </c>
      <c r="J22">
        <v>0.65500000000000003</v>
      </c>
    </row>
    <row r="23" spans="1:10">
      <c r="B23">
        <v>10.280000000000001</v>
      </c>
      <c r="C23">
        <v>1.22</v>
      </c>
      <c r="D23">
        <v>0.76600000000000001</v>
      </c>
      <c r="E23">
        <v>0.315</v>
      </c>
      <c r="G23">
        <v>12.477</v>
      </c>
      <c r="H23">
        <v>1.72</v>
      </c>
      <c r="I23">
        <v>1.1439999999999999</v>
      </c>
      <c r="J23">
        <v>1.214</v>
      </c>
    </row>
    <row r="24" spans="1:10">
      <c r="B24">
        <v>12.69</v>
      </c>
      <c r="C24">
        <v>0.88900000000000001</v>
      </c>
      <c r="D24">
        <v>2.7</v>
      </c>
      <c r="E24">
        <v>0.33299999999999996</v>
      </c>
      <c r="G24">
        <v>10.636999999999999</v>
      </c>
      <c r="H24">
        <v>2.2109999999999999</v>
      </c>
      <c r="I24">
        <v>2.1</v>
      </c>
      <c r="J24">
        <v>1.2969999999999999</v>
      </c>
    </row>
    <row r="25" spans="1:10">
      <c r="B25">
        <v>12.77</v>
      </c>
      <c r="C25">
        <v>0.63300000000000001</v>
      </c>
      <c r="D25">
        <v>1.37</v>
      </c>
      <c r="E25">
        <v>0.222</v>
      </c>
      <c r="G25">
        <v>18.956</v>
      </c>
      <c r="H25">
        <v>1.8310000000000002</v>
      </c>
      <c r="I25">
        <v>1.1399999999999999</v>
      </c>
      <c r="J25">
        <v>1.6379999999999999</v>
      </c>
    </row>
    <row r="26" spans="1:10">
      <c r="B26">
        <v>11.55</v>
      </c>
      <c r="C26">
        <v>1.1100000000000001</v>
      </c>
      <c r="D26">
        <v>2.2599999999999998</v>
      </c>
      <c r="E26">
        <v>6.11</v>
      </c>
      <c r="G26">
        <v>13.715</v>
      </c>
      <c r="H26">
        <v>0.94199999999999995</v>
      </c>
      <c r="I26">
        <v>1.784</v>
      </c>
      <c r="J26">
        <v>4.6989999999999998</v>
      </c>
    </row>
    <row r="27" spans="1:10">
      <c r="B27">
        <v>7.97</v>
      </c>
      <c r="C27">
        <v>5.88</v>
      </c>
      <c r="D27">
        <v>0.64700000000000002</v>
      </c>
      <c r="E27">
        <v>0.54700000000000015</v>
      </c>
      <c r="G27">
        <v>9.9049999999999994</v>
      </c>
      <c r="H27">
        <v>1.0289999999999999</v>
      </c>
      <c r="I27">
        <v>0.95899999999999996</v>
      </c>
      <c r="J27">
        <v>0.36899999999999999</v>
      </c>
    </row>
    <row r="28" spans="1:10">
      <c r="B28">
        <v>3.88</v>
      </c>
      <c r="C28">
        <v>0</v>
      </c>
      <c r="D28">
        <v>1.87</v>
      </c>
      <c r="E28">
        <v>2.5499999999999998</v>
      </c>
      <c r="G28">
        <v>7.3869999999999996</v>
      </c>
      <c r="I28">
        <v>2.0950000000000002</v>
      </c>
      <c r="J28">
        <v>1.88</v>
      </c>
    </row>
    <row r="29" spans="1:10">
      <c r="B29">
        <v>5.79</v>
      </c>
      <c r="C29">
        <v>0</v>
      </c>
      <c r="D29">
        <v>1.58</v>
      </c>
      <c r="E29">
        <v>2.6</v>
      </c>
      <c r="G29">
        <v>4.97</v>
      </c>
      <c r="I29">
        <v>1.397</v>
      </c>
      <c r="J29">
        <v>2.5</v>
      </c>
    </row>
    <row r="31" spans="1:10">
      <c r="A31" t="s">
        <v>11</v>
      </c>
      <c r="B31">
        <f>AVERAGE(B22:B29)</f>
        <v>8.5849999999999991</v>
      </c>
      <c r="C31">
        <f t="shared" ref="C31:E31" si="4">AVERAGE(C22:C29)</f>
        <v>1.4352499999999999</v>
      </c>
      <c r="D31">
        <f t="shared" si="4"/>
        <v>1.4408749999999999</v>
      </c>
      <c r="E31">
        <f t="shared" si="4"/>
        <v>1.6568750000000001</v>
      </c>
      <c r="G31">
        <f>AVERAGE(G22:G29)</f>
        <v>10.1845</v>
      </c>
      <c r="H31">
        <f>AVERAGE(H22:H29)</f>
        <v>1.6034999999999997</v>
      </c>
      <c r="I31">
        <f t="shared" ref="I31:J31" si="5">AVERAGE(I22:I29)</f>
        <v>1.520875</v>
      </c>
      <c r="J31">
        <f t="shared" si="5"/>
        <v>1.7814999999999999</v>
      </c>
    </row>
    <row r="32" spans="1:10">
      <c r="A32" t="s">
        <v>12</v>
      </c>
      <c r="B32">
        <f>STDEV(B22:B29)/SQRT(8)</f>
        <v>1.3345277388328376</v>
      </c>
      <c r="C32">
        <f>STDEV(C22:C29)/SQRT(6)</f>
        <v>0.7725786984107802</v>
      </c>
      <c r="D32">
        <f t="shared" ref="D32:E32" si="6">STDEV(D22:D29)/SQRT(8)</f>
        <v>0.2920296852266418</v>
      </c>
      <c r="E32">
        <f t="shared" si="6"/>
        <v>0.72611260533404864</v>
      </c>
      <c r="G32">
        <f>STDEV(G22:G29)/SQRT(8)</f>
        <v>1.7707740034879016</v>
      </c>
      <c r="H32">
        <f>STDEV(H22:H29)/SQRT(6)</f>
        <v>0.20679760636912606</v>
      </c>
      <c r="I32">
        <f t="shared" ref="I32:J32" si="7">STDEV(I22:I29)/SQRT(8)</f>
        <v>0.15544434436938712</v>
      </c>
      <c r="J32">
        <f t="shared" si="7"/>
        <v>0.47957008276759117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75439-285E-2E47-A094-EFF1D2148539}">
  <dimension ref="A3:J32"/>
  <sheetViews>
    <sheetView workbookViewId="0">
      <selection activeCell="C24" sqref="C24"/>
    </sheetView>
  </sheetViews>
  <sheetFormatPr baseColWidth="10" defaultRowHeight="16"/>
  <cols>
    <col min="2" max="2" width="16" customWidth="1"/>
    <col min="3" max="3" width="13.5" customWidth="1"/>
    <col min="4" max="4" width="16" customWidth="1"/>
    <col min="5" max="5" width="15.83203125" customWidth="1"/>
    <col min="7" max="7" width="13.6640625" customWidth="1"/>
    <col min="8" max="8" width="13.33203125" customWidth="1"/>
    <col min="9" max="9" width="17" customWidth="1"/>
    <col min="10" max="10" width="16" customWidth="1"/>
  </cols>
  <sheetData>
    <row r="3" spans="1:10">
      <c r="B3" t="s">
        <v>251</v>
      </c>
    </row>
    <row r="4" spans="1:10">
      <c r="B4" t="s">
        <v>16</v>
      </c>
      <c r="G4" t="s">
        <v>19</v>
      </c>
    </row>
    <row r="5" spans="1:10">
      <c r="B5" t="s">
        <v>17</v>
      </c>
      <c r="C5" t="s">
        <v>18</v>
      </c>
      <c r="D5" t="s">
        <v>151</v>
      </c>
      <c r="E5" t="s">
        <v>250</v>
      </c>
      <c r="G5" t="s">
        <v>17</v>
      </c>
      <c r="H5" t="s">
        <v>18</v>
      </c>
      <c r="I5" t="s">
        <v>151</v>
      </c>
      <c r="J5" t="s">
        <v>250</v>
      </c>
    </row>
    <row r="6" spans="1:10">
      <c r="B6">
        <v>0.65451402530054203</v>
      </c>
      <c r="C6">
        <v>3.4470024357664801</v>
      </c>
      <c r="D6">
        <v>0.68044315235326502</v>
      </c>
      <c r="E6">
        <v>2.9512060972735132</v>
      </c>
      <c r="G6">
        <v>1.8866355000249557</v>
      </c>
      <c r="H6">
        <v>2.1661370555842083</v>
      </c>
      <c r="I6">
        <v>3.0038098723942301</v>
      </c>
      <c r="J6">
        <v>4.5959705192406881</v>
      </c>
    </row>
    <row r="7" spans="1:10">
      <c r="B7">
        <v>2.6518425394829892</v>
      </c>
      <c r="C7">
        <v>1.8668971477960246</v>
      </c>
      <c r="D7">
        <v>-0.28443466645713839</v>
      </c>
      <c r="E7">
        <v>4.9838925119823996</v>
      </c>
      <c r="G7">
        <v>1.271066597900411</v>
      </c>
      <c r="H7">
        <v>1.7793268670870284</v>
      </c>
      <c r="I7">
        <v>-0.26868750727868629</v>
      </c>
      <c r="J7">
        <v>3.5802818307351894</v>
      </c>
    </row>
    <row r="8" spans="1:10">
      <c r="B8">
        <v>1.1000235719336853E-2</v>
      </c>
      <c r="C8">
        <v>5.8929834210733087</v>
      </c>
      <c r="D8">
        <v>0.97666378565254963</v>
      </c>
      <c r="E8">
        <v>3.3448573898012097</v>
      </c>
      <c r="G8">
        <v>6.0725040344718637E-2</v>
      </c>
      <c r="H8">
        <v>2.9172974861497001</v>
      </c>
      <c r="I8">
        <v>1.9423694411632588</v>
      </c>
      <c r="J8">
        <v>0.52822466601227824</v>
      </c>
    </row>
    <row r="9" spans="1:10">
      <c r="B9">
        <v>0.27107723736937217</v>
      </c>
      <c r="C9">
        <v>7.3277284513239573</v>
      </c>
      <c r="D9">
        <v>-0.2294334878604542</v>
      </c>
      <c r="E9">
        <v>3.0148503182211046</v>
      </c>
      <c r="G9">
        <v>8.3184986773587183E-2</v>
      </c>
      <c r="H9">
        <v>5.263114113164856</v>
      </c>
      <c r="I9">
        <v>-0.30778445106227226</v>
      </c>
      <c r="J9">
        <v>4.6342356131565374</v>
      </c>
    </row>
    <row r="10" spans="1:10">
      <c r="B10">
        <v>1.2728844189518349</v>
      </c>
      <c r="C10">
        <v>3.0297792095544906</v>
      </c>
      <c r="D10">
        <v>1.1589534061444176</v>
      </c>
      <c r="E10">
        <v>1.9619706136560073</v>
      </c>
      <c r="G10">
        <v>1.8325652586221242</v>
      </c>
      <c r="H10">
        <v>4.8829587236095628</v>
      </c>
      <c r="I10">
        <v>0.51075581878982479</v>
      </c>
      <c r="J10">
        <v>2.3557988254279869</v>
      </c>
    </row>
    <row r="11" spans="1:10">
      <c r="B11">
        <v>0.56651213954584745</v>
      </c>
      <c r="C11">
        <v>3.0918519682564631</v>
      </c>
      <c r="D11">
        <v>-0.10293077708808047</v>
      </c>
      <c r="E11">
        <v>6.3958513396715651</v>
      </c>
      <c r="G11">
        <v>9.5662734789625253E-2</v>
      </c>
      <c r="H11">
        <v>4.2549120734689803</v>
      </c>
      <c r="I11">
        <v>-0.35020879431680163</v>
      </c>
      <c r="J11">
        <v>7.8152295073785076</v>
      </c>
    </row>
    <row r="12" spans="1:10">
      <c r="B12">
        <v>1.5722479767423592</v>
      </c>
      <c r="D12">
        <v>1.7223226211990259</v>
      </c>
      <c r="E12">
        <v>2.8294177732379979</v>
      </c>
      <c r="G12">
        <v>1.7701765185419336</v>
      </c>
      <c r="I12">
        <v>1.1828905119204087</v>
      </c>
      <c r="J12">
        <v>2.9938276739814</v>
      </c>
    </row>
    <row r="15" spans="1:10">
      <c r="A15" t="s">
        <v>11</v>
      </c>
      <c r="B15">
        <f>AVERAGE(B6:B12)</f>
        <v>1.0000112247303259</v>
      </c>
      <c r="C15">
        <f>AVERAGE(C6:C11)</f>
        <v>4.1093737722951209</v>
      </c>
      <c r="D15">
        <f>AVERAGE(D6:D12)</f>
        <v>0.56022629056336926</v>
      </c>
      <c r="E15">
        <f>AVERAGE(E6:E12)</f>
        <v>3.6402922919776857</v>
      </c>
      <c r="G15">
        <f>AVERAGE(G6:G12)</f>
        <v>1.0000023767139081</v>
      </c>
      <c r="H15">
        <f>AVERAGE(H6:H11)</f>
        <v>3.5439577198440557</v>
      </c>
      <c r="I15">
        <f>AVERAGE(I6:I12)</f>
        <v>0.81616355594428025</v>
      </c>
      <c r="J15">
        <f>AVERAGE(J6:J12)</f>
        <v>3.7862240908475124</v>
      </c>
    </row>
    <row r="16" spans="1:10">
      <c r="A16" t="s">
        <v>12</v>
      </c>
      <c r="B16">
        <f>STDEV(B6:B12)/SQRT(7)</f>
        <v>0.34320751181074244</v>
      </c>
      <c r="C16">
        <f>STDEV(C6:C11)/SQRT(6)</f>
        <v>0.84078103490572587</v>
      </c>
      <c r="D16">
        <f t="shared" ref="D16:E16" si="0">STDEV(D6:D12)/SQRT(7)</f>
        <v>0.2957478944148712</v>
      </c>
      <c r="E16">
        <f t="shared" si="0"/>
        <v>0.57375014441916561</v>
      </c>
      <c r="G16">
        <f>STDEV(G6:G12)/SQRT(7)</f>
        <v>0.33404267967621259</v>
      </c>
      <c r="H16">
        <f>STDEV(H6:H11)/SQRT(6)</f>
        <v>0.59606748397521669</v>
      </c>
      <c r="I16">
        <f>STDEV(I6:I12)/SQRT(7)</f>
        <v>0.48995830870293683</v>
      </c>
      <c r="J16">
        <f t="shared" ref="J16" si="1">STDEV(J6:J12)/SQRT(7)</f>
        <v>0.85827454890944876</v>
      </c>
    </row>
    <row r="19" spans="1:10">
      <c r="B19" t="s">
        <v>251</v>
      </c>
    </row>
    <row r="20" spans="1:10">
      <c r="B20" t="s">
        <v>16</v>
      </c>
      <c r="G20" t="s">
        <v>19</v>
      </c>
    </row>
    <row r="21" spans="1:10">
      <c r="B21" t="s">
        <v>17</v>
      </c>
      <c r="C21" t="s">
        <v>18</v>
      </c>
      <c r="D21" t="s">
        <v>151</v>
      </c>
      <c r="E21" t="s">
        <v>250</v>
      </c>
      <c r="G21" t="s">
        <v>17</v>
      </c>
      <c r="H21" t="s">
        <v>18</v>
      </c>
      <c r="I21" t="s">
        <v>151</v>
      </c>
      <c r="J21" t="s">
        <v>250</v>
      </c>
    </row>
    <row r="22" spans="1:10">
      <c r="B22">
        <v>0.83319635420758997</v>
      </c>
      <c r="C22">
        <v>4.3880341007307289</v>
      </c>
      <c r="D22">
        <v>0.86620413294570631</v>
      </c>
      <c r="E22">
        <v>3.7568853618291822</v>
      </c>
      <c r="G22">
        <v>2.2677358710299966</v>
      </c>
      <c r="H22">
        <v>2.6036967408122185</v>
      </c>
      <c r="I22">
        <v>3.6105794666178643</v>
      </c>
      <c r="J22">
        <v>5.5243565641273067</v>
      </c>
    </row>
    <row r="23" spans="1:10">
      <c r="B23">
        <v>3.3757955527618448</v>
      </c>
      <c r="C23">
        <v>2.3765600691443391</v>
      </c>
      <c r="D23">
        <v>-0.36208533039993712</v>
      </c>
      <c r="E23">
        <v>6.3444951677535943</v>
      </c>
      <c r="G23">
        <v>1.5278220506762941</v>
      </c>
      <c r="H23">
        <v>2.138750894238608</v>
      </c>
      <c r="I23">
        <v>-0.3229623837489809</v>
      </c>
      <c r="J23">
        <v>4.3034987605436976</v>
      </c>
    </row>
    <row r="24" spans="1:10">
      <c r="B24">
        <v>1.4003300070715813E-2</v>
      </c>
      <c r="C24">
        <v>7.5017678950263216</v>
      </c>
      <c r="D24">
        <v>1.2432929991356956</v>
      </c>
      <c r="E24">
        <v>4.2580034572169394</v>
      </c>
      <c r="G24">
        <v>7.2991498494351797E-2</v>
      </c>
      <c r="H24">
        <v>3.5065915783519395</v>
      </c>
      <c r="I24">
        <v>2.334728068278237</v>
      </c>
      <c r="J24">
        <v>0.63492604854675838</v>
      </c>
    </row>
    <row r="25" spans="1:10">
      <c r="B25">
        <v>0.34508132317121076</v>
      </c>
      <c r="C25">
        <v>9.3281983185353976</v>
      </c>
      <c r="D25">
        <v>-0.2920688300463582</v>
      </c>
      <c r="E25">
        <v>3.8379044550954657</v>
      </c>
      <c r="G25">
        <v>9.9988354101851792E-2</v>
      </c>
      <c r="H25">
        <v>6.3262631640241569</v>
      </c>
      <c r="I25">
        <v>-0.36995691017685123</v>
      </c>
      <c r="J25">
        <v>5.5703512070141574</v>
      </c>
    </row>
    <row r="26" spans="1:10">
      <c r="B26">
        <v>1.6203818653256856</v>
      </c>
      <c r="C26">
        <v>3.8569089337628664</v>
      </c>
      <c r="D26">
        <v>1.4753476860218435</v>
      </c>
      <c r="E26">
        <v>2.4975885911840972</v>
      </c>
      <c r="G26">
        <v>2.2027434408637934</v>
      </c>
      <c r="H26">
        <v>5.8693163857786947</v>
      </c>
      <c r="I26">
        <v>0.61392849418536932</v>
      </c>
      <c r="J26">
        <v>2.8316701881644404</v>
      </c>
    </row>
    <row r="27" spans="1:10">
      <c r="B27">
        <v>0.72116995364186376</v>
      </c>
      <c r="C27">
        <v>3.9359275555904771</v>
      </c>
      <c r="D27">
        <v>-0.13103087923312642</v>
      </c>
      <c r="E27">
        <v>8.1419187554019015</v>
      </c>
      <c r="G27">
        <v>0.11498660721712956</v>
      </c>
      <c r="H27">
        <v>5.1144043123097145</v>
      </c>
      <c r="I27">
        <v>-0.42095097076879556</v>
      </c>
      <c r="J27">
        <v>9.3939058678689662</v>
      </c>
    </row>
    <row r="28" spans="1:10">
      <c r="B28">
        <v>2.0014716743930232</v>
      </c>
      <c r="D28">
        <v>2.1925166967863601</v>
      </c>
      <c r="E28">
        <v>3.6018488253319711</v>
      </c>
      <c r="G28">
        <v>2.1277521752874042</v>
      </c>
      <c r="I28">
        <v>1.4218343953283312</v>
      </c>
      <c r="J28">
        <v>3.5985808641256427</v>
      </c>
    </row>
    <row r="31" spans="1:10">
      <c r="A31" t="s">
        <v>11</v>
      </c>
      <c r="B31">
        <f>AVERAGE(B22:B28)</f>
        <v>1.2730142890817049</v>
      </c>
      <c r="C31">
        <f>AVERAGE(C22:C27)</f>
        <v>5.2312328121316884</v>
      </c>
      <c r="D31">
        <f>AVERAGE(D22:D28)</f>
        <v>0.71316806788716913</v>
      </c>
      <c r="E31">
        <f>AVERAGE(E22:E28)</f>
        <v>4.6340920876875931</v>
      </c>
      <c r="G31">
        <f>AVERAGE(G22:G28)</f>
        <v>1.2020028568101171</v>
      </c>
      <c r="H31">
        <f>AVERAGE(H22:H27)</f>
        <v>4.259837179252556</v>
      </c>
      <c r="I31">
        <f>AVERAGE(I22:I28)</f>
        <v>0.98102859424502498</v>
      </c>
      <c r="J31">
        <f>AVERAGE(J22:J28)</f>
        <v>4.5510413571987103</v>
      </c>
    </row>
    <row r="32" spans="1:10">
      <c r="A32" t="s">
        <v>12</v>
      </c>
      <c r="B32">
        <f>STDEV(B22:B28)/SQRT(7)</f>
        <v>0.43690316253507511</v>
      </c>
      <c r="C32">
        <f>STDEV(C22:C27)/SQRT(6)</f>
        <v>1.0703142574349886</v>
      </c>
      <c r="D32">
        <f t="shared" ref="D32:E32" si="2">STDEV(D22:D28)/SQRT(7)</f>
        <v>0.37648706959013106</v>
      </c>
      <c r="E32">
        <f t="shared" si="2"/>
        <v>0.73038393384559763</v>
      </c>
      <c r="G32">
        <f>STDEV(G22:G28)/SQRT(7)</f>
        <v>0.40151930097080762</v>
      </c>
      <c r="H32">
        <f>STDEV(H22:H27)/SQRT(6)</f>
        <v>0.71647311573820971</v>
      </c>
      <c r="I32">
        <f>STDEV(I22:I28)/SQRT(7)</f>
        <v>0.58892988706093008</v>
      </c>
      <c r="J32">
        <f t="shared" ref="J32" si="3">STDEV(J22:J28)/SQRT(7)</f>
        <v>1.0316460077891572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925FA-A482-9943-AFF3-B3DEF355337A}">
  <dimension ref="A3:J33"/>
  <sheetViews>
    <sheetView workbookViewId="0">
      <selection activeCell="C26" sqref="C26"/>
    </sheetView>
  </sheetViews>
  <sheetFormatPr baseColWidth="10" defaultRowHeight="16"/>
  <cols>
    <col min="2" max="2" width="13.6640625" customWidth="1"/>
    <col min="3" max="3" width="15.83203125" customWidth="1"/>
    <col min="4" max="4" width="16.6640625" customWidth="1"/>
    <col min="5" max="5" width="17.1640625" customWidth="1"/>
    <col min="7" max="7" width="15.5" customWidth="1"/>
    <col min="8" max="8" width="15.1640625" customWidth="1"/>
    <col min="9" max="9" width="17.1640625" customWidth="1"/>
    <col min="10" max="10" width="17.83203125" customWidth="1"/>
  </cols>
  <sheetData>
    <row r="3" spans="1:10">
      <c r="A3" t="s">
        <v>13</v>
      </c>
      <c r="B3" t="s">
        <v>145</v>
      </c>
    </row>
    <row r="4" spans="1:10">
      <c r="B4" t="s">
        <v>16</v>
      </c>
      <c r="G4" t="s">
        <v>19</v>
      </c>
    </row>
    <row r="5" spans="1:10">
      <c r="B5" t="s">
        <v>17</v>
      </c>
      <c r="C5" t="s">
        <v>18</v>
      </c>
      <c r="D5" t="s">
        <v>151</v>
      </c>
      <c r="E5" t="s">
        <v>250</v>
      </c>
      <c r="G5" t="s">
        <v>17</v>
      </c>
      <c r="H5" t="s">
        <v>18</v>
      </c>
      <c r="I5" t="s">
        <v>151</v>
      </c>
      <c r="J5" t="s">
        <v>250</v>
      </c>
    </row>
    <row r="6" spans="1:10">
      <c r="B6">
        <v>0.93711399214855928</v>
      </c>
      <c r="C6">
        <v>4.0696340091896497</v>
      </c>
      <c r="D6">
        <v>2.2621235239775799</v>
      </c>
      <c r="E6">
        <v>0.41458253931447731</v>
      </c>
      <c r="G6">
        <v>1.0845070437350679</v>
      </c>
      <c r="H6">
        <v>2.4969194444022889</v>
      </c>
      <c r="I6">
        <v>3.5152525286748166</v>
      </c>
      <c r="J6">
        <v>0.70802311540555884</v>
      </c>
    </row>
    <row r="7" spans="1:10">
      <c r="B7">
        <v>0.29675943593028564</v>
      </c>
      <c r="C7">
        <v>2.0519634018596817</v>
      </c>
      <c r="D7">
        <v>2.1596454453829463</v>
      </c>
      <c r="E7">
        <v>0.83543652354294884</v>
      </c>
      <c r="G7">
        <v>0.38824606274264839</v>
      </c>
      <c r="H7">
        <v>1.657313426944049</v>
      </c>
      <c r="I7">
        <v>2.6531741405898472</v>
      </c>
      <c r="J7">
        <v>0.69559159122907011</v>
      </c>
    </row>
    <row r="8" spans="1:10">
      <c r="B8">
        <v>0.50798703803354195</v>
      </c>
      <c r="C8">
        <v>1.2142584833478414</v>
      </c>
      <c r="D8">
        <v>2.102935571160657</v>
      </c>
      <c r="E8">
        <v>0.13570339313898402</v>
      </c>
      <c r="G8">
        <v>0.61067471839274701</v>
      </c>
      <c r="H8">
        <v>1.5179847290583255</v>
      </c>
      <c r="I8">
        <v>1.9017363176756279</v>
      </c>
      <c r="J8">
        <v>7.0859687805985824E-2</v>
      </c>
    </row>
    <row r="9" spans="1:10">
      <c r="B9">
        <v>0.7050705303307685</v>
      </c>
      <c r="C9">
        <v>0.95873046185211419</v>
      </c>
      <c r="D9">
        <v>2.816946246368822</v>
      </c>
      <c r="E9">
        <v>0.59605413682580299</v>
      </c>
      <c r="G9">
        <v>1.279873227524041</v>
      </c>
      <c r="H9">
        <v>1.6186800748878842</v>
      </c>
      <c r="I9">
        <v>1.9941121050178443</v>
      </c>
      <c r="J9">
        <v>0.62587942873168323</v>
      </c>
    </row>
    <row r="10" spans="1:10">
      <c r="B10">
        <v>1.6759435770163613</v>
      </c>
      <c r="C10">
        <v>0.99248951638914762</v>
      </c>
      <c r="D10">
        <v>3.1073008023869431</v>
      </c>
      <c r="E10">
        <v>1.1766298138638751</v>
      </c>
      <c r="G10">
        <v>1.4304859242776546</v>
      </c>
      <c r="H10">
        <v>1.4451168719622913</v>
      </c>
      <c r="I10">
        <v>1.4055272488156272</v>
      </c>
      <c r="J10">
        <v>0.61880302266198961</v>
      </c>
    </row>
    <row r="11" spans="1:10">
      <c r="B11">
        <v>1.1961113235967089</v>
      </c>
      <c r="C11">
        <v>3.4039268033190586</v>
      </c>
      <c r="D11">
        <v>2.2008768598175048</v>
      </c>
      <c r="E11">
        <v>1.6361799475616738</v>
      </c>
      <c r="G11">
        <v>0.84840371149083171</v>
      </c>
      <c r="H11">
        <v>2.9029521494282209</v>
      </c>
      <c r="I11">
        <v>2.4625893122533697</v>
      </c>
      <c r="J11">
        <v>1.1684676454808918</v>
      </c>
    </row>
    <row r="12" spans="1:10">
      <c r="B12">
        <v>1.6810141069468247</v>
      </c>
      <c r="C12">
        <v>2.8668509356844365</v>
      </c>
      <c r="D12">
        <v>3.657453299842234</v>
      </c>
      <c r="E12">
        <v>0.70120091538383589</v>
      </c>
      <c r="G12">
        <v>1.3578093213997204</v>
      </c>
      <c r="H12">
        <v>1.4493244647604875</v>
      </c>
      <c r="I12">
        <v>2.7098810162564462</v>
      </c>
      <c r="J12">
        <v>0.58753295800266792</v>
      </c>
    </row>
    <row r="13" spans="1:10">
      <c r="C13">
        <v>3.8498665672035077</v>
      </c>
      <c r="D13">
        <v>2.2467784991880171</v>
      </c>
      <c r="H13">
        <v>3.6071501804717832</v>
      </c>
      <c r="I13">
        <v>1.7038838290513572</v>
      </c>
    </row>
    <row r="15" spans="1:10">
      <c r="A15" t="s">
        <v>11</v>
      </c>
      <c r="B15">
        <f>AVERAGE(B6:B13)</f>
        <v>1.0000000005718643</v>
      </c>
      <c r="C15">
        <f t="shared" ref="C15:E15" si="0">AVERAGE(C6:C13)</f>
        <v>2.4259650223556797</v>
      </c>
      <c r="D15">
        <f t="shared" si="0"/>
        <v>2.5692575310155883</v>
      </c>
      <c r="E15">
        <f t="shared" si="0"/>
        <v>0.78511246709022842</v>
      </c>
      <c r="G15">
        <f t="shared" ref="G15:J15" si="1">AVERAGE(G6:G13)</f>
        <v>1.0000000013661017</v>
      </c>
      <c r="H15">
        <f t="shared" si="1"/>
        <v>2.0869301677394163</v>
      </c>
      <c r="I15">
        <f t="shared" si="1"/>
        <v>2.2932695622918668</v>
      </c>
      <c r="J15">
        <f t="shared" si="1"/>
        <v>0.6393082070454067</v>
      </c>
    </row>
    <row r="16" spans="1:10">
      <c r="A16" t="s">
        <v>12</v>
      </c>
      <c r="B16">
        <f>STDEV(B6:B13)/SQRT(7)</f>
        <v>0.20625352361619634</v>
      </c>
      <c r="C16">
        <f>STDEV(C6:C13)/SQRT(8)</f>
        <v>0.45700250491355388</v>
      </c>
      <c r="D16">
        <f>STDEV(D6:D13)/SQRT(8)</f>
        <v>0.20063634778645167</v>
      </c>
      <c r="E16">
        <f>STDEV(E6:E13)/SQRT(7)</f>
        <v>0.18784130670902124</v>
      </c>
      <c r="G16">
        <f>STDEV(G6:G13)/SQRT(7)</f>
        <v>0.15020736418646249</v>
      </c>
      <c r="H16">
        <f>STDEV(H6:H13)/SQRT(8)</f>
        <v>0.2894281589068759</v>
      </c>
      <c r="I16">
        <f>STDEV(I6:I13)/SQRT(8)</f>
        <v>0.2391675809850479</v>
      </c>
      <c r="J16">
        <f>STDEV(J6:J13)/SQRT(7)</f>
        <v>0.12094021145492398</v>
      </c>
    </row>
    <row r="20" spans="1:10">
      <c r="A20" t="s">
        <v>14</v>
      </c>
      <c r="B20" t="s">
        <v>145</v>
      </c>
    </row>
    <row r="21" spans="1:10">
      <c r="B21" t="s">
        <v>16</v>
      </c>
      <c r="G21" t="s">
        <v>19</v>
      </c>
    </row>
    <row r="22" spans="1:10">
      <c r="B22" t="s">
        <v>17</v>
      </c>
      <c r="C22" t="s">
        <v>18</v>
      </c>
      <c r="D22" t="s">
        <v>151</v>
      </c>
      <c r="E22" t="s">
        <v>250</v>
      </c>
      <c r="G22" t="s">
        <v>17</v>
      </c>
      <c r="H22" t="s">
        <v>18</v>
      </c>
      <c r="I22" t="s">
        <v>151</v>
      </c>
      <c r="J22" t="s">
        <v>250</v>
      </c>
    </row>
    <row r="23" spans="1:10">
      <c r="B23">
        <v>7.0227322571613033</v>
      </c>
      <c r="C23">
        <v>30.497837264867233</v>
      </c>
      <c r="D23">
        <v>16.952353688687982</v>
      </c>
      <c r="E23">
        <v>3.1068815496226927</v>
      </c>
      <c r="G23">
        <v>11.340690156337606</v>
      </c>
      <c r="H23">
        <v>26.110286630114736</v>
      </c>
      <c r="I23">
        <v>36.758995692352563</v>
      </c>
      <c r="J23">
        <v>7.4037977177959293</v>
      </c>
    </row>
    <row r="24" spans="1:10">
      <c r="B24">
        <v>2.2239152128615607</v>
      </c>
      <c r="C24">
        <v>15.377413733536454</v>
      </c>
      <c r="D24">
        <v>16.184382967699801</v>
      </c>
      <c r="E24">
        <v>6.2607613074308581</v>
      </c>
      <c r="G24">
        <v>4.0598890780998742</v>
      </c>
      <c r="H24">
        <v>17.330526505553923</v>
      </c>
      <c r="I24">
        <v>27.744241988148033</v>
      </c>
      <c r="J24">
        <v>7.2738012694823864</v>
      </c>
    </row>
    <row r="25" spans="1:10">
      <c r="B25">
        <v>3.8068548630233634</v>
      </c>
      <c r="C25">
        <v>9.0996530742087227</v>
      </c>
      <c r="D25">
        <v>15.759399170277963</v>
      </c>
      <c r="E25">
        <v>1.0169612281835463</v>
      </c>
      <c r="G25">
        <v>6.3858255302329558</v>
      </c>
      <c r="H25">
        <v>15.873566311762911</v>
      </c>
      <c r="I25">
        <v>19.886456673934042</v>
      </c>
      <c r="J25">
        <v>0.74097975538719385</v>
      </c>
    </row>
    <row r="26" spans="1:10">
      <c r="B26">
        <v>5.2837985542987793</v>
      </c>
      <c r="C26">
        <v>7.1847260811197433</v>
      </c>
      <c r="D26">
        <v>21.110195170287952</v>
      </c>
      <c r="E26">
        <v>4.4668297013725677</v>
      </c>
      <c r="G26">
        <v>13.383634340218897</v>
      </c>
      <c r="H26">
        <v>16.926537543102608</v>
      </c>
      <c r="I26">
        <v>20.8524302821716</v>
      </c>
      <c r="J26">
        <v>6.5448211862472121</v>
      </c>
    </row>
    <row r="27" spans="1:10">
      <c r="B27">
        <v>12.559521166160611</v>
      </c>
      <c r="C27">
        <v>7.4377164358202723</v>
      </c>
      <c r="D27">
        <v>23.286112213087751</v>
      </c>
      <c r="E27">
        <v>8.8176638250958792</v>
      </c>
      <c r="G27">
        <v>14.958591310171435</v>
      </c>
      <c r="H27">
        <v>15.111587130109681</v>
      </c>
      <c r="I27">
        <v>14.697598440865015</v>
      </c>
      <c r="J27">
        <v>6.4708232079764256</v>
      </c>
    </row>
    <row r="28" spans="1:10">
      <c r="B28">
        <v>8.9636582590337355</v>
      </c>
      <c r="C28">
        <v>25.509027464073025</v>
      </c>
      <c r="D28">
        <v>16.493371187472381</v>
      </c>
      <c r="E28">
        <v>12.261532527027184</v>
      </c>
      <c r="G28">
        <v>8.8717576110596283</v>
      </c>
      <c r="H28">
        <v>30.356170626570908</v>
      </c>
      <c r="I28">
        <v>25.751296438233489</v>
      </c>
      <c r="J28">
        <v>12.218666168793686</v>
      </c>
    </row>
    <row r="29" spans="1:10">
      <c r="B29">
        <v>12.597519717459503</v>
      </c>
      <c r="C29">
        <v>21.484180912019166</v>
      </c>
      <c r="D29">
        <v>27.408955029017701</v>
      </c>
      <c r="E29">
        <v>5.2547996598864657</v>
      </c>
      <c r="G29">
        <v>14.198612073876877</v>
      </c>
      <c r="H29">
        <v>15.155585928000418</v>
      </c>
      <c r="I29">
        <v>28.33722578699366</v>
      </c>
      <c r="J29">
        <v>6.143832141833899</v>
      </c>
    </row>
    <row r="30" spans="1:10">
      <c r="C30">
        <v>28.850900054623086</v>
      </c>
      <c r="D30">
        <v>16.837358072914999</v>
      </c>
      <c r="H30">
        <v>37.719969437193441</v>
      </c>
      <c r="I30">
        <v>17.817513200390042</v>
      </c>
    </row>
    <row r="32" spans="1:10">
      <c r="A32" t="s">
        <v>11</v>
      </c>
      <c r="B32">
        <f>AVERAGE(B23:B30)</f>
        <v>7.4940000042855512</v>
      </c>
      <c r="C32">
        <f t="shared" ref="C32:E32" si="2">AVERAGE(C23:C30)</f>
        <v>18.180181877533464</v>
      </c>
      <c r="D32">
        <f t="shared" si="2"/>
        <v>19.254015937430815</v>
      </c>
      <c r="E32">
        <f t="shared" si="2"/>
        <v>5.8836328283741706</v>
      </c>
      <c r="G32">
        <f t="shared" ref="G32:J32" si="3">AVERAGE(G23:G30)</f>
        <v>10.457000014285326</v>
      </c>
      <c r="H32">
        <f t="shared" si="3"/>
        <v>21.823028764051081</v>
      </c>
      <c r="I32">
        <f t="shared" si="3"/>
        <v>23.980719812886054</v>
      </c>
      <c r="J32">
        <f t="shared" si="3"/>
        <v>6.6852459210738191</v>
      </c>
    </row>
    <row r="33" spans="1:10">
      <c r="A33" t="s">
        <v>12</v>
      </c>
      <c r="B33">
        <f>STDEV(B23:B30)/SQRT(7)</f>
        <v>1.5456639059797765</v>
      </c>
      <c r="C33">
        <f>STDEV(C23:C30)/SQRT(8)</f>
        <v>3.4247767718221724</v>
      </c>
      <c r="D33">
        <f>STDEV(D23:D30)/SQRT(8)</f>
        <v>1.5035687903116737</v>
      </c>
      <c r="E33">
        <f>STDEV(E23:E30)/SQRT(7)</f>
        <v>1.4076827524774054</v>
      </c>
      <c r="G33">
        <f>STDEV(G23:G30)/SQRT(7)</f>
        <v>1.5707184072978386</v>
      </c>
      <c r="H33">
        <f>STDEV(H23:H30)/SQRT(8)</f>
        <v>3.0265502576892001</v>
      </c>
      <c r="I33">
        <f>STDEV(I23:I30)/SQRT(8)</f>
        <v>2.5009753943606494</v>
      </c>
      <c r="J33">
        <f>STDEV(J23:J30)/SQRT(7)</f>
        <v>1.2646717911841403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624BD-9B97-7B4B-AD49-6D651DC466DC}">
  <dimension ref="B3:D44"/>
  <sheetViews>
    <sheetView topLeftCell="A10" workbookViewId="0">
      <selection activeCell="C27" sqref="C27"/>
    </sheetView>
  </sheetViews>
  <sheetFormatPr baseColWidth="10" defaultRowHeight="16"/>
  <cols>
    <col min="2" max="2" width="21.6640625" customWidth="1"/>
  </cols>
  <sheetData>
    <row r="3" spans="2:4">
      <c r="B3" t="s">
        <v>252</v>
      </c>
    </row>
    <row r="4" spans="2:4">
      <c r="C4" t="s">
        <v>41</v>
      </c>
      <c r="D4" t="s">
        <v>42</v>
      </c>
    </row>
    <row r="5" spans="2:4">
      <c r="B5" t="s">
        <v>17</v>
      </c>
      <c r="C5">
        <v>215.59300000000002</v>
      </c>
      <c r="D5">
        <v>62.41</v>
      </c>
    </row>
    <row r="6" spans="2:4">
      <c r="B6" t="s">
        <v>17</v>
      </c>
      <c r="C6">
        <v>243.13900000000001</v>
      </c>
      <c r="D6">
        <v>35.290999999999997</v>
      </c>
    </row>
    <row r="7" spans="2:4">
      <c r="B7" t="s">
        <v>17</v>
      </c>
      <c r="C7">
        <v>235.70099999999999</v>
      </c>
      <c r="D7">
        <v>59.789000000000001</v>
      </c>
    </row>
    <row r="8" spans="2:4">
      <c r="B8" t="s">
        <v>17</v>
      </c>
      <c r="C8">
        <v>228.36099999999999</v>
      </c>
      <c r="D8">
        <v>59.268999999999998</v>
      </c>
    </row>
    <row r="9" spans="2:4">
      <c r="B9" t="s">
        <v>17</v>
      </c>
      <c r="C9">
        <v>211.62</v>
      </c>
      <c r="D9">
        <v>75.88</v>
      </c>
    </row>
    <row r="10" spans="2:4">
      <c r="B10" t="s">
        <v>17</v>
      </c>
      <c r="C10">
        <v>185.386</v>
      </c>
      <c r="D10">
        <v>100.444</v>
      </c>
    </row>
    <row r="11" spans="2:4">
      <c r="B11" t="s">
        <v>17</v>
      </c>
      <c r="C11">
        <v>155.34800000000001</v>
      </c>
      <c r="D11">
        <v>141.512</v>
      </c>
    </row>
    <row r="12" spans="2:4">
      <c r="B12" t="s">
        <v>17</v>
      </c>
      <c r="C12">
        <v>237.13499999999999</v>
      </c>
      <c r="D12">
        <v>55.384999999999998</v>
      </c>
    </row>
    <row r="13" spans="2:4">
      <c r="B13" t="s">
        <v>18</v>
      </c>
      <c r="C13">
        <v>142.92000000000002</v>
      </c>
      <c r="D13">
        <v>130.41999999999999</v>
      </c>
    </row>
    <row r="14" spans="2:4">
      <c r="B14" t="s">
        <v>18</v>
      </c>
      <c r="C14">
        <v>137.137</v>
      </c>
      <c r="D14">
        <v>125.57299999999999</v>
      </c>
    </row>
    <row r="15" spans="2:4">
      <c r="B15" t="s">
        <v>18</v>
      </c>
      <c r="C15">
        <v>242.78800000000001</v>
      </c>
      <c r="D15">
        <v>24.852</v>
      </c>
    </row>
    <row r="16" spans="2:4">
      <c r="B16" t="s">
        <v>18</v>
      </c>
      <c r="C16">
        <v>242.74</v>
      </c>
      <c r="D16">
        <v>31.99</v>
      </c>
    </row>
    <row r="17" spans="2:4">
      <c r="B17" t="s">
        <v>18</v>
      </c>
      <c r="C17">
        <v>196.22399999999999</v>
      </c>
      <c r="D17">
        <v>86.075999999999993</v>
      </c>
    </row>
    <row r="18" spans="2:4">
      <c r="B18" t="s">
        <v>18</v>
      </c>
      <c r="C18">
        <v>224.845</v>
      </c>
      <c r="D18">
        <v>49.774999999999999</v>
      </c>
    </row>
    <row r="19" spans="2:4">
      <c r="B19" t="s">
        <v>18</v>
      </c>
      <c r="C19">
        <v>231.91300000000001</v>
      </c>
      <c r="D19">
        <v>27.507000000000001</v>
      </c>
    </row>
    <row r="20" spans="2:4">
      <c r="B20" t="s">
        <v>18</v>
      </c>
      <c r="C20">
        <v>190.54500000000002</v>
      </c>
      <c r="D20">
        <v>87.174999999999997</v>
      </c>
    </row>
    <row r="21" spans="2:4">
      <c r="B21" t="s">
        <v>151</v>
      </c>
      <c r="C21">
        <v>264.58299999999997</v>
      </c>
      <c r="D21">
        <v>25.376999999999999</v>
      </c>
    </row>
    <row r="22" spans="2:4">
      <c r="B22" t="s">
        <v>151</v>
      </c>
      <c r="C22">
        <v>273.904</v>
      </c>
      <c r="D22">
        <v>5.4660000000000002</v>
      </c>
    </row>
    <row r="23" spans="2:4">
      <c r="B23" t="s">
        <v>151</v>
      </c>
      <c r="C23">
        <v>145.464</v>
      </c>
      <c r="D23">
        <v>154.536</v>
      </c>
    </row>
    <row r="24" spans="2:4">
      <c r="B24" t="s">
        <v>151</v>
      </c>
      <c r="C24">
        <v>208.37100000000001</v>
      </c>
      <c r="D24">
        <v>60.198999999999998</v>
      </c>
    </row>
    <row r="25" spans="2:4">
      <c r="B25" t="s">
        <v>151</v>
      </c>
      <c r="C25">
        <v>215.65699999999998</v>
      </c>
      <c r="D25">
        <v>76.703000000000003</v>
      </c>
    </row>
    <row r="26" spans="2:4">
      <c r="B26" t="s">
        <v>151</v>
      </c>
      <c r="C26">
        <v>138.196</v>
      </c>
      <c r="D26">
        <v>156.554</v>
      </c>
    </row>
    <row r="27" spans="2:4">
      <c r="B27" t="s">
        <v>151</v>
      </c>
      <c r="C27">
        <v>135.31900000000002</v>
      </c>
      <c r="D27">
        <v>159.791</v>
      </c>
    </row>
    <row r="28" spans="2:4">
      <c r="B28" t="s">
        <v>152</v>
      </c>
      <c r="C28">
        <v>191.113</v>
      </c>
      <c r="D28">
        <v>62.106999999999999</v>
      </c>
    </row>
    <row r="29" spans="2:4">
      <c r="B29" t="s">
        <v>152</v>
      </c>
      <c r="C29">
        <v>169.44900000000001</v>
      </c>
      <c r="D29">
        <v>120.631</v>
      </c>
    </row>
    <row r="30" spans="2:4">
      <c r="B30" t="s">
        <v>152</v>
      </c>
      <c r="C30">
        <v>235.37</v>
      </c>
      <c r="D30">
        <v>32.43</v>
      </c>
    </row>
    <row r="31" spans="2:4">
      <c r="B31" t="s">
        <v>152</v>
      </c>
      <c r="C31">
        <v>254.57999999999998</v>
      </c>
      <c r="D31">
        <v>26.24</v>
      </c>
    </row>
    <row r="32" spans="2:4">
      <c r="B32" t="s">
        <v>152</v>
      </c>
      <c r="C32">
        <v>214.81900000000002</v>
      </c>
      <c r="D32">
        <v>9.1010000000000009</v>
      </c>
    </row>
    <row r="33" spans="2:4">
      <c r="B33" t="s">
        <v>152</v>
      </c>
      <c r="C33">
        <v>259.40999999999997</v>
      </c>
      <c r="D33">
        <v>18.8</v>
      </c>
    </row>
    <row r="34" spans="2:4">
      <c r="B34" t="s">
        <v>152</v>
      </c>
      <c r="C34">
        <v>159.28800000000001</v>
      </c>
      <c r="D34">
        <v>125.602</v>
      </c>
    </row>
    <row r="35" spans="2:4">
      <c r="B35" t="s">
        <v>152</v>
      </c>
      <c r="C35">
        <v>278.69</v>
      </c>
      <c r="D35">
        <v>0</v>
      </c>
    </row>
    <row r="37" spans="2:4">
      <c r="B37" t="s">
        <v>20</v>
      </c>
      <c r="C37">
        <f>AVERAGE(C5:C12)</f>
        <v>214.03537499999999</v>
      </c>
      <c r="D37">
        <f>AVERAGE(D5:D12)</f>
        <v>73.747500000000002</v>
      </c>
    </row>
    <row r="38" spans="2:4">
      <c r="B38" t="s">
        <v>21</v>
      </c>
      <c r="C38">
        <f>AVERAGE(C13:C20)</f>
        <v>201.13900000000001</v>
      </c>
      <c r="D38">
        <f>AVERAGE(D13:D20)</f>
        <v>70.420999999999992</v>
      </c>
    </row>
    <row r="39" spans="2:4">
      <c r="B39" t="s">
        <v>253</v>
      </c>
      <c r="C39">
        <f>AVERAGE(C21:C27)</f>
        <v>197.35628571428569</v>
      </c>
      <c r="D39">
        <f>AVERAGE(D21:D27)</f>
        <v>91.232285714285709</v>
      </c>
    </row>
    <row r="40" spans="2:4">
      <c r="B40" t="s">
        <v>254</v>
      </c>
      <c r="C40">
        <f>AVERAGE(C28:C35)</f>
        <v>220.33987500000001</v>
      </c>
      <c r="D40">
        <f>AVERAGE(D28:D35)</f>
        <v>49.363875000000007</v>
      </c>
    </row>
    <row r="41" spans="2:4">
      <c r="B41" t="s">
        <v>22</v>
      </c>
      <c r="C41">
        <f>STDEV(C5:C12)/SQRT(8)</f>
        <v>10.630558550937575</v>
      </c>
      <c r="D41">
        <f>STDEV(D5:D12)/SQRT(8)</f>
        <v>11.694296166141356</v>
      </c>
    </row>
    <row r="42" spans="2:4">
      <c r="B42" t="s">
        <v>23</v>
      </c>
      <c r="C42">
        <f>STDEV(C13:C20)/SQRT(8)</f>
        <v>14.997853382115329</v>
      </c>
      <c r="D42">
        <f>STDEV(D13:D20)/SQRT(8)</f>
        <v>15.229636802723068</v>
      </c>
    </row>
    <row r="43" spans="2:4">
      <c r="B43" t="s">
        <v>255</v>
      </c>
      <c r="C43">
        <f>STDEV(C21:C27)/SQRT(7)</f>
        <v>22.294883724121728</v>
      </c>
      <c r="D43">
        <f>STDEV(D21:D27)/SQRT(7)</f>
        <v>24.804724632247638</v>
      </c>
    </row>
    <row r="44" spans="2:4">
      <c r="B44" t="s">
        <v>256</v>
      </c>
      <c r="C44">
        <f>STDEV(C28:C35)/SQRT(8)</f>
        <v>15.544524446428825</v>
      </c>
      <c r="D44">
        <f>STDEV(D28:D35)/SQRT(8)</f>
        <v>17.355090584442259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9D48E-3D41-9742-8E4F-24A922AB5AF4}">
  <dimension ref="A2:J32"/>
  <sheetViews>
    <sheetView workbookViewId="0">
      <selection activeCell="C24" sqref="C24"/>
    </sheetView>
  </sheetViews>
  <sheetFormatPr baseColWidth="10" defaultRowHeight="16"/>
  <cols>
    <col min="2" max="2" width="15.83203125" customWidth="1"/>
    <col min="3" max="3" width="14.6640625" customWidth="1"/>
    <col min="4" max="4" width="14.83203125" customWidth="1"/>
    <col min="5" max="5" width="13" customWidth="1"/>
    <col min="7" max="7" width="15.83203125" customWidth="1"/>
    <col min="8" max="8" width="16" customWidth="1"/>
    <col min="9" max="9" width="15.83203125" customWidth="1"/>
    <col min="10" max="10" width="18.83203125" customWidth="1"/>
  </cols>
  <sheetData>
    <row r="2" spans="1:10">
      <c r="A2" t="s">
        <v>13</v>
      </c>
      <c r="B2" t="s">
        <v>257</v>
      </c>
    </row>
    <row r="3" spans="1:10">
      <c r="B3" t="s">
        <v>16</v>
      </c>
      <c r="G3" t="s">
        <v>19</v>
      </c>
    </row>
    <row r="4" spans="1:10">
      <c r="B4" t="s">
        <v>165</v>
      </c>
      <c r="C4" t="s">
        <v>165</v>
      </c>
      <c r="D4" t="s">
        <v>166</v>
      </c>
      <c r="E4" t="s">
        <v>258</v>
      </c>
      <c r="G4" t="s">
        <v>165</v>
      </c>
      <c r="H4" t="s">
        <v>165</v>
      </c>
      <c r="I4" t="s">
        <v>166</v>
      </c>
      <c r="J4" t="s">
        <v>258</v>
      </c>
    </row>
    <row r="5" spans="1:10">
      <c r="B5" t="s">
        <v>17</v>
      </c>
      <c r="C5" t="s">
        <v>18</v>
      </c>
      <c r="D5" t="s">
        <v>17</v>
      </c>
      <c r="E5" t="s">
        <v>18</v>
      </c>
      <c r="G5" t="s">
        <v>17</v>
      </c>
      <c r="H5" t="s">
        <v>18</v>
      </c>
      <c r="I5" t="s">
        <v>17</v>
      </c>
      <c r="J5" t="s">
        <v>18</v>
      </c>
    </row>
    <row r="6" spans="1:10">
      <c r="B6">
        <v>0.81100487997028003</v>
      </c>
      <c r="C6">
        <v>0.61179958169988335</v>
      </c>
      <c r="D6">
        <v>0.88195027959795003</v>
      </c>
      <c r="E6">
        <v>5.3391064714096697E-3</v>
      </c>
      <c r="G6">
        <v>0.91521512986905107</v>
      </c>
      <c r="H6">
        <v>0.82635439737804173</v>
      </c>
      <c r="I6">
        <v>1.0897996746874865</v>
      </c>
      <c r="J6">
        <v>5.6259169362347365E-2</v>
      </c>
    </row>
    <row r="7" spans="1:10">
      <c r="B7">
        <v>0.89229142773828174</v>
      </c>
      <c r="C7">
        <v>0.36664560955432568</v>
      </c>
      <c r="D7">
        <v>0.87102937999733998</v>
      </c>
      <c r="E7">
        <v>0.30032473901679063</v>
      </c>
      <c r="G7">
        <v>0.90117367770825318</v>
      </c>
      <c r="H7">
        <v>0.42467923928882384</v>
      </c>
      <c r="I7">
        <v>1.02166502184872</v>
      </c>
      <c r="J7">
        <v>0.6634399424538866</v>
      </c>
    </row>
    <row r="8" spans="1:10">
      <c r="B8">
        <v>1.1284929587297585</v>
      </c>
      <c r="C8">
        <v>5.6572956449582663E-2</v>
      </c>
      <c r="D8">
        <v>1.492118467653792</v>
      </c>
      <c r="E8">
        <v>0.52656263444672313</v>
      </c>
      <c r="G8">
        <v>1.2973218812235399</v>
      </c>
      <c r="H8">
        <v>5.8854597354835329E-2</v>
      </c>
      <c r="I8">
        <v>1.5463522634955693</v>
      </c>
      <c r="J8">
        <v>0.56270372648645772</v>
      </c>
    </row>
    <row r="9" spans="1:10">
      <c r="B9">
        <v>0.65452591606325983</v>
      </c>
      <c r="C9">
        <v>0.71513016755059877</v>
      </c>
      <c r="D9">
        <v>0.68689761969420582</v>
      </c>
      <c r="E9">
        <v>0.48991694912022971</v>
      </c>
      <c r="G9">
        <v>0.9438395263617424</v>
      </c>
      <c r="H9">
        <v>0.72931526588912088</v>
      </c>
      <c r="I9">
        <v>1.0211608739652869</v>
      </c>
      <c r="J9">
        <v>0.569985862580489</v>
      </c>
    </row>
    <row r="10" spans="1:10">
      <c r="B10">
        <v>0.89659237461802799</v>
      </c>
      <c r="C10">
        <v>0.53428815971974764</v>
      </c>
      <c r="D10">
        <v>0.67855189518460346</v>
      </c>
      <c r="E10">
        <v>0.47639390924441222</v>
      </c>
      <c r="G10">
        <v>1.0179119209387189</v>
      </c>
      <c r="H10">
        <v>0.70130705014284789</v>
      </c>
      <c r="J10">
        <v>1.0255674999093671</v>
      </c>
    </row>
    <row r="11" spans="1:10">
      <c r="B11">
        <v>1.8042944051260599</v>
      </c>
      <c r="G11">
        <v>0.98953026231582919</v>
      </c>
    </row>
    <row r="12" spans="1:10">
      <c r="B12">
        <v>0.8127980647195161</v>
      </c>
      <c r="G12">
        <v>0.93500760232975111</v>
      </c>
    </row>
    <row r="14" spans="1:10">
      <c r="A14" t="s">
        <v>11</v>
      </c>
      <c r="B14">
        <f>AVERAGE(B6:B12)</f>
        <v>1.000000003852169</v>
      </c>
      <c r="C14">
        <f t="shared" ref="C14:E14" si="0">AVERAGE(C6:C12)</f>
        <v>0.45688729499482761</v>
      </c>
      <c r="D14">
        <f t="shared" si="0"/>
        <v>0.92210952842557814</v>
      </c>
      <c r="E14">
        <f t="shared" si="0"/>
        <v>0.35970746765991313</v>
      </c>
      <c r="G14">
        <f t="shared" ref="G14:J14" si="1">AVERAGE(G6:G12)</f>
        <v>1.000000000106698</v>
      </c>
      <c r="H14">
        <f t="shared" si="1"/>
        <v>0.54810211001073394</v>
      </c>
      <c r="I14">
        <f t="shared" si="1"/>
        <v>1.1697444584992656</v>
      </c>
      <c r="J14">
        <f t="shared" si="1"/>
        <v>0.57559124015850949</v>
      </c>
    </row>
    <row r="15" spans="1:10">
      <c r="A15" t="s">
        <v>12</v>
      </c>
      <c r="B15">
        <f>STDEV(B6:B12)/SQRT(7)</f>
        <v>0.14440438150635168</v>
      </c>
      <c r="C15">
        <f>STDEV(C6:C12)/SQRT(5)</f>
        <v>0.11512454627364889</v>
      </c>
      <c r="D15">
        <f t="shared" ref="D15:E15" si="2">STDEV(D6:D12)/SQRT(5)</f>
        <v>0.14895923944974421</v>
      </c>
      <c r="E15">
        <f t="shared" si="2"/>
        <v>9.6828230714962354E-2</v>
      </c>
      <c r="G15">
        <f>STDEV(G6:G12)/SQRT(7)</f>
        <v>5.190739925882476E-2</v>
      </c>
      <c r="H15">
        <f>STDEV(H6:H12)/SQRT(5)</f>
        <v>0.13934321487367959</v>
      </c>
      <c r="I15">
        <f>STDEV(I6:I9)/2</f>
        <v>0.12656658603101506</v>
      </c>
      <c r="J15">
        <f>STDEV(J6:J12)/SQRT(5)</f>
        <v>0.15493536343556669</v>
      </c>
    </row>
    <row r="19" spans="1:10">
      <c r="A19" t="s">
        <v>259</v>
      </c>
      <c r="B19" t="s">
        <v>257</v>
      </c>
    </row>
    <row r="20" spans="1:10">
      <c r="B20" t="s">
        <v>16</v>
      </c>
      <c r="G20" t="s">
        <v>19</v>
      </c>
    </row>
    <row r="21" spans="1:10">
      <c r="B21" t="s">
        <v>165</v>
      </c>
      <c r="C21" t="s">
        <v>165</v>
      </c>
      <c r="D21" t="s">
        <v>166</v>
      </c>
      <c r="E21" t="s">
        <v>258</v>
      </c>
      <c r="G21" t="s">
        <v>165</v>
      </c>
      <c r="H21" t="s">
        <v>165</v>
      </c>
      <c r="I21" t="s">
        <v>166</v>
      </c>
      <c r="J21" t="s">
        <v>258</v>
      </c>
    </row>
    <row r="22" spans="1:10">
      <c r="B22" t="s">
        <v>17</v>
      </c>
      <c r="C22" t="s">
        <v>18</v>
      </c>
      <c r="D22" t="s">
        <v>17</v>
      </c>
      <c r="E22" t="s">
        <v>18</v>
      </c>
      <c r="G22" t="s">
        <v>17</v>
      </c>
      <c r="H22" t="s">
        <v>18</v>
      </c>
      <c r="I22" t="s">
        <v>17</v>
      </c>
      <c r="J22" t="s">
        <v>18</v>
      </c>
    </row>
    <row r="23" spans="1:10">
      <c r="B23">
        <v>10.607943830011262</v>
      </c>
      <c r="C23">
        <v>8.0023385286344748</v>
      </c>
      <c r="D23">
        <v>11.535909657141186</v>
      </c>
      <c r="E23">
        <v>6.9835512646038475E-2</v>
      </c>
      <c r="G23">
        <v>11.312059005181471</v>
      </c>
      <c r="H23">
        <v>10.213740351592595</v>
      </c>
      <c r="I23">
        <v>13.469923979137333</v>
      </c>
      <c r="J23">
        <v>0.69536333331861344</v>
      </c>
    </row>
    <row r="24" spans="1:10">
      <c r="B24">
        <v>11.671171874816725</v>
      </c>
      <c r="C24">
        <v>4.7957245729705802</v>
      </c>
      <c r="D24">
        <v>11.393064290365206</v>
      </c>
      <c r="E24">
        <v>3.9282475863396216</v>
      </c>
      <c r="G24">
        <v>11.138506656474009</v>
      </c>
      <c r="H24">
        <v>5.2490353976098625</v>
      </c>
      <c r="I24">
        <v>12.627779670050179</v>
      </c>
      <c r="J24">
        <v>8.2001176887300389</v>
      </c>
    </row>
    <row r="25" spans="1:10">
      <c r="B25">
        <v>14.760687900185241</v>
      </c>
      <c r="C25">
        <v>0.7399742703605412</v>
      </c>
      <c r="D25">
        <v>19.5169095569116</v>
      </c>
      <c r="E25">
        <v>6.8874392585631385</v>
      </c>
      <c r="G25">
        <v>16.034898451922952</v>
      </c>
      <c r="H25">
        <v>0.7274428233057646</v>
      </c>
      <c r="I25">
        <v>19.112913976805235</v>
      </c>
      <c r="J25">
        <v>6.955018059372617</v>
      </c>
    </row>
    <row r="26" spans="1:10">
      <c r="B26">
        <v>8.5611989821074399</v>
      </c>
      <c r="C26">
        <v>9.3539025915618321</v>
      </c>
      <c r="D26">
        <v>8.9846208656002116</v>
      </c>
      <c r="E26">
        <v>6.4081136944926049</v>
      </c>
      <c r="G26">
        <v>11.665856545831135</v>
      </c>
      <c r="H26">
        <v>9.0143366863895338</v>
      </c>
      <c r="I26">
        <v>12.621548402210944</v>
      </c>
      <c r="J26">
        <v>7.0450252614948434</v>
      </c>
    </row>
    <row r="27" spans="1:10">
      <c r="B27">
        <v>11.727428260003807</v>
      </c>
      <c r="C27">
        <v>6.9884891291342992</v>
      </c>
      <c r="D27">
        <v>8.8754587890146137</v>
      </c>
      <c r="E27">
        <v>6.2312323329169121</v>
      </c>
      <c r="G27">
        <v>12.581391342802565</v>
      </c>
      <c r="H27">
        <v>8.6681551397655987</v>
      </c>
      <c r="J27">
        <v>12.676014298879776</v>
      </c>
    </row>
    <row r="28" spans="1:10">
      <c r="B28">
        <v>23.600170819048863</v>
      </c>
      <c r="G28">
        <v>12.230594042223649</v>
      </c>
    </row>
    <row r="29" spans="1:10">
      <c r="B29">
        <v>10.63139868653127</v>
      </c>
      <c r="G29">
        <v>11.556693964795723</v>
      </c>
    </row>
    <row r="31" spans="1:10">
      <c r="A31" t="s">
        <v>11</v>
      </c>
      <c r="B31">
        <f>AVERAGE(B23:B29)</f>
        <v>13.080000050386372</v>
      </c>
      <c r="C31">
        <f t="shared" ref="C31:E31" si="3">AVERAGE(C23:C29)</f>
        <v>5.9760858185323453</v>
      </c>
      <c r="D31">
        <f t="shared" si="3"/>
        <v>12.061192631806565</v>
      </c>
      <c r="E31">
        <f t="shared" si="3"/>
        <v>4.7049736769916635</v>
      </c>
      <c r="G31">
        <f t="shared" ref="G31:J31" si="4">AVERAGE(G23:G29)</f>
        <v>12.360000001318785</v>
      </c>
      <c r="H31">
        <f t="shared" si="4"/>
        <v>6.7745420797326714</v>
      </c>
      <c r="I31">
        <f t="shared" si="4"/>
        <v>14.458041507050922</v>
      </c>
      <c r="J31">
        <f t="shared" si="4"/>
        <v>7.1143077283591776</v>
      </c>
    </row>
    <row r="32" spans="1:10">
      <c r="A32" t="s">
        <v>12</v>
      </c>
      <c r="B32">
        <f>STDEV(B23:B29)/SQRT(7)</f>
        <v>1.8888093101030803</v>
      </c>
      <c r="C32">
        <f>STDEV(C23:C29)/SQRT(5)</f>
        <v>1.5058290652593274</v>
      </c>
      <c r="D32">
        <f t="shared" ref="D32:E32" si="5">STDEV(D23:D29)/SQRT(5)</f>
        <v>1.9483868520026519</v>
      </c>
      <c r="E32">
        <f t="shared" si="5"/>
        <v>1.2665132577517084</v>
      </c>
      <c r="G32">
        <f>STDEV(G23:G29)/SQRT(7)</f>
        <v>0.64157545483907252</v>
      </c>
      <c r="H32">
        <f>STDEV(H23:H29)/SQRT(5)</f>
        <v>1.7222821358386791</v>
      </c>
      <c r="I32">
        <f>STDEV(I23:I26)/2</f>
        <v>1.5643630033433429</v>
      </c>
      <c r="J32">
        <f>STDEV(J23:J29)/SQRT(5)</f>
        <v>1.9150010920636036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EBF3-7AB3-0141-984C-781B65D51C8C}">
  <dimension ref="B2:E36"/>
  <sheetViews>
    <sheetView workbookViewId="0">
      <selection activeCell="G28" sqref="G28"/>
    </sheetView>
  </sheetViews>
  <sheetFormatPr baseColWidth="10" defaultRowHeight="16"/>
  <cols>
    <col min="3" max="3" width="27.83203125" customWidth="1"/>
  </cols>
  <sheetData>
    <row r="2" spans="2:5">
      <c r="B2" t="s">
        <v>252</v>
      </c>
    </row>
    <row r="4" spans="2:5">
      <c r="B4" t="s">
        <v>260</v>
      </c>
      <c r="C4" t="s">
        <v>261</v>
      </c>
      <c r="D4" t="s">
        <v>41</v>
      </c>
      <c r="E4" t="s">
        <v>42</v>
      </c>
    </row>
    <row r="5" spans="2:5">
      <c r="B5" t="s">
        <v>165</v>
      </c>
      <c r="C5" t="s">
        <v>17</v>
      </c>
      <c r="D5">
        <v>222.73</v>
      </c>
      <c r="E5">
        <v>56.67</v>
      </c>
    </row>
    <row r="6" spans="2:5">
      <c r="B6" t="s">
        <v>165</v>
      </c>
      <c r="C6" t="s">
        <v>17</v>
      </c>
      <c r="D6">
        <v>210.09100000000001</v>
      </c>
      <c r="E6">
        <v>79.549000000000007</v>
      </c>
    </row>
    <row r="7" spans="2:5">
      <c r="B7" t="s">
        <v>165</v>
      </c>
      <c r="C7" t="s">
        <v>17</v>
      </c>
      <c r="D7">
        <v>149.33700000000002</v>
      </c>
      <c r="E7">
        <v>140.50299999999999</v>
      </c>
    </row>
    <row r="8" spans="2:5">
      <c r="B8" t="s">
        <v>165</v>
      </c>
      <c r="C8" t="s">
        <v>17</v>
      </c>
      <c r="D8">
        <v>232.63900000000001</v>
      </c>
      <c r="E8">
        <v>52.511000000000003</v>
      </c>
    </row>
    <row r="9" spans="2:5">
      <c r="B9" t="s">
        <v>165</v>
      </c>
      <c r="C9" t="s">
        <v>17</v>
      </c>
      <c r="D9">
        <v>198.22500000000002</v>
      </c>
      <c r="E9">
        <v>92.474999999999994</v>
      </c>
    </row>
    <row r="10" spans="2:5">
      <c r="B10" t="s">
        <v>165</v>
      </c>
      <c r="C10" t="s">
        <v>17</v>
      </c>
      <c r="D10">
        <v>224.18200000000002</v>
      </c>
      <c r="E10">
        <v>62.238</v>
      </c>
    </row>
    <row r="11" spans="2:5">
      <c r="B11" t="s">
        <v>165</v>
      </c>
      <c r="C11" t="s">
        <v>18</v>
      </c>
      <c r="D11">
        <v>190.18799999999999</v>
      </c>
      <c r="E11">
        <v>78.331999999999994</v>
      </c>
    </row>
    <row r="12" spans="2:5">
      <c r="B12" t="s">
        <v>165</v>
      </c>
      <c r="C12" t="s">
        <v>18</v>
      </c>
      <c r="D12">
        <v>218.63499999999999</v>
      </c>
      <c r="E12">
        <v>44.895000000000003</v>
      </c>
    </row>
    <row r="13" spans="2:5">
      <c r="B13" t="s">
        <v>165</v>
      </c>
      <c r="C13" t="s">
        <v>18</v>
      </c>
      <c r="D13">
        <v>246.74600000000001</v>
      </c>
      <c r="E13">
        <v>21.763999999999999</v>
      </c>
    </row>
    <row r="14" spans="2:5">
      <c r="B14" t="s">
        <v>165</v>
      </c>
      <c r="C14" t="s">
        <v>18</v>
      </c>
      <c r="D14">
        <v>226.32400000000001</v>
      </c>
      <c r="E14">
        <v>24.706</v>
      </c>
    </row>
    <row r="15" spans="2:5">
      <c r="B15" t="s">
        <v>165</v>
      </c>
      <c r="C15" t="s">
        <v>18</v>
      </c>
      <c r="D15">
        <v>225.12299999999999</v>
      </c>
      <c r="E15">
        <v>35.396999999999998</v>
      </c>
    </row>
    <row r="16" spans="2:5">
      <c r="B16" t="s">
        <v>166</v>
      </c>
      <c r="C16" t="s">
        <v>17</v>
      </c>
      <c r="D16">
        <v>228.42400000000001</v>
      </c>
      <c r="E16">
        <v>56.795999999999999</v>
      </c>
    </row>
    <row r="17" spans="2:5">
      <c r="B17" t="s">
        <v>166</v>
      </c>
      <c r="C17" t="s">
        <v>17</v>
      </c>
      <c r="D17">
        <v>256.27</v>
      </c>
      <c r="E17">
        <v>24.03</v>
      </c>
    </row>
    <row r="18" spans="2:5">
      <c r="B18" t="s">
        <v>166</v>
      </c>
      <c r="C18" t="s">
        <v>17</v>
      </c>
      <c r="D18">
        <v>245.34899999999999</v>
      </c>
      <c r="E18">
        <v>37.631</v>
      </c>
    </row>
    <row r="19" spans="2:5">
      <c r="B19" t="s">
        <v>166</v>
      </c>
      <c r="C19" t="s">
        <v>17</v>
      </c>
      <c r="D19">
        <v>217.82</v>
      </c>
      <c r="E19">
        <v>62.08</v>
      </c>
    </row>
    <row r="20" spans="2:5">
      <c r="B20" t="s">
        <v>166</v>
      </c>
      <c r="C20" t="s">
        <v>17</v>
      </c>
      <c r="D20">
        <v>260.69</v>
      </c>
      <c r="E20">
        <v>33.28</v>
      </c>
    </row>
    <row r="21" spans="2:5">
      <c r="B21" t="s">
        <v>166</v>
      </c>
      <c r="C21" t="s">
        <v>17</v>
      </c>
      <c r="D21">
        <v>241.328</v>
      </c>
      <c r="E21">
        <v>40.932000000000002</v>
      </c>
    </row>
    <row r="22" spans="2:5">
      <c r="B22" t="s">
        <v>166</v>
      </c>
      <c r="C22" t="s">
        <v>18</v>
      </c>
      <c r="D22">
        <v>217.38499999999999</v>
      </c>
      <c r="E22">
        <v>80.254999999999995</v>
      </c>
    </row>
    <row r="23" spans="2:5">
      <c r="B23" t="s">
        <v>166</v>
      </c>
      <c r="C23" t="s">
        <v>18</v>
      </c>
      <c r="D23">
        <v>204.87299999999999</v>
      </c>
      <c r="E23">
        <v>81.346999999999994</v>
      </c>
    </row>
    <row r="24" spans="2:5">
      <c r="B24" t="s">
        <v>166</v>
      </c>
      <c r="C24" t="s">
        <v>18</v>
      </c>
      <c r="D24">
        <v>228.285</v>
      </c>
      <c r="E24">
        <v>54.945</v>
      </c>
    </row>
    <row r="25" spans="2:5">
      <c r="B25" t="s">
        <v>166</v>
      </c>
      <c r="C25" t="s">
        <v>18</v>
      </c>
      <c r="D25">
        <v>228.161</v>
      </c>
      <c r="E25">
        <v>51.649000000000001</v>
      </c>
    </row>
    <row r="26" spans="2:5">
      <c r="B26" t="s">
        <v>166</v>
      </c>
      <c r="C26" t="s">
        <v>18</v>
      </c>
      <c r="D26">
        <v>251.51900000000001</v>
      </c>
      <c r="E26">
        <v>29.120999999999999</v>
      </c>
    </row>
    <row r="27" spans="2:5">
      <c r="B27" t="s">
        <v>166</v>
      </c>
      <c r="C27" t="s">
        <v>18</v>
      </c>
      <c r="D27">
        <v>255.8</v>
      </c>
      <c r="E27">
        <v>37.6</v>
      </c>
    </row>
    <row r="29" spans="2:5">
      <c r="C29" t="s">
        <v>262</v>
      </c>
      <c r="D29">
        <f>AVERAGE(D5:D10)</f>
        <v>206.20066666666671</v>
      </c>
      <c r="E29">
        <f>AVERAGE(E5:E10)</f>
        <v>80.657666666666657</v>
      </c>
    </row>
    <row r="30" spans="2:5">
      <c r="C30" t="s">
        <v>263</v>
      </c>
      <c r="D30">
        <f>AVERAGE(D11:D15)</f>
        <v>221.40320000000003</v>
      </c>
      <c r="E30">
        <f>AVERAGE(E11:E15)</f>
        <v>41.018799999999999</v>
      </c>
    </row>
    <row r="31" spans="2:5">
      <c r="C31" t="s">
        <v>264</v>
      </c>
      <c r="D31">
        <f>AVERAGE(D16:D21)</f>
        <v>241.64683333333332</v>
      </c>
      <c r="E31">
        <f>AVERAGE(E16:E21)</f>
        <v>42.458166666666664</v>
      </c>
    </row>
    <row r="32" spans="2:5">
      <c r="C32" t="s">
        <v>265</v>
      </c>
      <c r="D32">
        <f>AVERAGE(D22:D27)</f>
        <v>231.00383333333332</v>
      </c>
      <c r="E32">
        <f>AVERAGE(E22:E27)</f>
        <v>55.819499999999998</v>
      </c>
    </row>
    <row r="33" spans="3:5">
      <c r="C33" t="s">
        <v>266</v>
      </c>
      <c r="D33">
        <f>STDEV(D5:D10)/SQRT(6)</f>
        <v>12.393217523217107</v>
      </c>
      <c r="E33">
        <f>STDEV(E5:E10)/SQRT(6)</f>
        <v>13.452719114654023</v>
      </c>
    </row>
    <row r="34" spans="3:5">
      <c r="C34" t="s">
        <v>267</v>
      </c>
      <c r="D34">
        <f>STDEV(D11:D15)/SQRT(5)</f>
        <v>9.1169082994181778</v>
      </c>
      <c r="E34">
        <f>STDEV(E11:E15)/SQRT(5)</f>
        <v>10.187637662382773</v>
      </c>
    </row>
    <row r="35" spans="3:5">
      <c r="C35" t="s">
        <v>268</v>
      </c>
      <c r="D35">
        <f>STDEV(D16:D21)/SQRT(6)</f>
        <v>6.6654537250746175</v>
      </c>
      <c r="E35">
        <f>STDEV(E16:E21)/SQRT(6)</f>
        <v>5.8880007949312629</v>
      </c>
    </row>
    <row r="36" spans="3:5">
      <c r="C36" t="s">
        <v>269</v>
      </c>
      <c r="D36">
        <f>STDEV(D22:D27)/SQRT(6)</f>
        <v>7.9989348724967444</v>
      </c>
      <c r="E36">
        <f>STDEV(E22:E27)/SQRT(6)</f>
        <v>8.7781258810371021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0FD2B-588F-3F49-80F7-46EDEF9A083A}">
  <dimension ref="A1:A387"/>
  <sheetViews>
    <sheetView zoomScale="70" zoomScaleNormal="70" workbookViewId="0">
      <selection sqref="A1:XFD263"/>
    </sheetView>
  </sheetViews>
  <sheetFormatPr baseColWidth="10" defaultRowHeight="16"/>
  <cols>
    <col min="1" max="1" width="91.6640625" customWidth="1"/>
  </cols>
  <sheetData>
    <row r="1" s="22" customFormat="1"/>
    <row r="2" s="22" customFormat="1"/>
    <row r="3" s="22" customFormat="1"/>
    <row r="4" s="22" customFormat="1"/>
    <row r="5" s="22" customFormat="1"/>
    <row r="6" s="22" customFormat="1"/>
    <row r="7" s="22" customFormat="1"/>
    <row r="8" s="22" customFormat="1"/>
    <row r="9" s="22" customFormat="1"/>
    <row r="10" s="22" customFormat="1"/>
    <row r="11" s="22" customFormat="1"/>
    <row r="12" s="22" customFormat="1"/>
    <row r="13" s="22" customFormat="1"/>
    <row r="14" s="22" customFormat="1"/>
    <row r="15" s="22" customFormat="1"/>
    <row r="16" s="22" customFormat="1"/>
    <row r="17" s="22" customFormat="1"/>
    <row r="18" s="22" customFormat="1"/>
    <row r="19" s="22" customFormat="1"/>
    <row r="20" s="22" customFormat="1"/>
    <row r="21" s="22" customFormat="1"/>
    <row r="22" s="22" customFormat="1"/>
    <row r="23" s="22" customFormat="1"/>
    <row r="24" s="22" customFormat="1"/>
    <row r="25" s="22" customFormat="1"/>
    <row r="26" s="22" customFormat="1"/>
    <row r="27" s="22" customFormat="1"/>
    <row r="28" s="22" customFormat="1"/>
    <row r="29" s="22" customFormat="1"/>
    <row r="30" s="22" customFormat="1"/>
    <row r="31" s="22" customFormat="1"/>
    <row r="32" s="22" customFormat="1"/>
    <row r="33" s="22" customFormat="1"/>
    <row r="34" s="22" customFormat="1"/>
    <row r="35" s="22" customFormat="1"/>
    <row r="36" s="22" customFormat="1"/>
    <row r="37" s="22" customFormat="1"/>
    <row r="38" s="22" customFormat="1"/>
    <row r="39" s="22" customFormat="1"/>
    <row r="40" s="22" customFormat="1"/>
    <row r="41" s="22" customFormat="1"/>
    <row r="42" s="22" customFormat="1"/>
    <row r="43" s="22" customFormat="1"/>
    <row r="44" s="22" customFormat="1"/>
    <row r="45" s="22" customFormat="1"/>
    <row r="46" s="22" customFormat="1"/>
    <row r="47" s="22" customFormat="1"/>
    <row r="48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  <row r="67" s="22" customFormat="1"/>
    <row r="68" s="22" customFormat="1"/>
    <row r="69" s="22" customFormat="1"/>
    <row r="70" s="22" customFormat="1"/>
    <row r="71" s="22" customFormat="1"/>
    <row r="72" s="22" customFormat="1"/>
    <row r="73" s="22" customFormat="1"/>
    <row r="74" s="22" customFormat="1"/>
    <row r="75" s="22" customFormat="1"/>
    <row r="76" s="22" customFormat="1"/>
    <row r="77" s="22" customFormat="1"/>
    <row r="78" s="22" customFormat="1"/>
    <row r="79" s="22" customFormat="1"/>
    <row r="80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  <row r="144" s="22" customFormat="1"/>
    <row r="145" s="22" customFormat="1"/>
    <row r="146" s="22" customFormat="1"/>
    <row r="147" s="22" customFormat="1"/>
    <row r="148" s="22" customFormat="1"/>
    <row r="149" s="22" customFormat="1"/>
    <row r="150" s="22" customFormat="1"/>
    <row r="151" s="22" customFormat="1"/>
    <row r="152" s="22" customFormat="1"/>
    <row r="153" s="22" customFormat="1"/>
    <row r="154" s="22" customFormat="1"/>
    <row r="155" s="22" customFormat="1"/>
    <row r="156" s="22" customFormat="1"/>
    <row r="157" s="22" customFormat="1"/>
    <row r="158" s="22" customFormat="1"/>
    <row r="159" s="22" customFormat="1"/>
    <row r="160" s="22" customFormat="1"/>
    <row r="161" s="22" customFormat="1"/>
    <row r="162" s="22" customFormat="1"/>
    <row r="163" s="22" customFormat="1"/>
    <row r="164" s="22" customFormat="1"/>
    <row r="165" s="22" customFormat="1"/>
    <row r="166" s="22" customFormat="1"/>
    <row r="167" s="22" customFormat="1"/>
    <row r="168" s="22" customFormat="1"/>
    <row r="169" s="22" customFormat="1"/>
    <row r="170" s="22" customFormat="1"/>
    <row r="171" s="22" customFormat="1"/>
    <row r="172" s="22" customFormat="1"/>
    <row r="173" s="22" customFormat="1"/>
    <row r="174" s="22" customFormat="1"/>
    <row r="175" s="22" customFormat="1"/>
    <row r="176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 ht="409" customHeigh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="22" customFormat="1"/>
    <row r="306" s="22" customFormat="1"/>
    <row r="307" s="22" customFormat="1"/>
    <row r="308" s="22" customFormat="1"/>
    <row r="309" s="22" customFormat="1"/>
    <row r="310" s="22" customFormat="1"/>
    <row r="311" s="22" customFormat="1"/>
    <row r="312" s="22" customFormat="1"/>
    <row r="313" s="22" customFormat="1"/>
    <row r="314" s="22" customFormat="1"/>
    <row r="315" s="22" customFormat="1"/>
    <row r="316" s="22" customFormat="1"/>
    <row r="317" s="22" customFormat="1"/>
    <row r="318" s="22" customFormat="1"/>
    <row r="319" s="22" customFormat="1"/>
    <row r="320" s="22" customFormat="1"/>
    <row r="321" s="22" customFormat="1"/>
    <row r="322" s="22" customFormat="1"/>
    <row r="323" s="22" customFormat="1"/>
    <row r="324" s="22" customFormat="1"/>
    <row r="325" s="22" customFormat="1"/>
    <row r="326" s="22" customFormat="1"/>
    <row r="327" s="22" customFormat="1"/>
    <row r="328" s="22" customFormat="1"/>
    <row r="329" s="22" customFormat="1"/>
    <row r="330" s="22" customFormat="1"/>
    <row r="331" s="22" customFormat="1"/>
    <row r="332" s="22" customFormat="1"/>
    <row r="333" s="22" customFormat="1"/>
    <row r="334" s="22" customFormat="1"/>
    <row r="335" s="22" customFormat="1"/>
    <row r="336" s="22" customFormat="1"/>
    <row r="337" s="22" customFormat="1"/>
    <row r="338" s="22" customFormat="1"/>
    <row r="339" s="22" customFormat="1"/>
    <row r="340" s="22" customFormat="1"/>
    <row r="341" s="22" customFormat="1"/>
    <row r="342" s="22" customFormat="1"/>
    <row r="343" s="22" customFormat="1"/>
    <row r="344" s="22" customFormat="1"/>
    <row r="345" s="22" customFormat="1"/>
    <row r="346" s="22" customFormat="1"/>
    <row r="347" s="22" customFormat="1"/>
    <row r="348" s="22" customFormat="1"/>
    <row r="349" s="22" customFormat="1"/>
    <row r="350" s="22" customFormat="1"/>
    <row r="351" s="22" customFormat="1"/>
    <row r="352" s="22" customFormat="1"/>
    <row r="353" s="22" customFormat="1"/>
    <row r="354" s="22" customFormat="1"/>
    <row r="355" s="22" customFormat="1"/>
    <row r="356" s="22" customFormat="1"/>
    <row r="357" s="22" customFormat="1"/>
    <row r="358" s="22" customFormat="1"/>
    <row r="359" s="22" customFormat="1"/>
    <row r="360" s="22" customFormat="1"/>
    <row r="361" s="22" customFormat="1"/>
    <row r="362" s="22" customFormat="1"/>
    <row r="363" s="22" customFormat="1"/>
    <row r="364" s="22" customFormat="1"/>
    <row r="365" s="22" customFormat="1"/>
    <row r="366" s="22" customFormat="1"/>
    <row r="367" s="22" customFormat="1"/>
    <row r="368" s="22" customFormat="1"/>
    <row r="369" s="22" customFormat="1"/>
    <row r="370" s="22" customFormat="1"/>
    <row r="371" s="22" customFormat="1"/>
    <row r="372" s="22" customFormat="1"/>
    <row r="373" s="22" customFormat="1"/>
    <row r="374" s="22" customFormat="1"/>
    <row r="375" s="22" customFormat="1"/>
    <row r="376" s="22" customFormat="1"/>
    <row r="377" s="22" customFormat="1"/>
    <row r="378" s="22" customFormat="1"/>
    <row r="379" s="22" customFormat="1"/>
    <row r="380" s="22" customFormat="1"/>
    <row r="381" s="22" customFormat="1"/>
    <row r="382" s="22" customFormat="1"/>
    <row r="383" s="22" customFormat="1"/>
    <row r="384" s="22" customFormat="1"/>
    <row r="385" s="22" customFormat="1"/>
    <row r="386" s="22" customFormat="1"/>
    <row r="387" s="22" customFormat="1"/>
  </sheetData>
  <mergeCells count="2">
    <mergeCell ref="A264:XFD387"/>
    <mergeCell ref="A1:XFD26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07014-7368-B743-BEF8-6BD7CD565E86}">
  <dimension ref="A2:E37"/>
  <sheetViews>
    <sheetView topLeftCell="A10" workbookViewId="0">
      <selection activeCell="D4" sqref="D4"/>
    </sheetView>
  </sheetViews>
  <sheetFormatPr baseColWidth="10" defaultRowHeight="16"/>
  <cols>
    <col min="1" max="1" width="19.1640625" customWidth="1"/>
    <col min="4" max="4" width="19.83203125" customWidth="1"/>
  </cols>
  <sheetData>
    <row r="2" spans="1:5">
      <c r="A2" t="s">
        <v>15</v>
      </c>
    </row>
    <row r="3" spans="1:5">
      <c r="A3" t="s">
        <v>13</v>
      </c>
      <c r="D3" t="s">
        <v>14</v>
      </c>
    </row>
    <row r="4" spans="1:5">
      <c r="A4" t="s">
        <v>16</v>
      </c>
      <c r="D4" t="s">
        <v>16</v>
      </c>
    </row>
    <row r="5" spans="1:5">
      <c r="A5" t="s">
        <v>17</v>
      </c>
      <c r="B5" t="s">
        <v>18</v>
      </c>
      <c r="D5" t="s">
        <v>17</v>
      </c>
      <c r="E5" t="s">
        <v>18</v>
      </c>
    </row>
    <row r="6" spans="1:5">
      <c r="A6">
        <v>1.0608822032152889</v>
      </c>
      <c r="B6">
        <v>2.3316092378358001E-2</v>
      </c>
      <c r="D6">
        <f>A6*15.42</f>
        <v>16.358803573579756</v>
      </c>
      <c r="E6">
        <f t="shared" ref="E6:E13" si="0">B6*15.42</f>
        <v>0.35953414447428039</v>
      </c>
    </row>
    <row r="7" spans="1:5">
      <c r="A7">
        <v>0.45466380137798101</v>
      </c>
      <c r="B7">
        <v>0.132124523477362</v>
      </c>
      <c r="D7">
        <f t="shared" ref="D7:D13" si="1">A7*15.42</f>
        <v>7.0109158172484669</v>
      </c>
      <c r="E7">
        <f t="shared" si="0"/>
        <v>2.0373601520209221</v>
      </c>
    </row>
    <row r="8" spans="1:5">
      <c r="A8">
        <v>1.488343896818519</v>
      </c>
      <c r="B8">
        <v>0.16563879000000001</v>
      </c>
      <c r="D8">
        <f t="shared" si="1"/>
        <v>22.950262888941563</v>
      </c>
      <c r="E8">
        <f t="shared" si="0"/>
        <v>2.5541501418000001</v>
      </c>
    </row>
    <row r="9" spans="1:5">
      <c r="A9">
        <v>1.2901571116024759</v>
      </c>
      <c r="B9">
        <v>6.6062261738681002E-2</v>
      </c>
      <c r="D9">
        <f t="shared" si="1"/>
        <v>19.894222660910177</v>
      </c>
      <c r="E9">
        <f t="shared" si="0"/>
        <v>1.0186800760104611</v>
      </c>
    </row>
    <row r="10" spans="1:5">
      <c r="A10">
        <v>0.96748252840000004</v>
      </c>
      <c r="B10">
        <v>7.7720307927860001E-3</v>
      </c>
      <c r="D10">
        <f t="shared" si="1"/>
        <v>14.918580587928</v>
      </c>
      <c r="E10">
        <f t="shared" si="0"/>
        <v>0.11984471482476013</v>
      </c>
    </row>
    <row r="11" spans="1:5">
      <c r="A11">
        <v>7.7720307927860001E-3</v>
      </c>
      <c r="B11">
        <v>0.213730846801615</v>
      </c>
      <c r="D11">
        <f t="shared" si="1"/>
        <v>0.11984471482476013</v>
      </c>
      <c r="E11">
        <f t="shared" si="0"/>
        <v>3.2957296576809032</v>
      </c>
    </row>
    <row r="12" spans="1:5">
      <c r="A12">
        <v>1.0386392739999999</v>
      </c>
      <c r="B12">
        <v>0.14766858506293401</v>
      </c>
      <c r="D12">
        <f t="shared" si="1"/>
        <v>16.015817605079999</v>
      </c>
      <c r="E12">
        <f t="shared" si="0"/>
        <v>2.2770495816704424</v>
      </c>
    </row>
    <row r="13" spans="1:5">
      <c r="A13">
        <v>1.6981887282237411</v>
      </c>
      <c r="B13">
        <v>0.773317063882207</v>
      </c>
      <c r="D13">
        <f t="shared" si="1"/>
        <v>26.186070189210088</v>
      </c>
      <c r="E13">
        <f t="shared" si="0"/>
        <v>11.924549125063631</v>
      </c>
    </row>
    <row r="14" spans="1:5">
      <c r="A14" s="1"/>
      <c r="B14" s="1"/>
      <c r="D14" s="1"/>
      <c r="E14" s="1"/>
    </row>
    <row r="15" spans="1:5">
      <c r="A15" t="s">
        <v>19</v>
      </c>
      <c r="D15" t="s">
        <v>19</v>
      </c>
    </row>
    <row r="16" spans="1:5">
      <c r="A16" t="s">
        <v>17</v>
      </c>
      <c r="B16" t="s">
        <v>18</v>
      </c>
      <c r="D16" t="s">
        <v>17</v>
      </c>
      <c r="E16" t="s">
        <v>18</v>
      </c>
    </row>
    <row r="17" spans="1:5">
      <c r="A17">
        <v>1.3394495412844036</v>
      </c>
      <c r="B17">
        <v>4.8165137614678902E-2</v>
      </c>
      <c r="D17">
        <f>A17*21.8</f>
        <v>29.2</v>
      </c>
      <c r="E17">
        <f t="shared" ref="E17:E24" si="2">B17*21.8</f>
        <v>1.05</v>
      </c>
    </row>
    <row r="18" spans="1:5">
      <c r="A18">
        <v>0.96192856299999996</v>
      </c>
      <c r="B18">
        <v>9.862385321100918E-2</v>
      </c>
      <c r="D18">
        <f t="shared" ref="D18:D24" si="3">A18*21.8</f>
        <v>20.970042673399998</v>
      </c>
      <c r="E18">
        <f t="shared" si="2"/>
        <v>2.1500000000000004</v>
      </c>
    </row>
    <row r="19" spans="1:5">
      <c r="A19">
        <v>0.75917431192660545</v>
      </c>
      <c r="B19">
        <v>0.1126846378</v>
      </c>
      <c r="D19">
        <f t="shared" si="3"/>
        <v>16.55</v>
      </c>
      <c r="E19">
        <f t="shared" si="2"/>
        <v>2.4565251040400002</v>
      </c>
    </row>
    <row r="20" spans="1:5">
      <c r="A20">
        <v>1.1995412844036697</v>
      </c>
      <c r="B20">
        <v>4.5871559633027525E-3</v>
      </c>
      <c r="D20">
        <f t="shared" si="3"/>
        <v>26.15</v>
      </c>
      <c r="E20">
        <f t="shared" si="2"/>
        <v>0.1</v>
      </c>
    </row>
    <row r="21" spans="1:5">
      <c r="A21">
        <v>1.488532110091743</v>
      </c>
      <c r="B21">
        <v>2.7522935779816515E-2</v>
      </c>
      <c r="D21">
        <f t="shared" si="3"/>
        <v>32.449999999999996</v>
      </c>
      <c r="E21">
        <f t="shared" si="2"/>
        <v>0.60000000000000009</v>
      </c>
    </row>
    <row r="22" spans="1:5">
      <c r="A22">
        <v>1.0398393699999999</v>
      </c>
      <c r="B22">
        <v>0.18807339449541285</v>
      </c>
      <c r="D22">
        <f t="shared" si="3"/>
        <v>22.668498266</v>
      </c>
      <c r="E22">
        <f t="shared" si="2"/>
        <v>4.1000000000000005</v>
      </c>
    </row>
    <row r="23" spans="1:5">
      <c r="A23">
        <v>1.201834862385321</v>
      </c>
      <c r="B23">
        <v>0.23165137614678899</v>
      </c>
      <c r="D23">
        <f t="shared" si="3"/>
        <v>26.2</v>
      </c>
      <c r="E23">
        <f t="shared" si="2"/>
        <v>5.05</v>
      </c>
    </row>
    <row r="24" spans="1:5">
      <c r="A24">
        <v>1.1467889908256881E-2</v>
      </c>
      <c r="B24">
        <v>0.1834862385321101</v>
      </c>
      <c r="D24">
        <f t="shared" si="3"/>
        <v>0.25</v>
      </c>
      <c r="E24">
        <f t="shared" si="2"/>
        <v>4</v>
      </c>
    </row>
    <row r="25" spans="1:5">
      <c r="A25" s="1"/>
      <c r="B25" s="1"/>
      <c r="D25" s="1"/>
      <c r="E25" s="1"/>
    </row>
    <row r="27" spans="1:5">
      <c r="A27" t="s">
        <v>16</v>
      </c>
      <c r="D27" t="s">
        <v>16</v>
      </c>
    </row>
    <row r="28" spans="1:5">
      <c r="A28" t="s">
        <v>20</v>
      </c>
      <c r="B28">
        <f>AVERAGE(A6:A13)</f>
        <v>1.0007661968038488</v>
      </c>
      <c r="D28" t="s">
        <v>20</v>
      </c>
      <c r="E28">
        <f>AVERAGE(D6:D13)</f>
        <v>15.431814754715353</v>
      </c>
    </row>
    <row r="29" spans="1:5">
      <c r="A29" t="s">
        <v>21</v>
      </c>
      <c r="B29">
        <f>AVERAGE(B6:B13)</f>
        <v>0.1912037742667429</v>
      </c>
      <c r="D29" t="s">
        <v>21</v>
      </c>
      <c r="E29">
        <f>AVERAGE(E6:E13)</f>
        <v>2.9483621991931752</v>
      </c>
    </row>
    <row r="30" spans="1:5">
      <c r="A30" t="s">
        <v>22</v>
      </c>
      <c r="B30">
        <f>STDEV(A6:A13)/SQRT(8)</f>
        <v>0.19357070733138063</v>
      </c>
      <c r="D30" t="s">
        <v>22</v>
      </c>
      <c r="E30">
        <f>STDEV(D6:D13)/SQRT(8)</f>
        <v>2.9848603070498854</v>
      </c>
    </row>
    <row r="31" spans="1:5">
      <c r="A31" t="s">
        <v>23</v>
      </c>
      <c r="B31">
        <f>STDEV(B6:B13)/SQRT(8)</f>
        <v>8.69006479446187E-2</v>
      </c>
      <c r="D31" t="s">
        <v>23</v>
      </c>
      <c r="E31">
        <f>STDEV(E6:E13)/SQRT(8)</f>
        <v>1.3400079913060203</v>
      </c>
    </row>
    <row r="33" spans="1:5">
      <c r="A33" t="s">
        <v>19</v>
      </c>
      <c r="D33" t="s">
        <v>19</v>
      </c>
    </row>
    <row r="34" spans="1:5">
      <c r="A34" t="s">
        <v>20</v>
      </c>
      <c r="B34">
        <f>AVERAGE(A17:A24)</f>
        <v>1.000220991625</v>
      </c>
      <c r="D34" t="s">
        <v>20</v>
      </c>
      <c r="E34">
        <f>AVERAGE(D17:D24)</f>
        <v>21.804817617424998</v>
      </c>
    </row>
    <row r="35" spans="1:5">
      <c r="A35" t="s">
        <v>21</v>
      </c>
      <c r="B35">
        <f>AVERAGE(B17:B24)</f>
        <v>0.11184934119288992</v>
      </c>
      <c r="D35" t="s">
        <v>21</v>
      </c>
      <c r="E35">
        <f>AVERAGE(E17:E24)</f>
        <v>2.4383156380050002</v>
      </c>
    </row>
    <row r="36" spans="1:5">
      <c r="A36" t="s">
        <v>22</v>
      </c>
      <c r="B36">
        <f>STDEV(A17:A24)/SQRT(8)</f>
        <v>0.16216573385526667</v>
      </c>
      <c r="D36" t="s">
        <v>22</v>
      </c>
      <c r="E36">
        <f>STDEV(D17:D24)/SQRT(8)</f>
        <v>3.5352129980448161</v>
      </c>
    </row>
    <row r="37" spans="1:5">
      <c r="A37" t="s">
        <v>23</v>
      </c>
      <c r="B37">
        <f>STDEV(B17:B24)/SQRT(8)</f>
        <v>2.9320241365711083E-2</v>
      </c>
      <c r="D37" t="s">
        <v>23</v>
      </c>
      <c r="E37">
        <f>STDEV(E17:E24)/SQRT(8)</f>
        <v>0.63918126177250156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FE645-C7D2-3F47-8567-E688B1FB5F6E}">
  <dimension ref="A1:A1663"/>
  <sheetViews>
    <sheetView tabSelected="1" zoomScale="61" zoomScaleNormal="61" workbookViewId="0">
      <selection sqref="A1:XFD1663"/>
    </sheetView>
  </sheetViews>
  <sheetFormatPr baseColWidth="10" defaultRowHeight="16"/>
  <sheetData>
    <row r="1" s="22" customFormat="1"/>
    <row r="2" s="22" customFormat="1"/>
    <row r="3" s="22" customFormat="1"/>
    <row r="4" s="22" customFormat="1"/>
    <row r="5" s="22" customFormat="1"/>
    <row r="6" s="22" customFormat="1"/>
    <row r="7" s="22" customFormat="1"/>
    <row r="8" s="22" customFormat="1"/>
    <row r="9" s="22" customFormat="1"/>
    <row r="10" s="22" customFormat="1"/>
    <row r="11" s="22" customFormat="1"/>
    <row r="12" s="22" customFormat="1"/>
    <row r="13" s="22" customFormat="1"/>
    <row r="14" s="22" customFormat="1"/>
    <row r="15" s="22" customFormat="1"/>
    <row r="16" s="22" customFormat="1"/>
    <row r="17" s="22" customFormat="1"/>
    <row r="18" s="22" customFormat="1"/>
    <row r="19" s="22" customFormat="1"/>
    <row r="20" s="22" customFormat="1"/>
    <row r="21" s="22" customFormat="1"/>
    <row r="22" s="22" customFormat="1"/>
    <row r="23" s="22" customFormat="1"/>
    <row r="24" s="22" customFormat="1"/>
    <row r="25" s="22" customFormat="1"/>
    <row r="26" s="22" customFormat="1"/>
    <row r="27" s="22" customFormat="1"/>
    <row r="28" s="22" customFormat="1"/>
    <row r="29" s="22" customFormat="1"/>
    <row r="30" s="22" customFormat="1"/>
    <row r="31" s="22" customFormat="1"/>
    <row r="32" s="22" customFormat="1"/>
    <row r="33" s="22" customFormat="1"/>
    <row r="34" s="22" customFormat="1"/>
    <row r="35" s="22" customFormat="1"/>
    <row r="36" s="22" customFormat="1"/>
    <row r="37" s="22" customFormat="1"/>
    <row r="38" s="22" customFormat="1"/>
    <row r="39" s="22" customFormat="1"/>
    <row r="40" s="22" customFormat="1"/>
    <row r="41" s="22" customFormat="1"/>
    <row r="42" s="22" customFormat="1"/>
    <row r="43" s="22" customFormat="1"/>
    <row r="44" s="22" customFormat="1"/>
    <row r="45" s="22" customFormat="1"/>
    <row r="46" s="22" customFormat="1"/>
    <row r="47" s="22" customFormat="1"/>
    <row r="48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  <row r="67" s="22" customFormat="1"/>
    <row r="68" s="22" customFormat="1"/>
    <row r="69" s="22" customFormat="1"/>
    <row r="70" s="22" customFormat="1"/>
    <row r="71" s="22" customFormat="1"/>
    <row r="72" s="22" customFormat="1"/>
    <row r="73" s="22" customFormat="1"/>
    <row r="74" s="22" customFormat="1"/>
    <row r="75" s="22" customFormat="1"/>
    <row r="76" s="22" customFormat="1"/>
    <row r="77" s="22" customFormat="1"/>
    <row r="78" s="22" customFormat="1"/>
    <row r="79" s="22" customFormat="1"/>
    <row r="80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  <row r="144" s="22" customFormat="1"/>
    <row r="145" s="22" customFormat="1"/>
    <row r="146" s="22" customFormat="1"/>
    <row r="147" s="22" customFormat="1"/>
    <row r="148" s="22" customFormat="1"/>
    <row r="149" s="22" customFormat="1"/>
    <row r="150" s="22" customFormat="1"/>
    <row r="151" s="22" customFormat="1"/>
    <row r="152" s="22" customFormat="1"/>
    <row r="153" s="22" customFormat="1"/>
    <row r="154" s="22" customFormat="1"/>
    <row r="155" s="22" customFormat="1"/>
    <row r="156" s="22" customFormat="1"/>
    <row r="157" s="22" customFormat="1"/>
    <row r="158" s="22" customFormat="1"/>
    <row r="159" s="22" customFormat="1"/>
    <row r="160" s="22" customFormat="1"/>
    <row r="161" s="22" customFormat="1"/>
    <row r="162" s="22" customFormat="1"/>
    <row r="163" s="22" customFormat="1"/>
    <row r="164" s="22" customFormat="1"/>
    <row r="165" s="22" customFormat="1"/>
    <row r="166" s="22" customFormat="1"/>
    <row r="167" s="22" customFormat="1"/>
    <row r="168" s="22" customFormat="1"/>
    <row r="169" s="22" customFormat="1"/>
    <row r="170" s="22" customFormat="1"/>
    <row r="171" s="22" customFormat="1"/>
    <row r="172" s="22" customFormat="1"/>
    <row r="173" s="22" customFormat="1"/>
    <row r="174" s="22" customFormat="1"/>
    <row r="175" s="22" customFormat="1"/>
    <row r="176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="22" customFormat="1"/>
    <row r="306" s="22" customFormat="1"/>
    <row r="307" s="22" customFormat="1"/>
    <row r="308" s="22" customFormat="1"/>
    <row r="309" s="22" customFormat="1"/>
    <row r="310" s="22" customFormat="1"/>
    <row r="311" s="22" customFormat="1"/>
    <row r="312" s="22" customFormat="1"/>
    <row r="313" s="22" customFormat="1"/>
    <row r="314" s="22" customFormat="1"/>
    <row r="315" s="22" customFormat="1"/>
    <row r="316" s="22" customFormat="1"/>
    <row r="317" s="22" customFormat="1"/>
    <row r="318" s="22" customFormat="1"/>
    <row r="319" s="22" customFormat="1"/>
    <row r="320" s="22" customFormat="1"/>
    <row r="321" s="22" customFormat="1"/>
    <row r="322" s="22" customFormat="1"/>
    <row r="323" s="22" customFormat="1"/>
    <row r="324" s="22" customFormat="1"/>
    <row r="325" s="22" customFormat="1"/>
    <row r="326" s="22" customFormat="1"/>
    <row r="327" s="22" customFormat="1"/>
    <row r="328" s="22" customFormat="1"/>
    <row r="329" s="22" customFormat="1"/>
    <row r="330" s="22" customFormat="1"/>
    <row r="331" s="22" customFormat="1"/>
    <row r="332" s="22" customFormat="1"/>
    <row r="333" s="22" customFormat="1"/>
    <row r="334" s="22" customFormat="1"/>
    <row r="335" s="22" customFormat="1"/>
    <row r="336" s="22" customFormat="1"/>
    <row r="337" s="22" customFormat="1"/>
    <row r="338" s="22" customFormat="1"/>
    <row r="339" s="22" customFormat="1"/>
    <row r="340" s="22" customFormat="1"/>
    <row r="341" s="22" customFormat="1"/>
    <row r="342" s="22" customFormat="1"/>
    <row r="343" s="22" customFormat="1"/>
    <row r="344" s="22" customFormat="1"/>
    <row r="345" s="22" customFormat="1"/>
    <row r="346" s="22" customFormat="1"/>
    <row r="347" s="22" customFormat="1"/>
    <row r="348" s="22" customFormat="1"/>
    <row r="349" s="22" customFormat="1"/>
    <row r="350" s="22" customFormat="1"/>
    <row r="351" s="22" customFormat="1"/>
    <row r="352" s="22" customFormat="1"/>
    <row r="353" s="22" customFormat="1"/>
    <row r="354" s="22" customFormat="1"/>
    <row r="355" s="22" customFormat="1"/>
    <row r="356" s="22" customFormat="1"/>
    <row r="357" s="22" customFormat="1"/>
    <row r="358" s="22" customFormat="1"/>
    <row r="359" s="22" customFormat="1"/>
    <row r="360" s="22" customFormat="1"/>
    <row r="361" s="22" customFormat="1"/>
    <row r="362" s="22" customFormat="1"/>
    <row r="363" s="22" customFormat="1"/>
    <row r="364" s="22" customFormat="1"/>
    <row r="365" s="22" customFormat="1"/>
    <row r="366" s="22" customFormat="1"/>
    <row r="367" s="22" customFormat="1"/>
    <row r="368" s="22" customFormat="1"/>
    <row r="369" s="22" customFormat="1"/>
    <row r="370" s="22" customFormat="1"/>
    <row r="371" s="22" customFormat="1"/>
    <row r="372" s="22" customFormat="1"/>
    <row r="373" s="22" customFormat="1"/>
    <row r="374" s="22" customFormat="1"/>
    <row r="375" s="22" customFormat="1"/>
    <row r="376" s="22" customFormat="1"/>
    <row r="377" s="22" customFormat="1"/>
    <row r="378" s="22" customFormat="1"/>
    <row r="379" s="22" customFormat="1"/>
    <row r="380" s="22" customFormat="1"/>
    <row r="381" s="22" customFormat="1"/>
    <row r="382" s="22" customFormat="1"/>
    <row r="383" s="22" customFormat="1"/>
    <row r="384" s="22" customFormat="1"/>
    <row r="385" s="22" customFormat="1"/>
    <row r="386" s="22" customFormat="1"/>
    <row r="387" s="22" customFormat="1"/>
    <row r="388" s="22" customFormat="1"/>
    <row r="389" s="22" customFormat="1"/>
    <row r="390" s="22" customFormat="1"/>
    <row r="391" s="22" customFormat="1"/>
    <row r="392" s="22" customFormat="1"/>
    <row r="393" s="22" customFormat="1"/>
    <row r="394" s="22" customFormat="1"/>
    <row r="395" s="22" customFormat="1"/>
    <row r="396" s="22" customFormat="1"/>
    <row r="397" s="22" customFormat="1"/>
    <row r="398" s="22" customFormat="1"/>
    <row r="399" s="22" customFormat="1"/>
    <row r="400" s="22" customFormat="1"/>
    <row r="401" s="22" customFormat="1"/>
    <row r="402" s="22" customFormat="1"/>
    <row r="403" s="22" customFormat="1"/>
    <row r="404" s="22" customFormat="1"/>
    <row r="405" s="22" customFormat="1"/>
    <row r="406" s="22" customFormat="1"/>
    <row r="407" s="22" customFormat="1"/>
    <row r="408" s="22" customFormat="1"/>
    <row r="409" s="22" customFormat="1"/>
    <row r="410" s="22" customFormat="1"/>
    <row r="411" s="22" customFormat="1"/>
    <row r="412" s="22" customFormat="1"/>
    <row r="413" s="22" customFormat="1"/>
    <row r="414" s="22" customFormat="1"/>
    <row r="415" s="22" customFormat="1"/>
    <row r="416" s="22" customFormat="1"/>
    <row r="417" s="22" customFormat="1"/>
    <row r="418" s="22" customFormat="1"/>
    <row r="419" s="22" customFormat="1"/>
    <row r="420" s="22" customFormat="1"/>
    <row r="421" s="22" customFormat="1"/>
    <row r="422" s="22" customFormat="1"/>
    <row r="423" s="22" customFormat="1"/>
    <row r="424" s="22" customFormat="1"/>
    <row r="425" s="22" customFormat="1"/>
    <row r="426" s="22" customFormat="1"/>
    <row r="427" s="22" customFormat="1"/>
    <row r="428" s="22" customFormat="1"/>
    <row r="429" s="22" customFormat="1"/>
    <row r="430" s="22" customFormat="1"/>
    <row r="431" s="22" customFormat="1"/>
    <row r="432" s="22" customFormat="1"/>
    <row r="433" s="22" customFormat="1"/>
    <row r="434" s="22" customFormat="1"/>
    <row r="435" s="22" customFormat="1"/>
    <row r="436" s="22" customFormat="1"/>
    <row r="437" s="22" customFormat="1"/>
    <row r="438" s="22" customFormat="1"/>
    <row r="439" s="22" customFormat="1"/>
    <row r="440" s="22" customFormat="1"/>
    <row r="441" s="22" customFormat="1"/>
    <row r="442" s="22" customFormat="1"/>
    <row r="443" s="22" customFormat="1"/>
    <row r="444" s="22" customFormat="1"/>
    <row r="445" s="22" customFormat="1"/>
    <row r="446" s="22" customFormat="1"/>
    <row r="447" s="22" customFormat="1"/>
    <row r="448" s="22" customFormat="1"/>
    <row r="449" s="22" customFormat="1"/>
    <row r="450" s="22" customFormat="1"/>
    <row r="451" s="22" customFormat="1"/>
    <row r="452" s="22" customFormat="1"/>
    <row r="453" s="22" customFormat="1"/>
    <row r="454" s="22" customFormat="1"/>
    <row r="455" s="22" customFormat="1"/>
    <row r="456" s="22" customFormat="1"/>
    <row r="457" s="22" customFormat="1"/>
    <row r="458" s="22" customFormat="1"/>
    <row r="459" s="22" customFormat="1"/>
    <row r="460" s="22" customFormat="1"/>
    <row r="461" s="22" customFormat="1"/>
    <row r="462" s="22" customFormat="1"/>
    <row r="463" s="22" customFormat="1"/>
    <row r="464" s="22" customFormat="1"/>
    <row r="465" s="22" customFormat="1"/>
    <row r="466" s="22" customFormat="1"/>
    <row r="467" s="22" customFormat="1"/>
    <row r="468" s="22" customFormat="1"/>
    <row r="469" s="22" customFormat="1"/>
    <row r="470" s="22" customFormat="1"/>
    <row r="471" s="22" customFormat="1"/>
    <row r="472" s="22" customFormat="1"/>
    <row r="473" s="22" customFormat="1"/>
    <row r="474" s="22" customFormat="1"/>
    <row r="475" s="22" customFormat="1"/>
    <row r="476" s="22" customFormat="1"/>
    <row r="477" s="22" customFormat="1"/>
    <row r="478" s="22" customFormat="1"/>
    <row r="479" s="22" customFormat="1"/>
    <row r="480" s="22" customFormat="1"/>
    <row r="481" s="22" customFormat="1"/>
    <row r="482" s="22" customFormat="1"/>
    <row r="483" s="22" customFormat="1"/>
    <row r="484" s="22" customFormat="1"/>
    <row r="485" s="22" customFormat="1"/>
    <row r="486" s="22" customFormat="1"/>
    <row r="487" s="22" customFormat="1"/>
    <row r="488" s="22" customFormat="1"/>
    <row r="489" s="22" customFormat="1"/>
    <row r="490" s="22" customFormat="1"/>
    <row r="491" s="22" customFormat="1"/>
    <row r="492" s="22" customFormat="1"/>
    <row r="493" s="22" customFormat="1"/>
    <row r="494" s="22" customFormat="1"/>
    <row r="495" s="22" customFormat="1"/>
    <row r="496" s="22" customFormat="1"/>
    <row r="497" s="22" customFormat="1"/>
    <row r="498" s="22" customFormat="1"/>
    <row r="499" s="22" customFormat="1"/>
    <row r="500" s="22" customFormat="1"/>
    <row r="501" s="22" customFormat="1"/>
    <row r="502" s="22" customFormat="1"/>
    <row r="503" s="22" customFormat="1"/>
    <row r="504" s="22" customFormat="1"/>
    <row r="505" s="22" customFormat="1"/>
    <row r="506" s="22" customFormat="1"/>
    <row r="507" s="22" customFormat="1"/>
    <row r="508" s="22" customFormat="1"/>
    <row r="509" s="22" customFormat="1"/>
    <row r="510" s="22" customFormat="1"/>
    <row r="511" s="22" customFormat="1"/>
    <row r="512" s="22" customFormat="1"/>
    <row r="513" s="22" customFormat="1"/>
    <row r="514" s="22" customFormat="1"/>
    <row r="515" s="22" customFormat="1"/>
    <row r="516" s="22" customFormat="1"/>
    <row r="517" s="22" customFormat="1"/>
    <row r="518" s="22" customFormat="1"/>
    <row r="519" s="22" customFormat="1"/>
    <row r="520" s="22" customFormat="1"/>
    <row r="521" s="22" customFormat="1"/>
    <row r="522" s="22" customFormat="1"/>
    <row r="523" s="22" customFormat="1"/>
    <row r="524" s="22" customFormat="1"/>
    <row r="525" s="22" customFormat="1"/>
    <row r="526" s="22" customFormat="1"/>
    <row r="527" s="22" customFormat="1"/>
    <row r="528" s="22" customFormat="1"/>
    <row r="529" s="22" customFormat="1"/>
    <row r="530" s="22" customFormat="1"/>
    <row r="531" s="22" customFormat="1"/>
    <row r="532" s="22" customFormat="1"/>
    <row r="533" s="22" customFormat="1"/>
    <row r="534" s="22" customFormat="1"/>
    <row r="535" s="22" customFormat="1"/>
    <row r="536" s="22" customFormat="1"/>
    <row r="537" s="22" customFormat="1"/>
    <row r="538" s="22" customFormat="1"/>
    <row r="539" s="22" customFormat="1"/>
    <row r="540" s="22" customFormat="1"/>
    <row r="541" s="22" customFormat="1"/>
    <row r="542" s="22" customFormat="1"/>
    <row r="543" s="22" customFormat="1"/>
    <row r="544" s="22" customFormat="1"/>
    <row r="545" s="22" customFormat="1"/>
    <row r="546" s="22" customFormat="1"/>
    <row r="547" s="22" customFormat="1"/>
    <row r="548" s="22" customFormat="1"/>
    <row r="549" s="22" customFormat="1"/>
    <row r="550" s="22" customFormat="1"/>
    <row r="551" s="22" customFormat="1"/>
    <row r="552" s="22" customFormat="1"/>
    <row r="553" s="22" customFormat="1"/>
    <row r="554" s="22" customFormat="1"/>
    <row r="555" s="22" customFormat="1"/>
    <row r="556" s="22" customFormat="1"/>
    <row r="557" s="22" customFormat="1"/>
    <row r="558" s="22" customFormat="1"/>
    <row r="559" s="22" customFormat="1"/>
    <row r="560" s="22" customFormat="1"/>
    <row r="561" s="22" customFormat="1"/>
    <row r="562" s="22" customFormat="1"/>
    <row r="563" s="22" customFormat="1"/>
    <row r="564" s="22" customFormat="1"/>
    <row r="565" s="22" customFormat="1"/>
    <row r="566" s="22" customFormat="1"/>
    <row r="567" s="22" customFormat="1"/>
    <row r="568" s="22" customFormat="1"/>
    <row r="569" s="22" customFormat="1"/>
    <row r="570" s="22" customFormat="1"/>
    <row r="571" s="22" customFormat="1"/>
    <row r="572" s="22" customFormat="1"/>
    <row r="573" s="22" customFormat="1"/>
    <row r="574" s="22" customFormat="1"/>
    <row r="575" s="22" customFormat="1"/>
    <row r="576" s="22" customFormat="1"/>
    <row r="577" s="22" customFormat="1"/>
    <row r="578" s="22" customFormat="1"/>
    <row r="579" s="22" customFormat="1"/>
    <row r="580" s="22" customFormat="1"/>
    <row r="581" s="22" customFormat="1"/>
    <row r="582" s="22" customFormat="1"/>
    <row r="583" s="22" customFormat="1"/>
    <row r="584" s="22" customFormat="1"/>
    <row r="585" s="22" customFormat="1"/>
    <row r="586" s="22" customFormat="1"/>
    <row r="587" s="22" customFormat="1"/>
    <row r="588" s="22" customFormat="1"/>
    <row r="589" s="22" customFormat="1"/>
    <row r="590" s="22" customFormat="1"/>
    <row r="591" s="22" customFormat="1"/>
    <row r="592" s="22" customFormat="1"/>
    <row r="593" s="22" customFormat="1"/>
    <row r="594" s="22" customFormat="1"/>
    <row r="595" s="22" customFormat="1"/>
    <row r="596" s="22" customFormat="1"/>
    <row r="597" s="22" customFormat="1"/>
    <row r="598" s="22" customFormat="1"/>
    <row r="599" s="22" customFormat="1"/>
    <row r="600" s="22" customFormat="1"/>
    <row r="601" s="22" customFormat="1"/>
    <row r="602" s="22" customFormat="1"/>
    <row r="603" s="22" customFormat="1"/>
    <row r="604" s="22" customFormat="1"/>
    <row r="605" s="22" customFormat="1"/>
    <row r="606" s="22" customFormat="1"/>
    <row r="607" s="22" customFormat="1"/>
    <row r="608" s="22" customFormat="1"/>
    <row r="609" s="22" customFormat="1"/>
    <row r="610" s="22" customFormat="1"/>
    <row r="611" s="22" customFormat="1"/>
    <row r="612" s="22" customFormat="1"/>
    <row r="613" s="22" customFormat="1"/>
    <row r="614" s="22" customFormat="1"/>
    <row r="615" s="22" customFormat="1"/>
    <row r="616" s="22" customFormat="1"/>
    <row r="617" s="22" customFormat="1"/>
    <row r="618" s="22" customFormat="1"/>
    <row r="619" s="22" customFormat="1"/>
    <row r="620" s="22" customFormat="1"/>
    <row r="621" s="22" customFormat="1"/>
    <row r="622" s="22" customFormat="1"/>
    <row r="623" s="22" customFormat="1"/>
    <row r="624" s="22" customFormat="1"/>
    <row r="625" s="22" customFormat="1"/>
    <row r="626" s="22" customFormat="1"/>
    <row r="627" s="22" customFormat="1"/>
    <row r="628" s="22" customFormat="1"/>
    <row r="629" s="22" customFormat="1"/>
    <row r="630" s="22" customFormat="1"/>
    <row r="631" s="22" customFormat="1"/>
    <row r="632" s="22" customFormat="1"/>
    <row r="633" s="22" customFormat="1"/>
    <row r="634" s="22" customFormat="1"/>
    <row r="635" s="22" customFormat="1"/>
    <row r="636" s="22" customFormat="1"/>
    <row r="637" s="22" customFormat="1"/>
    <row r="638" s="22" customFormat="1"/>
    <row r="639" s="22" customFormat="1"/>
    <row r="640" s="22" customFormat="1"/>
    <row r="641" s="22" customFormat="1"/>
    <row r="642" s="22" customFormat="1"/>
    <row r="643" s="22" customFormat="1"/>
    <row r="644" s="22" customFormat="1"/>
    <row r="645" s="22" customFormat="1"/>
    <row r="646" s="22" customFormat="1"/>
    <row r="647" s="22" customFormat="1"/>
    <row r="648" s="22" customFormat="1"/>
    <row r="649" s="22" customFormat="1"/>
    <row r="650" s="22" customFormat="1"/>
    <row r="651" s="22" customFormat="1"/>
    <row r="652" s="22" customFormat="1"/>
    <row r="653" s="22" customFormat="1"/>
    <row r="654" s="22" customFormat="1"/>
    <row r="655" s="22" customFormat="1"/>
    <row r="656" s="22" customFormat="1"/>
    <row r="657" s="22" customFormat="1"/>
    <row r="658" s="22" customFormat="1"/>
    <row r="659" s="22" customFormat="1"/>
    <row r="660" s="22" customFormat="1"/>
    <row r="661" s="22" customFormat="1"/>
    <row r="662" s="22" customFormat="1"/>
    <row r="663" s="22" customFormat="1"/>
    <row r="664" s="22" customFormat="1"/>
    <row r="665" s="22" customFormat="1"/>
    <row r="666" s="22" customFormat="1"/>
    <row r="667" s="22" customFormat="1"/>
    <row r="668" s="22" customFormat="1"/>
    <row r="669" s="22" customFormat="1"/>
    <row r="670" s="22" customFormat="1"/>
    <row r="671" s="22" customFormat="1"/>
    <row r="672" s="22" customFormat="1"/>
    <row r="673" s="22" customFormat="1"/>
    <row r="674" s="22" customFormat="1"/>
    <row r="675" s="22" customFormat="1"/>
    <row r="676" s="22" customFormat="1"/>
    <row r="677" s="22" customFormat="1"/>
    <row r="678" s="22" customFormat="1"/>
    <row r="679" s="22" customFormat="1"/>
    <row r="680" s="22" customFormat="1"/>
    <row r="681" s="22" customFormat="1"/>
    <row r="682" s="22" customFormat="1"/>
    <row r="683" s="22" customFormat="1"/>
    <row r="684" s="22" customFormat="1"/>
    <row r="685" s="22" customFormat="1"/>
    <row r="686" s="22" customFormat="1"/>
    <row r="687" s="22" customFormat="1"/>
    <row r="688" s="22" customFormat="1"/>
    <row r="689" s="22" customFormat="1"/>
    <row r="690" s="22" customFormat="1"/>
    <row r="691" s="22" customFormat="1"/>
    <row r="692" s="22" customFormat="1"/>
    <row r="693" s="22" customFormat="1"/>
    <row r="694" s="22" customFormat="1"/>
    <row r="695" s="22" customFormat="1"/>
    <row r="696" s="22" customFormat="1"/>
    <row r="697" s="22" customFormat="1"/>
    <row r="698" s="22" customFormat="1"/>
    <row r="699" s="22" customFormat="1"/>
    <row r="700" s="22" customFormat="1"/>
    <row r="701" s="22" customFormat="1"/>
    <row r="702" s="22" customFormat="1"/>
    <row r="703" s="22" customFormat="1"/>
    <row r="704" s="22" customFormat="1"/>
    <row r="705" s="22" customFormat="1"/>
    <row r="706" s="22" customFormat="1"/>
    <row r="707" s="22" customFormat="1"/>
    <row r="708" s="22" customFormat="1"/>
    <row r="709" s="22" customFormat="1"/>
    <row r="710" s="22" customFormat="1"/>
    <row r="711" s="22" customFormat="1"/>
    <row r="712" s="22" customFormat="1"/>
    <row r="713" s="22" customFormat="1"/>
    <row r="714" s="22" customFormat="1"/>
    <row r="715" s="22" customFormat="1"/>
    <row r="716" s="22" customFormat="1"/>
    <row r="717" s="22" customFormat="1"/>
    <row r="718" s="22" customFormat="1"/>
    <row r="719" s="22" customFormat="1"/>
    <row r="720" s="22" customFormat="1"/>
    <row r="721" s="22" customFormat="1"/>
    <row r="722" s="22" customFormat="1"/>
    <row r="723" s="22" customFormat="1"/>
    <row r="724" s="22" customFormat="1"/>
    <row r="725" s="22" customFormat="1"/>
    <row r="726" s="22" customFormat="1"/>
    <row r="727" s="22" customFormat="1"/>
    <row r="728" s="22" customFormat="1"/>
    <row r="729" s="22" customFormat="1"/>
    <row r="730" s="22" customFormat="1"/>
    <row r="731" s="22" customFormat="1"/>
    <row r="732" s="22" customFormat="1"/>
    <row r="733" s="22" customFormat="1"/>
    <row r="734" s="22" customFormat="1"/>
    <row r="735" s="22" customFormat="1"/>
    <row r="736" s="22" customFormat="1"/>
    <row r="737" s="22" customFormat="1"/>
    <row r="738" s="22" customFormat="1"/>
    <row r="739" s="22" customFormat="1"/>
    <row r="740" s="22" customFormat="1"/>
    <row r="741" s="22" customFormat="1"/>
    <row r="742" s="22" customFormat="1"/>
    <row r="743" s="22" customFormat="1"/>
    <row r="744" s="22" customFormat="1"/>
    <row r="745" s="22" customFormat="1"/>
    <row r="746" s="22" customFormat="1"/>
    <row r="747" s="22" customFormat="1"/>
    <row r="748" s="22" customFormat="1"/>
    <row r="749" s="22" customFormat="1"/>
    <row r="750" s="22" customFormat="1"/>
    <row r="751" s="22" customFormat="1"/>
    <row r="752" s="22" customFormat="1"/>
    <row r="753" s="22" customFormat="1"/>
    <row r="754" s="22" customFormat="1"/>
    <row r="755" s="22" customFormat="1"/>
    <row r="756" s="22" customFormat="1"/>
    <row r="757" s="22" customFormat="1"/>
    <row r="758" s="22" customFormat="1"/>
    <row r="759" s="22" customFormat="1"/>
    <row r="760" s="22" customFormat="1"/>
    <row r="761" s="22" customFormat="1"/>
    <row r="762" s="22" customFormat="1"/>
    <row r="763" s="22" customFormat="1"/>
    <row r="764" s="22" customFormat="1"/>
    <row r="765" s="22" customFormat="1"/>
    <row r="766" s="22" customFormat="1"/>
    <row r="767" s="22" customFormat="1"/>
    <row r="768" s="22" customFormat="1"/>
    <row r="769" s="22" customFormat="1"/>
    <row r="770" s="22" customFormat="1"/>
    <row r="771" s="22" customFormat="1"/>
    <row r="772" s="22" customFormat="1"/>
    <row r="773" s="22" customFormat="1"/>
    <row r="774" s="22" customFormat="1"/>
    <row r="775" s="22" customFormat="1"/>
    <row r="776" s="22" customFormat="1"/>
    <row r="777" s="22" customFormat="1"/>
    <row r="778" s="22" customFormat="1"/>
    <row r="779" s="22" customFormat="1"/>
    <row r="780" s="22" customFormat="1"/>
    <row r="781" s="22" customFormat="1"/>
    <row r="782" s="22" customFormat="1"/>
    <row r="783" s="22" customFormat="1"/>
    <row r="784" s="22" customFormat="1"/>
    <row r="785" s="22" customFormat="1"/>
    <row r="786" s="22" customFormat="1"/>
    <row r="787" s="22" customFormat="1"/>
    <row r="788" s="22" customFormat="1"/>
    <row r="789" s="22" customFormat="1"/>
    <row r="790" s="22" customFormat="1"/>
    <row r="791" s="22" customFormat="1"/>
    <row r="792" s="22" customFormat="1"/>
    <row r="793" s="22" customFormat="1"/>
    <row r="794" s="22" customFormat="1"/>
    <row r="795" s="22" customFormat="1"/>
    <row r="796" s="22" customFormat="1"/>
    <row r="797" s="22" customFormat="1"/>
    <row r="798" s="22" customFormat="1"/>
    <row r="799" s="22" customFormat="1"/>
    <row r="800" s="22" customFormat="1"/>
    <row r="801" s="22" customFormat="1"/>
    <row r="802" s="22" customFormat="1"/>
    <row r="803" s="22" customFormat="1"/>
    <row r="804" s="22" customFormat="1"/>
    <row r="805" s="22" customFormat="1"/>
    <row r="806" s="22" customFormat="1"/>
    <row r="807" s="22" customFormat="1"/>
    <row r="808" s="22" customFormat="1"/>
    <row r="809" s="22" customFormat="1"/>
    <row r="810" s="22" customFormat="1"/>
    <row r="811" s="22" customFormat="1"/>
    <row r="812" s="22" customFormat="1"/>
    <row r="813" s="22" customFormat="1"/>
    <row r="814" s="22" customFormat="1"/>
    <row r="815" s="22" customFormat="1"/>
    <row r="816" s="22" customFormat="1"/>
    <row r="817" s="22" customFormat="1"/>
    <row r="818" s="22" customFormat="1"/>
    <row r="819" s="22" customFormat="1"/>
    <row r="820" s="22" customFormat="1"/>
    <row r="821" s="22" customFormat="1"/>
    <row r="822" s="22" customFormat="1"/>
    <row r="823" s="22" customFormat="1"/>
    <row r="824" s="22" customFormat="1"/>
    <row r="825" s="22" customFormat="1"/>
    <row r="826" s="22" customFormat="1"/>
    <row r="827" s="22" customFormat="1"/>
    <row r="828" s="22" customFormat="1"/>
    <row r="829" s="22" customFormat="1"/>
    <row r="830" s="22" customFormat="1"/>
    <row r="831" s="22" customFormat="1"/>
    <row r="832" s="22" customFormat="1"/>
    <row r="833" s="22" customFormat="1"/>
    <row r="834" s="22" customFormat="1"/>
    <row r="835" s="22" customFormat="1"/>
    <row r="836" s="22" customFormat="1"/>
    <row r="837" s="22" customFormat="1"/>
    <row r="838" s="22" customFormat="1"/>
    <row r="839" s="22" customFormat="1"/>
    <row r="840" s="22" customFormat="1"/>
    <row r="841" s="22" customFormat="1"/>
    <row r="842" s="22" customFormat="1"/>
    <row r="843" s="22" customFormat="1"/>
    <row r="844" s="22" customFormat="1"/>
    <row r="845" s="22" customFormat="1"/>
    <row r="846" s="22" customFormat="1"/>
    <row r="847" s="22" customFormat="1"/>
    <row r="848" s="22" customFormat="1"/>
    <row r="849" s="22" customFormat="1"/>
    <row r="850" s="22" customFormat="1"/>
    <row r="851" s="22" customFormat="1"/>
    <row r="852" s="22" customFormat="1"/>
    <row r="853" s="22" customFormat="1"/>
    <row r="854" s="22" customFormat="1"/>
    <row r="855" s="22" customFormat="1"/>
    <row r="856" s="22" customFormat="1"/>
    <row r="857" s="22" customFormat="1"/>
    <row r="858" s="22" customFormat="1"/>
    <row r="859" s="22" customFormat="1"/>
    <row r="860" s="22" customFormat="1"/>
    <row r="861" s="22" customFormat="1"/>
    <row r="862" s="22" customFormat="1"/>
    <row r="863" s="22" customFormat="1"/>
    <row r="864" s="22" customFormat="1"/>
    <row r="865" s="22" customFormat="1"/>
    <row r="866" s="22" customFormat="1"/>
    <row r="867" s="22" customFormat="1"/>
    <row r="868" s="22" customFormat="1"/>
    <row r="869" s="22" customFormat="1"/>
    <row r="870" s="22" customFormat="1"/>
    <row r="871" s="22" customFormat="1"/>
    <row r="872" s="22" customFormat="1"/>
    <row r="873" s="22" customFormat="1"/>
    <row r="874" s="22" customFormat="1"/>
    <row r="875" s="22" customFormat="1"/>
    <row r="876" s="22" customFormat="1"/>
    <row r="877" s="22" customFormat="1"/>
    <row r="878" s="22" customFormat="1"/>
    <row r="879" s="22" customFormat="1"/>
    <row r="880" s="22" customFormat="1"/>
    <row r="881" s="22" customFormat="1"/>
    <row r="882" s="22" customFormat="1"/>
    <row r="883" s="22" customFormat="1"/>
    <row r="884" s="22" customFormat="1"/>
    <row r="885" s="22" customFormat="1"/>
    <row r="886" s="22" customFormat="1"/>
    <row r="887" s="22" customFormat="1"/>
    <row r="888" s="22" customFormat="1"/>
    <row r="889" s="22" customFormat="1"/>
    <row r="890" s="22" customFormat="1"/>
    <row r="891" s="22" customFormat="1"/>
    <row r="892" s="22" customFormat="1"/>
    <row r="893" s="22" customFormat="1"/>
    <row r="894" s="22" customFormat="1"/>
    <row r="895" s="22" customFormat="1"/>
    <row r="896" s="22" customFormat="1"/>
    <row r="897" s="22" customFormat="1"/>
    <row r="898" s="22" customFormat="1"/>
    <row r="899" s="22" customFormat="1"/>
    <row r="900" s="22" customFormat="1"/>
    <row r="901" s="22" customFormat="1"/>
    <row r="902" s="22" customFormat="1"/>
    <row r="903" s="22" customFormat="1"/>
    <row r="904" s="22" customFormat="1"/>
    <row r="905" s="22" customFormat="1"/>
    <row r="906" s="22" customFormat="1"/>
    <row r="907" s="22" customFormat="1"/>
    <row r="908" s="22" customFormat="1"/>
    <row r="909" s="22" customFormat="1"/>
    <row r="910" s="22" customFormat="1"/>
    <row r="911" s="22" customFormat="1"/>
    <row r="912" s="22" customFormat="1"/>
    <row r="913" s="22" customFormat="1"/>
    <row r="914" s="22" customFormat="1"/>
    <row r="915" s="22" customFormat="1"/>
    <row r="916" s="22" customFormat="1"/>
    <row r="917" s="22" customFormat="1"/>
    <row r="918" s="22" customFormat="1"/>
    <row r="919" s="22" customFormat="1"/>
    <row r="920" s="22" customFormat="1"/>
    <row r="921" s="22" customFormat="1"/>
    <row r="922" s="22" customFormat="1"/>
    <row r="923" s="22" customFormat="1"/>
    <row r="924" s="22" customFormat="1"/>
    <row r="925" s="22" customFormat="1"/>
    <row r="926" s="22" customFormat="1"/>
    <row r="927" s="22" customFormat="1"/>
    <row r="928" s="22" customFormat="1"/>
    <row r="929" s="22" customFormat="1"/>
    <row r="930" s="22" customFormat="1"/>
    <row r="931" s="22" customFormat="1"/>
    <row r="932" s="22" customFormat="1"/>
    <row r="933" s="22" customFormat="1"/>
    <row r="934" s="22" customFormat="1"/>
    <row r="935" s="22" customFormat="1"/>
    <row r="936" s="22" customFormat="1"/>
    <row r="937" s="22" customFormat="1"/>
    <row r="938" s="22" customFormat="1"/>
    <row r="939" s="22" customFormat="1"/>
    <row r="940" s="22" customFormat="1"/>
    <row r="941" s="22" customFormat="1"/>
    <row r="942" s="22" customFormat="1"/>
    <row r="943" s="22" customFormat="1"/>
    <row r="944" s="22" customFormat="1"/>
    <row r="945" s="22" customFormat="1"/>
    <row r="946" s="22" customFormat="1"/>
    <row r="947" s="22" customFormat="1"/>
    <row r="948" s="22" customFormat="1"/>
    <row r="949" s="22" customFormat="1"/>
    <row r="950" s="22" customFormat="1"/>
    <row r="951" s="22" customFormat="1"/>
    <row r="952" s="22" customFormat="1"/>
    <row r="953" s="22" customFormat="1"/>
    <row r="954" s="22" customFormat="1"/>
    <row r="955" s="22" customFormat="1"/>
    <row r="956" s="22" customFormat="1"/>
    <row r="957" s="22" customFormat="1"/>
    <row r="958" s="22" customFormat="1"/>
    <row r="959" s="22" customFormat="1"/>
    <row r="960" s="22" customFormat="1"/>
    <row r="961" s="22" customFormat="1"/>
    <row r="962" s="22" customFormat="1"/>
    <row r="963" s="22" customFormat="1"/>
    <row r="964" s="22" customFormat="1"/>
    <row r="965" s="22" customFormat="1"/>
    <row r="966" s="22" customFormat="1"/>
    <row r="967" s="22" customFormat="1"/>
    <row r="968" s="22" customFormat="1"/>
    <row r="969" s="22" customFormat="1"/>
    <row r="970" s="22" customFormat="1"/>
    <row r="971" s="22" customFormat="1"/>
    <row r="972" s="22" customFormat="1"/>
    <row r="973" s="22" customFormat="1"/>
    <row r="974" s="22" customFormat="1"/>
    <row r="975" s="22" customFormat="1"/>
    <row r="976" s="22" customFormat="1"/>
    <row r="977" s="22" customFormat="1"/>
    <row r="978" s="22" customFormat="1"/>
    <row r="979" s="22" customFormat="1"/>
    <row r="980" s="22" customFormat="1"/>
    <row r="981" s="22" customFormat="1"/>
    <row r="982" s="22" customFormat="1"/>
    <row r="983" s="22" customFormat="1"/>
    <row r="984" s="22" customFormat="1"/>
    <row r="985" s="22" customFormat="1"/>
    <row r="986" s="22" customFormat="1"/>
    <row r="987" s="22" customFormat="1"/>
    <row r="988" s="22" customFormat="1"/>
    <row r="989" s="22" customFormat="1"/>
    <row r="990" s="22" customFormat="1"/>
    <row r="991" s="22" customFormat="1"/>
    <row r="992" s="22" customFormat="1"/>
    <row r="993" s="22" customFormat="1"/>
    <row r="994" s="22" customFormat="1"/>
    <row r="995" s="22" customFormat="1"/>
    <row r="996" s="22" customFormat="1"/>
    <row r="997" s="22" customFormat="1"/>
    <row r="998" s="22" customFormat="1"/>
    <row r="999" s="22" customFormat="1"/>
    <row r="1000" s="22" customFormat="1"/>
    <row r="1001" s="22" customFormat="1"/>
    <row r="1002" s="22" customFormat="1"/>
    <row r="1003" s="22" customFormat="1"/>
    <row r="1004" s="22" customFormat="1"/>
    <row r="1005" s="22" customFormat="1"/>
    <row r="1006" s="22" customFormat="1"/>
    <row r="1007" s="22" customFormat="1"/>
    <row r="1008" s="22" customFormat="1"/>
    <row r="1009" s="22" customFormat="1"/>
    <row r="1010" s="22" customFormat="1"/>
    <row r="1011" s="22" customFormat="1"/>
    <row r="1012" s="22" customFormat="1"/>
    <row r="1013" s="22" customFormat="1"/>
    <row r="1014" s="22" customFormat="1"/>
    <row r="1015" s="22" customFormat="1"/>
    <row r="1016" s="22" customFormat="1"/>
    <row r="1017" s="22" customFormat="1"/>
    <row r="1018" s="22" customFormat="1"/>
    <row r="1019" s="22" customFormat="1"/>
    <row r="1020" s="22" customFormat="1"/>
    <row r="1021" s="22" customFormat="1"/>
    <row r="1022" s="22" customFormat="1"/>
    <row r="1023" s="22" customFormat="1"/>
    <row r="1024" s="22" customFormat="1"/>
    <row r="1025" s="22" customFormat="1"/>
    <row r="1026" s="22" customFormat="1"/>
    <row r="1027" s="22" customFormat="1"/>
    <row r="1028" s="22" customFormat="1"/>
    <row r="1029" s="22" customFormat="1"/>
    <row r="1030" s="22" customFormat="1"/>
    <row r="1031" s="22" customFormat="1"/>
    <row r="1032" s="22" customFormat="1"/>
    <row r="1033" s="22" customFormat="1"/>
    <row r="1034" s="22" customFormat="1"/>
    <row r="1035" s="22" customFormat="1"/>
    <row r="1036" s="22" customFormat="1"/>
    <row r="1037" s="22" customFormat="1"/>
    <row r="1038" s="22" customFormat="1"/>
    <row r="1039" s="22" customFormat="1"/>
    <row r="1040" s="22" customFormat="1"/>
    <row r="1041" s="22" customFormat="1"/>
    <row r="1042" s="22" customFormat="1"/>
    <row r="1043" s="22" customFormat="1"/>
    <row r="1044" s="22" customFormat="1"/>
    <row r="1045" s="22" customFormat="1"/>
    <row r="1046" s="22" customFormat="1"/>
    <row r="1047" s="22" customFormat="1"/>
    <row r="1048" s="22" customFormat="1"/>
    <row r="1049" s="22" customFormat="1"/>
    <row r="1050" s="22" customFormat="1"/>
    <row r="1051" s="22" customFormat="1"/>
    <row r="1052" s="22" customFormat="1"/>
    <row r="1053" s="22" customFormat="1"/>
    <row r="1054" s="22" customFormat="1"/>
    <row r="1055" s="22" customFormat="1"/>
    <row r="1056" s="22" customFormat="1"/>
    <row r="1057" s="22" customFormat="1"/>
    <row r="1058" s="22" customFormat="1"/>
    <row r="1059" s="22" customFormat="1"/>
    <row r="1060" s="22" customFormat="1"/>
    <row r="1061" s="22" customFormat="1"/>
    <row r="1062" s="22" customFormat="1"/>
    <row r="1063" s="22" customFormat="1"/>
    <row r="1064" s="22" customFormat="1"/>
    <row r="1065" s="22" customFormat="1"/>
    <row r="1066" s="22" customFormat="1"/>
    <row r="1067" s="22" customFormat="1"/>
    <row r="1068" s="22" customFormat="1"/>
    <row r="1069" s="22" customFormat="1"/>
    <row r="1070" s="22" customFormat="1"/>
    <row r="1071" s="22" customFormat="1"/>
    <row r="1072" s="22" customFormat="1"/>
    <row r="1073" s="22" customFormat="1"/>
    <row r="1074" s="22" customFormat="1"/>
    <row r="1075" s="22" customFormat="1"/>
    <row r="1076" s="22" customFormat="1"/>
    <row r="1077" s="22" customFormat="1"/>
    <row r="1078" s="22" customFormat="1"/>
    <row r="1079" s="22" customFormat="1"/>
    <row r="1080" s="22" customFormat="1"/>
    <row r="1081" s="22" customFormat="1"/>
    <row r="1082" s="22" customFormat="1"/>
    <row r="1083" s="22" customFormat="1"/>
    <row r="1084" s="22" customFormat="1"/>
    <row r="1085" s="22" customFormat="1"/>
    <row r="1086" s="22" customFormat="1"/>
    <row r="1087" s="22" customFormat="1"/>
    <row r="1088" s="22" customFormat="1"/>
    <row r="1089" s="22" customFormat="1"/>
    <row r="1090" s="22" customFormat="1"/>
    <row r="1091" s="22" customFormat="1"/>
    <row r="1092" s="22" customFormat="1"/>
    <row r="1093" s="22" customFormat="1"/>
    <row r="1094" s="22" customFormat="1"/>
    <row r="1095" s="22" customFormat="1"/>
    <row r="1096" s="22" customFormat="1"/>
    <row r="1097" s="22" customFormat="1"/>
    <row r="1098" s="22" customFormat="1"/>
    <row r="1099" s="22" customFormat="1"/>
    <row r="1100" s="22" customFormat="1"/>
    <row r="1101" s="22" customFormat="1"/>
    <row r="1102" s="22" customFormat="1"/>
    <row r="1103" s="22" customFormat="1"/>
    <row r="1104" s="22" customFormat="1"/>
    <row r="1105" s="22" customFormat="1"/>
    <row r="1106" s="22" customFormat="1"/>
    <row r="1107" s="22" customFormat="1"/>
    <row r="1108" s="22" customFormat="1"/>
    <row r="1109" s="22" customFormat="1"/>
    <row r="1110" s="22" customFormat="1"/>
    <row r="1111" s="22" customFormat="1"/>
    <row r="1112" s="22" customFormat="1"/>
    <row r="1113" s="22" customFormat="1"/>
    <row r="1114" s="22" customFormat="1"/>
    <row r="1115" s="22" customFormat="1"/>
    <row r="1116" s="22" customFormat="1"/>
    <row r="1117" s="22" customFormat="1"/>
    <row r="1118" s="22" customFormat="1"/>
    <row r="1119" s="22" customFormat="1"/>
    <row r="1120" s="22" customFormat="1"/>
    <row r="1121" s="22" customFormat="1"/>
    <row r="1122" s="22" customFormat="1"/>
    <row r="1123" s="22" customFormat="1"/>
    <row r="1124" s="22" customFormat="1"/>
    <row r="1125" s="22" customFormat="1"/>
    <row r="1126" s="22" customFormat="1"/>
    <row r="1127" s="22" customFormat="1"/>
    <row r="1128" s="22" customFormat="1"/>
    <row r="1129" s="22" customFormat="1"/>
    <row r="1130" s="22" customFormat="1"/>
    <row r="1131" s="22" customFormat="1"/>
    <row r="1132" s="22" customFormat="1"/>
    <row r="1133" s="22" customFormat="1"/>
    <row r="1134" s="22" customFormat="1"/>
    <row r="1135" s="22" customFormat="1"/>
    <row r="1136" s="22" customFormat="1"/>
    <row r="1137" s="22" customFormat="1"/>
    <row r="1138" s="22" customFormat="1"/>
    <row r="1139" s="22" customFormat="1"/>
    <row r="1140" s="22" customFormat="1"/>
    <row r="1141" s="22" customFormat="1"/>
    <row r="1142" s="22" customFormat="1"/>
    <row r="1143" s="22" customFormat="1"/>
    <row r="1144" s="22" customFormat="1"/>
    <row r="1145" s="22" customFormat="1"/>
    <row r="1146" s="22" customFormat="1"/>
    <row r="1147" s="22" customFormat="1"/>
    <row r="1148" s="22" customFormat="1"/>
    <row r="1149" s="22" customFormat="1"/>
    <row r="1150" s="22" customFormat="1"/>
    <row r="1151" s="22" customFormat="1"/>
    <row r="1152" s="22" customFormat="1"/>
    <row r="1153" s="22" customFormat="1"/>
    <row r="1154" s="22" customFormat="1"/>
    <row r="1155" s="22" customFormat="1"/>
    <row r="1156" s="22" customFormat="1"/>
    <row r="1157" s="22" customFormat="1"/>
    <row r="1158" s="22" customFormat="1"/>
    <row r="1159" s="22" customFormat="1"/>
    <row r="1160" s="22" customFormat="1"/>
    <row r="1161" s="22" customFormat="1"/>
    <row r="1162" s="22" customFormat="1"/>
    <row r="1163" s="22" customFormat="1"/>
    <row r="1164" s="22" customFormat="1"/>
    <row r="1165" s="22" customFormat="1"/>
    <row r="1166" s="22" customFormat="1"/>
    <row r="1167" s="22" customFormat="1"/>
    <row r="1168" s="22" customFormat="1"/>
    <row r="1169" s="22" customFormat="1"/>
    <row r="1170" s="22" customFormat="1"/>
    <row r="1171" s="22" customFormat="1"/>
    <row r="1172" s="22" customFormat="1"/>
    <row r="1173" s="22" customFormat="1"/>
    <row r="1174" s="22" customFormat="1"/>
    <row r="1175" s="22" customFormat="1"/>
    <row r="1176" s="22" customFormat="1"/>
    <row r="1177" s="22" customFormat="1"/>
    <row r="1178" s="22" customFormat="1"/>
    <row r="1179" s="22" customFormat="1"/>
    <row r="1180" s="22" customFormat="1"/>
    <row r="1181" s="22" customFormat="1"/>
    <row r="1182" s="22" customFormat="1"/>
    <row r="1183" s="22" customFormat="1"/>
    <row r="1184" s="22" customFormat="1"/>
    <row r="1185" s="22" customFormat="1"/>
    <row r="1186" s="22" customFormat="1"/>
    <row r="1187" s="22" customFormat="1"/>
    <row r="1188" s="22" customFormat="1"/>
    <row r="1189" s="22" customFormat="1"/>
    <row r="1190" s="22" customFormat="1"/>
    <row r="1191" s="22" customFormat="1"/>
    <row r="1192" s="22" customFormat="1"/>
    <row r="1193" s="22" customFormat="1"/>
    <row r="1194" s="22" customFormat="1"/>
    <row r="1195" s="22" customFormat="1"/>
    <row r="1196" s="22" customFormat="1"/>
    <row r="1197" s="22" customFormat="1"/>
    <row r="1198" s="22" customFormat="1"/>
    <row r="1199" s="22" customFormat="1"/>
    <row r="1200" s="22" customFormat="1"/>
    <row r="1201" s="22" customFormat="1"/>
    <row r="1202" s="22" customFormat="1"/>
    <row r="1203" s="22" customFormat="1"/>
    <row r="1204" s="22" customFormat="1"/>
    <row r="1205" s="22" customFormat="1"/>
    <row r="1206" s="22" customFormat="1"/>
    <row r="1207" s="22" customFormat="1"/>
    <row r="1208" s="22" customFormat="1"/>
    <row r="1209" s="22" customFormat="1"/>
    <row r="1210" s="22" customFormat="1"/>
    <row r="1211" s="22" customFormat="1"/>
    <row r="1212" s="22" customFormat="1"/>
    <row r="1213" s="22" customFormat="1"/>
    <row r="1214" s="22" customFormat="1"/>
    <row r="1215" s="22" customFormat="1"/>
    <row r="1216" s="22" customFormat="1"/>
    <row r="1217" s="22" customFormat="1"/>
    <row r="1218" s="22" customFormat="1"/>
    <row r="1219" s="22" customFormat="1"/>
    <row r="1220" s="22" customFormat="1"/>
    <row r="1221" s="22" customFormat="1"/>
    <row r="1222" s="22" customFormat="1"/>
    <row r="1223" s="22" customFormat="1"/>
    <row r="1224" s="22" customFormat="1"/>
    <row r="1225" s="22" customFormat="1"/>
    <row r="1226" s="22" customFormat="1"/>
    <row r="1227" s="22" customFormat="1"/>
    <row r="1228" s="22" customFormat="1"/>
    <row r="1229" s="22" customFormat="1"/>
    <row r="1230" s="22" customFormat="1"/>
    <row r="1231" s="22" customFormat="1"/>
    <row r="1232" s="22" customFormat="1"/>
    <row r="1233" s="22" customFormat="1"/>
    <row r="1234" s="22" customFormat="1"/>
    <row r="1235" s="22" customFormat="1"/>
    <row r="1236" s="22" customFormat="1"/>
    <row r="1237" s="22" customFormat="1"/>
    <row r="1238" s="22" customFormat="1"/>
    <row r="1239" s="22" customFormat="1"/>
    <row r="1240" s="22" customFormat="1"/>
    <row r="1241" s="22" customFormat="1"/>
    <row r="1242" s="22" customFormat="1"/>
    <row r="1243" s="22" customFormat="1"/>
    <row r="1244" s="22" customFormat="1"/>
    <row r="1245" s="22" customFormat="1"/>
    <row r="1246" s="22" customFormat="1"/>
    <row r="1247" s="22" customFormat="1"/>
    <row r="1248" s="22" customFormat="1"/>
    <row r="1249" s="22" customFormat="1"/>
    <row r="1250" s="22" customFormat="1"/>
    <row r="1251" s="22" customFormat="1"/>
    <row r="1252" s="22" customFormat="1"/>
    <row r="1253" s="22" customFormat="1"/>
    <row r="1254" s="22" customFormat="1"/>
    <row r="1255" s="22" customFormat="1"/>
    <row r="1256" s="22" customFormat="1"/>
    <row r="1257" s="22" customFormat="1"/>
    <row r="1258" s="22" customFormat="1"/>
    <row r="1259" s="22" customFormat="1"/>
    <row r="1260" s="22" customFormat="1"/>
    <row r="1261" s="22" customFormat="1"/>
    <row r="1262" s="22" customFormat="1"/>
    <row r="1263" s="22" customFormat="1"/>
    <row r="1264" s="22" customFormat="1"/>
    <row r="1265" s="22" customFormat="1"/>
    <row r="1266" s="22" customFormat="1"/>
    <row r="1267" s="22" customFormat="1"/>
    <row r="1268" s="22" customFormat="1"/>
    <row r="1269" s="22" customFormat="1"/>
    <row r="1270" s="22" customFormat="1"/>
    <row r="1271" s="22" customFormat="1"/>
    <row r="1272" s="22" customFormat="1"/>
    <row r="1273" s="22" customFormat="1"/>
    <row r="1274" s="22" customFormat="1"/>
    <row r="1275" s="22" customFormat="1"/>
    <row r="1276" s="22" customFormat="1"/>
    <row r="1277" s="22" customFormat="1"/>
    <row r="1278" s="22" customFormat="1"/>
    <row r="1279" s="22" customFormat="1"/>
    <row r="1280" s="22" customFormat="1"/>
    <row r="1281" s="22" customFormat="1"/>
    <row r="1282" s="22" customFormat="1"/>
    <row r="1283" s="22" customFormat="1"/>
    <row r="1284" s="22" customFormat="1"/>
    <row r="1285" s="22" customFormat="1"/>
    <row r="1286" s="22" customFormat="1"/>
    <row r="1287" s="22" customFormat="1"/>
    <row r="1288" s="22" customFormat="1"/>
    <row r="1289" s="22" customFormat="1"/>
    <row r="1290" s="22" customFormat="1"/>
    <row r="1291" s="22" customFormat="1"/>
    <row r="1292" s="22" customFormat="1"/>
    <row r="1293" s="22" customFormat="1"/>
    <row r="1294" s="22" customFormat="1"/>
    <row r="1295" s="22" customFormat="1"/>
    <row r="1296" s="22" customFormat="1"/>
    <row r="1297" s="22" customFormat="1"/>
    <row r="1298" s="22" customFormat="1"/>
    <row r="1299" s="22" customFormat="1"/>
    <row r="1300" s="22" customFormat="1"/>
    <row r="1301" s="22" customFormat="1"/>
    <row r="1302" s="22" customFormat="1"/>
    <row r="1303" s="22" customFormat="1"/>
    <row r="1304" s="22" customFormat="1"/>
    <row r="1305" s="22" customFormat="1"/>
    <row r="1306" s="22" customFormat="1"/>
    <row r="1307" s="22" customFormat="1"/>
    <row r="1308" s="22" customFormat="1"/>
    <row r="1309" s="22" customFormat="1"/>
    <row r="1310" s="22" customFormat="1"/>
    <row r="1311" s="22" customFormat="1"/>
    <row r="1312" s="22" customFormat="1"/>
    <row r="1313" s="22" customFormat="1"/>
    <row r="1314" s="22" customFormat="1"/>
    <row r="1315" s="22" customFormat="1"/>
    <row r="1316" s="22" customFormat="1"/>
    <row r="1317" s="22" customFormat="1"/>
    <row r="1318" s="22" customFormat="1"/>
    <row r="1319" s="22" customFormat="1"/>
    <row r="1320" s="22" customFormat="1"/>
    <row r="1321" s="22" customFormat="1"/>
    <row r="1322" s="22" customFormat="1"/>
    <row r="1323" s="22" customFormat="1"/>
    <row r="1324" s="22" customFormat="1"/>
    <row r="1325" s="22" customFormat="1"/>
    <row r="1326" s="22" customFormat="1"/>
    <row r="1327" s="22" customFormat="1"/>
    <row r="1328" s="22" customFormat="1"/>
    <row r="1329" s="22" customFormat="1"/>
    <row r="1330" s="22" customFormat="1"/>
    <row r="1331" s="22" customFormat="1"/>
    <row r="1332" s="22" customFormat="1"/>
    <row r="1333" s="22" customFormat="1"/>
    <row r="1334" s="22" customFormat="1"/>
    <row r="1335" s="22" customFormat="1"/>
    <row r="1336" s="22" customFormat="1"/>
    <row r="1337" s="22" customFormat="1"/>
    <row r="1338" s="22" customFormat="1"/>
    <row r="1339" s="22" customFormat="1"/>
    <row r="1340" s="22" customFormat="1"/>
    <row r="1341" s="22" customFormat="1"/>
    <row r="1342" s="22" customFormat="1"/>
    <row r="1343" s="22" customFormat="1"/>
    <row r="1344" s="22" customFormat="1"/>
    <row r="1345" s="22" customFormat="1"/>
    <row r="1346" s="22" customFormat="1"/>
    <row r="1347" s="22" customFormat="1"/>
    <row r="1348" s="22" customFormat="1"/>
    <row r="1349" s="22" customFormat="1"/>
    <row r="1350" s="22" customFormat="1"/>
    <row r="1351" s="22" customFormat="1"/>
    <row r="1352" s="22" customFormat="1"/>
    <row r="1353" s="22" customFormat="1"/>
    <row r="1354" s="22" customFormat="1"/>
    <row r="1355" s="22" customFormat="1"/>
    <row r="1356" s="22" customFormat="1"/>
    <row r="1357" s="22" customFormat="1"/>
    <row r="1358" s="22" customFormat="1"/>
    <row r="1359" s="22" customFormat="1"/>
    <row r="1360" s="22" customFormat="1"/>
    <row r="1361" s="22" customFormat="1"/>
    <row r="1362" s="22" customFormat="1"/>
    <row r="1363" s="22" customFormat="1"/>
    <row r="1364" s="22" customFormat="1"/>
    <row r="1365" s="22" customFormat="1"/>
    <row r="1366" s="22" customFormat="1"/>
    <row r="1367" s="22" customFormat="1"/>
    <row r="1368" s="22" customFormat="1"/>
    <row r="1369" s="22" customFormat="1"/>
    <row r="1370" s="22" customFormat="1"/>
    <row r="1371" s="22" customFormat="1"/>
    <row r="1372" s="22" customFormat="1"/>
    <row r="1373" s="22" customFormat="1"/>
    <row r="1374" s="22" customFormat="1"/>
    <row r="1375" s="22" customFormat="1"/>
    <row r="1376" s="22" customFormat="1"/>
    <row r="1377" s="22" customFormat="1"/>
    <row r="1378" s="22" customFormat="1"/>
    <row r="1379" s="22" customFormat="1"/>
    <row r="1380" s="22" customFormat="1"/>
    <row r="1381" s="22" customFormat="1"/>
    <row r="1382" s="22" customFormat="1"/>
    <row r="1383" s="22" customFormat="1"/>
    <row r="1384" s="22" customFormat="1"/>
    <row r="1385" s="22" customFormat="1"/>
    <row r="1386" s="22" customFormat="1"/>
    <row r="1387" s="22" customFormat="1"/>
    <row r="1388" s="22" customFormat="1"/>
    <row r="1389" s="22" customFormat="1"/>
    <row r="1390" s="22" customFormat="1"/>
    <row r="1391" s="22" customFormat="1"/>
    <row r="1392" s="22" customFormat="1"/>
    <row r="1393" s="22" customFormat="1"/>
    <row r="1394" s="22" customFormat="1"/>
    <row r="1395" s="22" customFormat="1"/>
    <row r="1396" s="22" customFormat="1"/>
    <row r="1397" s="22" customFormat="1"/>
    <row r="1398" s="22" customFormat="1"/>
    <row r="1399" s="22" customFormat="1"/>
    <row r="1400" s="22" customFormat="1"/>
    <row r="1401" s="22" customFormat="1"/>
    <row r="1402" s="22" customFormat="1"/>
    <row r="1403" s="22" customFormat="1"/>
    <row r="1404" s="22" customFormat="1"/>
    <row r="1405" s="22" customFormat="1"/>
    <row r="1406" s="22" customFormat="1"/>
    <row r="1407" s="22" customFormat="1"/>
    <row r="1408" s="22" customFormat="1"/>
    <row r="1409" s="22" customFormat="1"/>
    <row r="1410" s="22" customFormat="1"/>
    <row r="1411" s="22" customFormat="1"/>
    <row r="1412" s="22" customFormat="1"/>
    <row r="1413" s="22" customFormat="1"/>
    <row r="1414" s="22" customFormat="1"/>
    <row r="1415" s="22" customFormat="1"/>
    <row r="1416" s="22" customFormat="1"/>
    <row r="1417" s="22" customFormat="1"/>
    <row r="1418" s="22" customFormat="1"/>
    <row r="1419" s="22" customFormat="1"/>
    <row r="1420" s="22" customFormat="1"/>
    <row r="1421" s="22" customFormat="1"/>
    <row r="1422" s="22" customFormat="1"/>
    <row r="1423" s="22" customFormat="1"/>
    <row r="1424" s="22" customFormat="1"/>
    <row r="1425" s="22" customFormat="1"/>
    <row r="1426" s="22" customFormat="1"/>
    <row r="1427" s="22" customFormat="1"/>
    <row r="1428" s="22" customFormat="1"/>
    <row r="1429" s="22" customFormat="1"/>
    <row r="1430" s="22" customFormat="1"/>
    <row r="1431" s="22" customFormat="1"/>
    <row r="1432" s="22" customFormat="1"/>
    <row r="1433" s="22" customFormat="1"/>
    <row r="1434" s="22" customFormat="1"/>
    <row r="1435" s="22" customFormat="1"/>
    <row r="1436" s="22" customFormat="1"/>
    <row r="1437" s="22" customFormat="1"/>
    <row r="1438" s="22" customFormat="1"/>
    <row r="1439" s="22" customFormat="1"/>
    <row r="1440" s="22" customFormat="1"/>
    <row r="1441" s="22" customFormat="1"/>
    <row r="1442" s="22" customFormat="1"/>
    <row r="1443" s="22" customFormat="1"/>
    <row r="1444" s="22" customFormat="1"/>
    <row r="1445" s="22" customFormat="1"/>
    <row r="1446" s="22" customFormat="1"/>
    <row r="1447" s="22" customFormat="1"/>
    <row r="1448" s="22" customFormat="1"/>
    <row r="1449" s="22" customFormat="1"/>
    <row r="1450" s="22" customFormat="1"/>
    <row r="1451" s="22" customFormat="1"/>
    <row r="1452" s="22" customFormat="1"/>
    <row r="1453" s="22" customFormat="1"/>
    <row r="1454" s="22" customFormat="1"/>
    <row r="1455" s="22" customFormat="1"/>
    <row r="1456" s="22" customFormat="1"/>
    <row r="1457" s="22" customFormat="1"/>
    <row r="1458" s="22" customFormat="1"/>
    <row r="1459" s="22" customFormat="1"/>
    <row r="1460" s="22" customFormat="1"/>
    <row r="1461" s="22" customFormat="1"/>
    <row r="1462" s="22" customFormat="1"/>
    <row r="1463" s="22" customFormat="1"/>
    <row r="1464" s="22" customFormat="1"/>
    <row r="1465" s="22" customFormat="1"/>
    <row r="1466" s="22" customFormat="1"/>
    <row r="1467" s="22" customFormat="1"/>
    <row r="1468" s="22" customFormat="1"/>
    <row r="1469" s="22" customFormat="1"/>
    <row r="1470" s="22" customFormat="1"/>
    <row r="1471" s="22" customFormat="1"/>
    <row r="1472" s="22" customFormat="1"/>
    <row r="1473" s="22" customFormat="1"/>
    <row r="1474" s="22" customFormat="1"/>
    <row r="1475" s="22" customFormat="1"/>
    <row r="1476" s="22" customFormat="1"/>
    <row r="1477" s="22" customFormat="1"/>
    <row r="1478" s="22" customFormat="1"/>
    <row r="1479" s="22" customFormat="1"/>
    <row r="1480" s="22" customFormat="1"/>
    <row r="1481" s="22" customFormat="1"/>
    <row r="1482" s="22" customFormat="1"/>
    <row r="1483" s="22" customFormat="1"/>
    <row r="1484" s="22" customFormat="1"/>
    <row r="1485" s="22" customFormat="1"/>
    <row r="1486" s="22" customFormat="1"/>
    <row r="1487" s="22" customFormat="1"/>
    <row r="1488" s="22" customFormat="1"/>
    <row r="1489" s="22" customFormat="1"/>
    <row r="1490" s="22" customFormat="1"/>
    <row r="1491" s="22" customFormat="1"/>
    <row r="1492" s="22" customFormat="1"/>
    <row r="1493" s="22" customFormat="1"/>
    <row r="1494" s="22" customFormat="1"/>
    <row r="1495" s="22" customFormat="1"/>
    <row r="1496" s="22" customFormat="1"/>
    <row r="1497" s="22" customFormat="1"/>
    <row r="1498" s="22" customFormat="1"/>
    <row r="1499" s="22" customFormat="1"/>
    <row r="1500" s="22" customFormat="1"/>
    <row r="1501" s="22" customFormat="1"/>
    <row r="1502" s="22" customFormat="1"/>
    <row r="1503" s="22" customFormat="1"/>
    <row r="1504" s="22" customFormat="1"/>
    <row r="1505" s="22" customFormat="1"/>
    <row r="1506" s="22" customFormat="1"/>
    <row r="1507" s="22" customFormat="1"/>
    <row r="1508" s="22" customFormat="1"/>
    <row r="1509" s="22" customFormat="1"/>
    <row r="1510" s="22" customFormat="1"/>
    <row r="1511" s="22" customFormat="1"/>
    <row r="1512" s="22" customFormat="1"/>
    <row r="1513" s="22" customFormat="1"/>
    <row r="1514" s="22" customFormat="1"/>
    <row r="1515" s="22" customFormat="1"/>
    <row r="1516" s="22" customFormat="1"/>
    <row r="1517" s="22" customFormat="1"/>
    <row r="1518" s="22" customFormat="1"/>
    <row r="1519" s="22" customFormat="1"/>
    <row r="1520" s="22" customFormat="1"/>
    <row r="1521" s="22" customFormat="1"/>
    <row r="1522" s="22" customFormat="1"/>
    <row r="1523" s="22" customFormat="1"/>
    <row r="1524" s="22" customFormat="1"/>
    <row r="1525" s="22" customFormat="1"/>
    <row r="1526" s="22" customFormat="1"/>
    <row r="1527" s="22" customFormat="1"/>
    <row r="1528" s="22" customFormat="1"/>
    <row r="1529" s="22" customFormat="1"/>
    <row r="1530" s="22" customFormat="1"/>
    <row r="1531" s="22" customFormat="1"/>
    <row r="1532" s="22" customFormat="1"/>
    <row r="1533" s="22" customFormat="1"/>
    <row r="1534" s="22" customFormat="1"/>
    <row r="1535" s="22" customFormat="1"/>
    <row r="1536" s="22" customFormat="1"/>
    <row r="1537" s="22" customFormat="1"/>
    <row r="1538" s="22" customFormat="1"/>
    <row r="1539" s="22" customFormat="1"/>
    <row r="1540" s="22" customFormat="1"/>
    <row r="1541" s="22" customFormat="1"/>
    <row r="1542" s="22" customFormat="1"/>
    <row r="1543" s="22" customFormat="1"/>
    <row r="1544" s="22" customFormat="1"/>
    <row r="1545" s="22" customFormat="1"/>
    <row r="1546" s="22" customFormat="1"/>
    <row r="1547" s="22" customFormat="1"/>
    <row r="1548" s="22" customFormat="1"/>
    <row r="1549" s="22" customFormat="1"/>
    <row r="1550" s="22" customFormat="1"/>
    <row r="1551" s="22" customFormat="1"/>
    <row r="1552" s="22" customFormat="1"/>
    <row r="1553" s="22" customFormat="1"/>
    <row r="1554" s="22" customFormat="1"/>
    <row r="1555" s="22" customFormat="1"/>
    <row r="1556" s="22" customFormat="1"/>
    <row r="1557" s="22" customFormat="1"/>
    <row r="1558" s="22" customFormat="1"/>
    <row r="1559" s="22" customFormat="1"/>
    <row r="1560" s="22" customFormat="1"/>
    <row r="1561" s="22" customFormat="1"/>
    <row r="1562" s="22" customFormat="1"/>
    <row r="1563" s="22" customFormat="1"/>
    <row r="1564" s="22" customFormat="1"/>
    <row r="1565" s="22" customFormat="1"/>
    <row r="1566" s="22" customFormat="1"/>
    <row r="1567" s="22" customFormat="1"/>
    <row r="1568" s="22" customFormat="1"/>
    <row r="1569" s="22" customFormat="1"/>
    <row r="1570" s="22" customFormat="1"/>
    <row r="1571" s="22" customFormat="1"/>
    <row r="1572" s="22" customFormat="1"/>
    <row r="1573" s="22" customFormat="1"/>
    <row r="1574" s="22" customFormat="1"/>
    <row r="1575" s="22" customFormat="1"/>
    <row r="1576" s="22" customFormat="1"/>
    <row r="1577" s="22" customFormat="1"/>
    <row r="1578" s="22" customFormat="1"/>
    <row r="1579" s="22" customFormat="1"/>
    <row r="1580" s="22" customFormat="1"/>
    <row r="1581" s="22" customFormat="1"/>
    <row r="1582" s="22" customFormat="1"/>
    <row r="1583" s="22" customFormat="1"/>
    <row r="1584" s="22" customFormat="1"/>
    <row r="1585" s="22" customFormat="1"/>
    <row r="1586" s="22" customFormat="1"/>
    <row r="1587" s="22" customFormat="1"/>
    <row r="1588" s="22" customFormat="1"/>
    <row r="1589" s="22" customFormat="1"/>
    <row r="1590" s="22" customFormat="1"/>
    <row r="1591" s="22" customFormat="1"/>
    <row r="1592" s="22" customFormat="1"/>
    <row r="1593" s="22" customFormat="1"/>
    <row r="1594" s="22" customFormat="1"/>
    <row r="1595" s="22" customFormat="1"/>
    <row r="1596" s="22" customFormat="1"/>
    <row r="1597" s="22" customFormat="1"/>
    <row r="1598" s="22" customFormat="1"/>
    <row r="1599" s="22" customFormat="1"/>
    <row r="1600" s="22" customFormat="1"/>
    <row r="1601" s="22" customFormat="1"/>
    <row r="1602" s="22" customFormat="1"/>
    <row r="1603" s="22" customFormat="1"/>
    <row r="1604" s="22" customFormat="1"/>
    <row r="1605" s="22" customFormat="1"/>
    <row r="1606" s="22" customFormat="1"/>
    <row r="1607" s="22" customFormat="1"/>
    <row r="1608" s="22" customFormat="1"/>
    <row r="1609" s="22" customFormat="1"/>
    <row r="1610" s="22" customFormat="1"/>
    <row r="1611" s="22" customFormat="1"/>
    <row r="1612" s="22" customFormat="1"/>
    <row r="1613" s="22" customFormat="1"/>
    <row r="1614" s="22" customFormat="1"/>
    <row r="1615" s="22" customFormat="1"/>
    <row r="1616" s="22" customFormat="1"/>
    <row r="1617" s="22" customFormat="1"/>
    <row r="1618" s="22" customFormat="1"/>
    <row r="1619" s="22" customFormat="1"/>
    <row r="1620" s="22" customFormat="1"/>
    <row r="1621" s="22" customFormat="1"/>
    <row r="1622" s="22" customFormat="1"/>
    <row r="1623" s="22" customFormat="1"/>
    <row r="1624" s="22" customFormat="1"/>
    <row r="1625" s="22" customFormat="1"/>
    <row r="1626" s="22" customFormat="1"/>
    <row r="1627" s="22" customFormat="1"/>
    <row r="1628" s="22" customFormat="1"/>
    <row r="1629" s="22" customFormat="1"/>
    <row r="1630" s="22" customFormat="1"/>
    <row r="1631" s="22" customFormat="1"/>
    <row r="1632" s="22" customFormat="1"/>
    <row r="1633" s="22" customFormat="1"/>
    <row r="1634" s="22" customFormat="1"/>
    <row r="1635" s="22" customFormat="1"/>
    <row r="1636" s="22" customFormat="1"/>
    <row r="1637" s="22" customFormat="1"/>
    <row r="1638" s="22" customFormat="1"/>
    <row r="1639" s="22" customFormat="1"/>
    <row r="1640" s="22" customFormat="1"/>
    <row r="1641" s="22" customFormat="1"/>
    <row r="1642" s="22" customFormat="1"/>
    <row r="1643" s="22" customFormat="1"/>
    <row r="1644" s="22" customFormat="1"/>
    <row r="1645" s="22" customFormat="1"/>
    <row r="1646" s="22" customFormat="1"/>
    <row r="1647" s="22" customFormat="1"/>
    <row r="1648" s="22" customFormat="1"/>
    <row r="1649" s="22" customFormat="1"/>
    <row r="1650" s="22" customFormat="1"/>
    <row r="1651" s="22" customFormat="1"/>
    <row r="1652" s="22" customFormat="1"/>
    <row r="1653" s="22" customFormat="1"/>
    <row r="1654" s="22" customFormat="1"/>
    <row r="1655" s="22" customFormat="1"/>
    <row r="1656" s="22" customFormat="1"/>
    <row r="1657" s="22" customFormat="1"/>
    <row r="1658" s="22" customFormat="1"/>
    <row r="1659" s="22" customFormat="1"/>
    <row r="1660" s="22" customFormat="1"/>
    <row r="1661" s="22" customFormat="1"/>
    <row r="1662" s="22" customFormat="1"/>
    <row r="1663" s="22" customFormat="1"/>
  </sheetData>
  <mergeCells count="1">
    <mergeCell ref="A1:XFD166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FD2C8-CD4F-DB4A-B106-7679C2419B56}">
  <dimension ref="A2:F28"/>
  <sheetViews>
    <sheetView workbookViewId="0">
      <selection activeCell="A4" sqref="A4"/>
    </sheetView>
  </sheetViews>
  <sheetFormatPr baseColWidth="10" defaultRowHeight="16"/>
  <sheetData>
    <row r="2" spans="1:6">
      <c r="A2" t="s">
        <v>24</v>
      </c>
    </row>
    <row r="3" spans="1:6">
      <c r="A3" t="s">
        <v>25</v>
      </c>
    </row>
    <row r="6" spans="1:6">
      <c r="B6" t="s">
        <v>26</v>
      </c>
      <c r="C6" t="s">
        <v>27</v>
      </c>
      <c r="D6" t="s">
        <v>28</v>
      </c>
      <c r="E6" t="s">
        <v>29</v>
      </c>
      <c r="F6" t="s">
        <v>30</v>
      </c>
    </row>
    <row r="7" spans="1:6">
      <c r="B7" s="2" t="s">
        <v>31</v>
      </c>
      <c r="C7">
        <v>59.41</v>
      </c>
      <c r="D7">
        <v>53.99</v>
      </c>
      <c r="E7">
        <v>57.8</v>
      </c>
      <c r="F7">
        <f>C7+D7+E7</f>
        <v>171.2</v>
      </c>
    </row>
    <row r="8" spans="1:6">
      <c r="B8" s="2" t="s">
        <v>31</v>
      </c>
      <c r="C8">
        <v>76.84</v>
      </c>
      <c r="D8">
        <v>29.2</v>
      </c>
      <c r="E8">
        <v>53.6</v>
      </c>
      <c r="F8">
        <f t="shared" ref="F8:F22" si="0">C8+D8+E8</f>
        <v>159.64000000000001</v>
      </c>
    </row>
    <row r="9" spans="1:6">
      <c r="B9" s="2" t="s">
        <v>31</v>
      </c>
      <c r="C9">
        <v>76.099999999999994</v>
      </c>
      <c r="D9">
        <v>33.97</v>
      </c>
      <c r="E9">
        <v>40.270000000000003</v>
      </c>
      <c r="F9">
        <f t="shared" si="0"/>
        <v>150.34</v>
      </c>
    </row>
    <row r="10" spans="1:6">
      <c r="B10" s="2" t="s">
        <v>31</v>
      </c>
      <c r="C10">
        <v>90.55</v>
      </c>
      <c r="D10">
        <v>62.77</v>
      </c>
      <c r="E10">
        <v>59.55</v>
      </c>
      <c r="F10">
        <f t="shared" si="0"/>
        <v>212.87</v>
      </c>
    </row>
    <row r="11" spans="1:6">
      <c r="B11" s="2" t="s">
        <v>31</v>
      </c>
      <c r="C11">
        <v>58.24</v>
      </c>
      <c r="D11">
        <v>80.33</v>
      </c>
      <c r="E11">
        <v>56.11</v>
      </c>
      <c r="F11">
        <f t="shared" si="0"/>
        <v>194.68</v>
      </c>
    </row>
    <row r="12" spans="1:6">
      <c r="B12" s="2" t="s">
        <v>31</v>
      </c>
      <c r="C12">
        <v>51.67</v>
      </c>
      <c r="D12">
        <v>47.17</v>
      </c>
      <c r="E12">
        <v>46.67</v>
      </c>
      <c r="F12">
        <f t="shared" si="0"/>
        <v>145.51</v>
      </c>
    </row>
    <row r="13" spans="1:6">
      <c r="B13" s="2" t="s">
        <v>31</v>
      </c>
      <c r="C13">
        <v>34.11</v>
      </c>
      <c r="D13">
        <v>33.26</v>
      </c>
      <c r="E13">
        <v>49.22</v>
      </c>
      <c r="F13">
        <f t="shared" si="0"/>
        <v>116.59</v>
      </c>
    </row>
    <row r="14" spans="1:6">
      <c r="B14" s="2" t="s">
        <v>31</v>
      </c>
      <c r="C14">
        <v>65.77</v>
      </c>
      <c r="D14">
        <v>59.85</v>
      </c>
      <c r="E14">
        <v>41.97</v>
      </c>
      <c r="F14">
        <f t="shared" si="0"/>
        <v>167.59</v>
      </c>
    </row>
    <row r="15" spans="1:6">
      <c r="B15" s="2" t="s">
        <v>32</v>
      </c>
      <c r="C15">
        <v>77.2</v>
      </c>
      <c r="D15">
        <v>31.33</v>
      </c>
      <c r="E15">
        <v>51.25</v>
      </c>
      <c r="F15">
        <f t="shared" si="0"/>
        <v>159.78</v>
      </c>
    </row>
    <row r="16" spans="1:6">
      <c r="B16" s="2" t="s">
        <v>32</v>
      </c>
      <c r="C16">
        <v>78.94</v>
      </c>
      <c r="D16">
        <v>32.380000000000003</v>
      </c>
      <c r="E16">
        <v>39.54</v>
      </c>
      <c r="F16">
        <f t="shared" si="0"/>
        <v>150.85999999999999</v>
      </c>
    </row>
    <row r="17" spans="2:6">
      <c r="B17" s="2" t="s">
        <v>32</v>
      </c>
      <c r="C17">
        <v>95.27</v>
      </c>
      <c r="D17">
        <v>57.22</v>
      </c>
      <c r="E17">
        <v>61.62</v>
      </c>
      <c r="F17">
        <f t="shared" si="0"/>
        <v>214.11</v>
      </c>
    </row>
    <row r="18" spans="2:6">
      <c r="B18" s="2" t="s">
        <v>32</v>
      </c>
      <c r="C18">
        <v>57.82</v>
      </c>
      <c r="D18">
        <v>80.28</v>
      </c>
      <c r="E18">
        <v>23.45</v>
      </c>
      <c r="F18">
        <f t="shared" si="0"/>
        <v>161.54999999999998</v>
      </c>
    </row>
    <row r="19" spans="2:6">
      <c r="B19" s="2" t="s">
        <v>32</v>
      </c>
      <c r="C19">
        <v>33.76</v>
      </c>
      <c r="D19">
        <v>58.37</v>
      </c>
      <c r="E19">
        <v>47.92</v>
      </c>
      <c r="F19">
        <f t="shared" si="0"/>
        <v>140.05000000000001</v>
      </c>
    </row>
    <row r="20" spans="2:6">
      <c r="B20" s="2" t="s">
        <v>32</v>
      </c>
      <c r="C20">
        <v>91.44</v>
      </c>
      <c r="D20">
        <v>54.79</v>
      </c>
      <c r="E20">
        <v>59.11</v>
      </c>
      <c r="F20">
        <f t="shared" si="0"/>
        <v>205.33999999999997</v>
      </c>
    </row>
    <row r="21" spans="2:6">
      <c r="B21" s="2" t="s">
        <v>32</v>
      </c>
      <c r="C21">
        <v>58.62</v>
      </c>
      <c r="D21">
        <v>72.78</v>
      </c>
      <c r="E21">
        <v>72.680000000000007</v>
      </c>
      <c r="F21">
        <f t="shared" si="0"/>
        <v>204.08</v>
      </c>
    </row>
    <row r="22" spans="2:6">
      <c r="B22" s="2" t="s">
        <v>32</v>
      </c>
      <c r="C22">
        <v>52.17</v>
      </c>
      <c r="D22">
        <v>46.89</v>
      </c>
      <c r="E22">
        <v>48.31</v>
      </c>
      <c r="F22">
        <f t="shared" si="0"/>
        <v>147.37</v>
      </c>
    </row>
    <row r="24" spans="2:6">
      <c r="B24" s="3" t="s">
        <v>33</v>
      </c>
      <c r="C24">
        <f>AVERAGE(C7:C14)</f>
        <v>64.086250000000007</v>
      </c>
      <c r="D24">
        <f>AVERAGE(D7:D14)</f>
        <v>50.067500000000003</v>
      </c>
      <c r="E24">
        <f>AVERAGE(E7:E14)</f>
        <v>50.648750000000007</v>
      </c>
      <c r="F24">
        <f>AVERAGE(F7:F14)</f>
        <v>164.80249999999998</v>
      </c>
    </row>
    <row r="25" spans="2:6">
      <c r="B25" s="3" t="s">
        <v>34</v>
      </c>
      <c r="C25">
        <f>AVERAGE(C15:C22)</f>
        <v>68.152499999999989</v>
      </c>
      <c r="D25">
        <f>AVERAGE(D15:D22)</f>
        <v>54.254999999999995</v>
      </c>
      <c r="E25">
        <f>AVERAGE(E15:E22)</f>
        <v>50.484999999999999</v>
      </c>
      <c r="F25">
        <f>AVERAGE(F15:F22)</f>
        <v>172.89249999999998</v>
      </c>
    </row>
    <row r="26" spans="2:6">
      <c r="B26" s="3" t="s">
        <v>35</v>
      </c>
      <c r="C26">
        <f>STDEV(C7:C14)/SQRT(8)</f>
        <v>6.1512748206890127</v>
      </c>
      <c r="D26">
        <f>STDEV(D7:D14)/SQRT(8)</f>
        <v>6.2302908525319047</v>
      </c>
      <c r="E26">
        <f>STDEV(E7:E14)/SQRT(8)</f>
        <v>2.5698064390004993</v>
      </c>
      <c r="F26">
        <f>STDEV(F7:F14)/SQRT(8)</f>
        <v>10.508762287797268</v>
      </c>
    </row>
    <row r="27" spans="2:6">
      <c r="B27" s="3" t="s">
        <v>36</v>
      </c>
      <c r="C27">
        <f>STDEV(C15:C22)/SQRT(8)</f>
        <v>7.4543938984237554</v>
      </c>
      <c r="D27">
        <f>STDEV(D15:D22)/SQRT(8)</f>
        <v>6.1307209433894814</v>
      </c>
      <c r="E27">
        <f>STDEV(E15:E22)/SQRT(8)</f>
        <v>5.2671085182343829</v>
      </c>
      <c r="F27">
        <f>STDEV(F15:F22)/SQRT(6)</f>
        <v>12.189409484114867</v>
      </c>
    </row>
    <row r="28" spans="2:6">
      <c r="B28" t="s">
        <v>37</v>
      </c>
      <c r="C28">
        <f>TTEST(C7:C14, C15:C22, 2, 2)</f>
        <v>0.68033723918081268</v>
      </c>
      <c r="D28">
        <f>TTEST(D7:D14, D15:D22, 2, 2)</f>
        <v>0.63928328670574808</v>
      </c>
      <c r="E28">
        <f>TTEST(E7:E14, E15:E22, 2, 2)</f>
        <v>0.97810364071344802</v>
      </c>
      <c r="F28">
        <f>TTEST(F7:F14, F15:F22, 2, 2)</f>
        <v>0.59558673102567661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80</vt:i4>
      </vt:variant>
    </vt:vector>
  </HeadingPairs>
  <TitlesOfParts>
    <vt:vector size="80" baseType="lpstr">
      <vt:lpstr>Figure 1A</vt:lpstr>
      <vt:lpstr>Figure 1B</vt:lpstr>
      <vt:lpstr>Figure 1C</vt:lpstr>
      <vt:lpstr>Figure 1E</vt:lpstr>
      <vt:lpstr>Figure 1F</vt:lpstr>
      <vt:lpstr>Figure 1G</vt:lpstr>
      <vt:lpstr>Figure 1H</vt:lpstr>
      <vt:lpstr>Figure 2C</vt:lpstr>
      <vt:lpstr>Figure 2D</vt:lpstr>
      <vt:lpstr>Figure 2E</vt:lpstr>
      <vt:lpstr>Figure 2F</vt:lpstr>
      <vt:lpstr>Figure 2G</vt:lpstr>
      <vt:lpstr>Figure 2H</vt:lpstr>
      <vt:lpstr>Figure 2I</vt:lpstr>
      <vt:lpstr>Figure 2J</vt:lpstr>
      <vt:lpstr>Figure 2m</vt:lpstr>
      <vt:lpstr>Figure 2n</vt:lpstr>
      <vt:lpstr>Figure 2o</vt:lpstr>
      <vt:lpstr>Figure 2p</vt:lpstr>
      <vt:lpstr>Figure 2q</vt:lpstr>
      <vt:lpstr>Figure 2r</vt:lpstr>
      <vt:lpstr>Figure 2s</vt:lpstr>
      <vt:lpstr>Figure 2t</vt:lpstr>
      <vt:lpstr>Figure 3A</vt:lpstr>
      <vt:lpstr>Figure 3B</vt:lpstr>
      <vt:lpstr>Figure 3C</vt:lpstr>
      <vt:lpstr>Figure 3D</vt:lpstr>
      <vt:lpstr>Figure 3E</vt:lpstr>
      <vt:lpstr>Figure 3F</vt:lpstr>
      <vt:lpstr>Figure 3G</vt:lpstr>
      <vt:lpstr>Figure 3H</vt:lpstr>
      <vt:lpstr>Figure 3I</vt:lpstr>
      <vt:lpstr>Figure 3J</vt:lpstr>
      <vt:lpstr>Figure 3K</vt:lpstr>
      <vt:lpstr>Figure 3L</vt:lpstr>
      <vt:lpstr>Figure 3M</vt:lpstr>
      <vt:lpstr>Figure 3N</vt:lpstr>
      <vt:lpstr>Figure 3O</vt:lpstr>
      <vt:lpstr>Figure 3P</vt:lpstr>
      <vt:lpstr>Figure 3Q</vt:lpstr>
      <vt:lpstr>Figure 3R</vt:lpstr>
      <vt:lpstr>Figure 3S</vt:lpstr>
      <vt:lpstr>Figure 4A</vt:lpstr>
      <vt:lpstr>Figure 4B</vt:lpstr>
      <vt:lpstr>Figure 4C</vt:lpstr>
      <vt:lpstr>Figure 4E</vt:lpstr>
      <vt:lpstr>Figure 4F</vt:lpstr>
      <vt:lpstr>Figure 4G</vt:lpstr>
      <vt:lpstr>Figure 4H</vt:lpstr>
      <vt:lpstr>Figure 4I</vt:lpstr>
      <vt:lpstr>Figure 4J</vt:lpstr>
      <vt:lpstr>Figure 4K</vt:lpstr>
      <vt:lpstr>Figure 4L</vt:lpstr>
      <vt:lpstr>Figure 4M</vt:lpstr>
      <vt:lpstr>Figure 4N</vt:lpstr>
      <vt:lpstr>Figure 4O</vt:lpstr>
      <vt:lpstr>Figure 4P</vt:lpstr>
      <vt:lpstr>Figure S1A</vt:lpstr>
      <vt:lpstr>Figure S1B</vt:lpstr>
      <vt:lpstr>Figure S1C</vt:lpstr>
      <vt:lpstr>Figure S1E</vt:lpstr>
      <vt:lpstr>Figure S1F</vt:lpstr>
      <vt:lpstr>Figure S1G</vt:lpstr>
      <vt:lpstr>Figure S1H</vt:lpstr>
      <vt:lpstr>Figure S1J</vt:lpstr>
      <vt:lpstr>Figure S1K</vt:lpstr>
      <vt:lpstr>Figure S2B</vt:lpstr>
      <vt:lpstr>Figure S2E</vt:lpstr>
      <vt:lpstr>Figure S3B</vt:lpstr>
      <vt:lpstr>Figure S3D</vt:lpstr>
      <vt:lpstr>Figure S3F</vt:lpstr>
      <vt:lpstr>Figure S3H</vt:lpstr>
      <vt:lpstr>Figure S4E</vt:lpstr>
      <vt:lpstr>Figure S4G</vt:lpstr>
      <vt:lpstr>Figure S4I</vt:lpstr>
      <vt:lpstr>Figure S4J</vt:lpstr>
      <vt:lpstr>Figure S4L</vt:lpstr>
      <vt:lpstr>Figure S4M</vt:lpstr>
      <vt:lpstr>Raw means</vt:lpstr>
      <vt:lpstr>Detailed Statistics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2019-03-27T14:04:24Z</dcterms:created>
  <dcterms:modified xsi:type="dcterms:W3CDTF">2019-05-28T18:17:55Z</dcterms:modified>
</cp:coreProperties>
</file>