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vms0-my.sharepoint.com/personal/chebolap_evms_edu/Documents/Residency/Ophthalmology/Research/Orbital Cellulitis/"/>
    </mc:Choice>
  </mc:AlternateContent>
  <xr:revisionPtr revIDLastSave="0" documentId="8_{5822FD84-A3BE-DC43-B7B9-C51716858E8C}" xr6:coauthVersionLast="45" xr6:coauthVersionMax="45" xr10:uidLastSave="{00000000-0000-0000-0000-000000000000}"/>
  <bookViews>
    <workbookView xWindow="480" yWindow="960" windowWidth="25040" windowHeight="14500" xr2:uid="{B4A2C777-9135-2444-BE68-3FB387E45B35}"/>
  </bookViews>
  <sheets>
    <sheet name="Sheet1" sheetId="1" r:id="rId1"/>
  </sheets>
  <externalReferences>
    <externalReference r:id="rId2"/>
  </externalReferences>
  <definedNames>
    <definedName name="_xlchart.v1.0" hidden="1">'[1]Updated Data'!$D$2:$D$80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" l="1"/>
  <c r="J23" i="1"/>
  <c r="J22" i="1"/>
  <c r="M19" i="1"/>
  <c r="K19" i="1"/>
  <c r="K18" i="1"/>
  <c r="M18" i="1" s="1"/>
  <c r="K17" i="1"/>
  <c r="M17" i="1" s="1"/>
  <c r="K16" i="1"/>
  <c r="M16" i="1" s="1"/>
  <c r="K15" i="1"/>
  <c r="M15" i="1" s="1"/>
  <c r="K14" i="1"/>
  <c r="M14" i="1" s="1"/>
  <c r="M13" i="1"/>
  <c r="K13" i="1"/>
  <c r="M12" i="1"/>
  <c r="M11" i="1"/>
  <c r="M10" i="1"/>
  <c r="K10" i="1"/>
  <c r="K9" i="1"/>
  <c r="M9" i="1" s="1"/>
  <c r="K8" i="1"/>
  <c r="M8" i="1" s="1"/>
  <c r="K6" i="1"/>
  <c r="M6" i="1" s="1"/>
  <c r="K4" i="1"/>
  <c r="M4" i="1" s="1"/>
  <c r="K3" i="1"/>
  <c r="M3" i="1" s="1"/>
  <c r="K2" i="1"/>
  <c r="K20" i="1" s="1"/>
  <c r="L13" i="1" l="1"/>
  <c r="L7" i="1"/>
  <c r="L5" i="1"/>
  <c r="L11" i="1"/>
  <c r="L19" i="1"/>
  <c r="L18" i="1"/>
  <c r="L12" i="1"/>
  <c r="L10" i="1"/>
  <c r="L9" i="1"/>
  <c r="L4" i="1"/>
  <c r="L6" i="1"/>
  <c r="L8" i="1"/>
  <c r="L17" i="1"/>
  <c r="L14" i="1"/>
  <c r="L15" i="1"/>
  <c r="L16" i="1"/>
  <c r="L2" i="1"/>
  <c r="L3" i="1"/>
  <c r="M2" i="1"/>
</calcChain>
</file>

<file path=xl/sharedStrings.xml><?xml version="1.0" encoding="utf-8"?>
<sst xmlns="http://schemas.openxmlformats.org/spreadsheetml/2006/main" count="202" uniqueCount="61">
  <si>
    <t>Age</t>
  </si>
  <si>
    <t>Gender</t>
  </si>
  <si>
    <t>Organism 1 Cultured</t>
  </si>
  <si>
    <t>F</t>
  </si>
  <si>
    <t>M</t>
  </si>
  <si>
    <t>HI</t>
  </si>
  <si>
    <t>Parvimonas micra</t>
  </si>
  <si>
    <t>SP</t>
  </si>
  <si>
    <t>GAS</t>
  </si>
  <si>
    <t>SI</t>
  </si>
  <si>
    <t>SAN</t>
  </si>
  <si>
    <t>SAU</t>
  </si>
  <si>
    <t>BHS</t>
  </si>
  <si>
    <t>MM</t>
  </si>
  <si>
    <t>Prevotella melaninogenica</t>
  </si>
  <si>
    <t>AHS</t>
  </si>
  <si>
    <t>EC</t>
  </si>
  <si>
    <t>AH</t>
  </si>
  <si>
    <t>SL</t>
  </si>
  <si>
    <t xml:space="preserve">F </t>
  </si>
  <si>
    <t>SPY</t>
  </si>
  <si>
    <t xml:space="preserve">M </t>
  </si>
  <si>
    <t>Prevotella buccae, Fusobacterium nucleatum/naviforme, Parvimonas micra</t>
  </si>
  <si>
    <t>PA</t>
  </si>
  <si>
    <t>SAU, Coryneform bacili</t>
  </si>
  <si>
    <t xml:space="preserve"> M</t>
  </si>
  <si>
    <t>Other Organisms Cultured</t>
  </si>
  <si>
    <t># organisms</t>
  </si>
  <si>
    <t>any organism</t>
  </si>
  <si>
    <t>Prevotella spp</t>
  </si>
  <si>
    <t>Organisms Cultured</t>
  </si>
  <si>
    <t>Abbrev</t>
  </si>
  <si>
    <t>Count</t>
  </si>
  <si>
    <t>% of total</t>
  </si>
  <si>
    <t>Average Age</t>
  </si>
  <si>
    <t>Gram</t>
  </si>
  <si>
    <t>Alpha Hemolytic Streptococcus</t>
  </si>
  <si>
    <t>+</t>
  </si>
  <si>
    <t>Arcanobacterium haemolyticum</t>
  </si>
  <si>
    <t>Beta Hemolytic Streptococcus</t>
  </si>
  <si>
    <t>Coryneform bacili</t>
  </si>
  <si>
    <t>Eikenella corrodens</t>
  </si>
  <si>
    <t>-</t>
  </si>
  <si>
    <t>Fusobacterium nucleatum</t>
  </si>
  <si>
    <t>Group A Streptococcus</t>
  </si>
  <si>
    <t>Haemophilus influenza</t>
  </si>
  <si>
    <t>Morganella morganii</t>
  </si>
  <si>
    <t>Prevotella spp.</t>
  </si>
  <si>
    <t>Pseudomonas aeruginosa</t>
  </si>
  <si>
    <t>Streptococcus anginosus</t>
  </si>
  <si>
    <t>Staphylococcus aureus</t>
  </si>
  <si>
    <t>Streptococcus intermedius</t>
  </si>
  <si>
    <t>Staphylococcus lugdunensis</t>
  </si>
  <si>
    <t>Streptococcus pneumoniae</t>
  </si>
  <si>
    <t>Streptococcus pyogenes</t>
  </si>
  <si>
    <t>TOTAL</t>
  </si>
  <si>
    <t>Min</t>
  </si>
  <si>
    <t>Max</t>
  </si>
  <si>
    <t>Avg</t>
  </si>
  <si>
    <t>Number of gram pos</t>
  </si>
  <si>
    <t>Number of gram neg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</si>
</sst>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0" borderId="3" xfId="0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horizontal="center" vertical="center"/>
    </xf>
    <xf numFmtId="0" fontId="0" fillId="0" borderId="8" xfId="0" applyBorder="1"/>
    <xf numFmtId="0" fontId="3" fillId="0" borderId="9" xfId="0" applyFont="1" applyBorder="1" applyAlignment="1">
      <alignment horizontal="center" vertical="center"/>
    </xf>
    <xf numFmtId="0" fontId="0" fillId="0" borderId="10" xfId="0" applyBorder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/>
    <xf numFmtId="0" fontId="5" fillId="0" borderId="0" xfId="0" applyFont="1" applyAlignment="1">
      <alignment horizontal="center" vertical="center"/>
    </xf>
    <xf numFmtId="9" fontId="0" fillId="0" borderId="0" xfId="2" applyFont="1"/>
    <xf numFmtId="1" fontId="0" fillId="0" borderId="0" xfId="0" applyNumberFormat="1"/>
    <xf numFmtId="0" fontId="0" fillId="0" borderId="14" xfId="0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Count</c:v>
          </c:tx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A2D-C542-ABCA-3CC67FF37C31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A2D-C542-ABCA-3CC67FF37C31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A2D-C542-ABCA-3CC67FF37C31}"/>
              </c:ext>
            </c:extLst>
          </c:dPt>
          <c:dPt>
            <c:idx val="3"/>
            <c:bubble3D val="0"/>
            <c:spPr>
              <a:solidFill>
                <a:schemeClr val="dk1">
                  <a:tint val="985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A2D-C542-ABCA-3CC67FF37C31}"/>
              </c:ext>
            </c:extLst>
          </c:dPt>
          <c:dPt>
            <c:idx val="4"/>
            <c:bubble3D val="0"/>
            <c:spPr>
              <a:solidFill>
                <a:schemeClr val="dk1">
                  <a:tint val="3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A2D-C542-ABCA-3CC67FF37C31}"/>
              </c:ext>
            </c:extLst>
          </c:dPt>
          <c:dPt>
            <c:idx val="5"/>
            <c:bubble3D val="0"/>
            <c:spPr>
              <a:solidFill>
                <a:schemeClr val="dk1">
                  <a:tint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A2D-C542-ABCA-3CC67FF37C31}"/>
              </c:ext>
            </c:extLst>
          </c:dPt>
          <c:dPt>
            <c:idx val="6"/>
            <c:bubble3D val="0"/>
            <c:spPr>
              <a:solidFill>
                <a:schemeClr val="dk1">
                  <a:tint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7A2D-C542-ABCA-3CC67FF37C31}"/>
              </c:ext>
            </c:extLst>
          </c:dPt>
          <c:dPt>
            <c:idx val="7"/>
            <c:bubble3D val="0"/>
            <c:spPr>
              <a:solidFill>
                <a:schemeClr val="dk1">
                  <a:tint val="885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7A2D-C542-ABCA-3CC67FF37C31}"/>
              </c:ext>
            </c:extLst>
          </c:dPt>
          <c:dPt>
            <c:idx val="8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7A2D-C542-ABCA-3CC67FF37C31}"/>
              </c:ext>
            </c:extLst>
          </c:dPt>
          <c:dPt>
            <c:idx val="9"/>
            <c:bubble3D val="0"/>
            <c:spPr>
              <a:solidFill>
                <a:schemeClr val="dk1">
                  <a:tint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7A2D-C542-ABCA-3CC67FF37C31}"/>
              </c:ext>
            </c:extLst>
          </c:dPt>
          <c:dPt>
            <c:idx val="10"/>
            <c:bubble3D val="0"/>
            <c:spPr>
              <a:solidFill>
                <a:schemeClr val="dk1">
                  <a:tint val="985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7A2D-C542-ABCA-3CC67FF37C31}"/>
              </c:ext>
            </c:extLst>
          </c:dPt>
          <c:dPt>
            <c:idx val="11"/>
            <c:bubble3D val="0"/>
            <c:spPr>
              <a:solidFill>
                <a:schemeClr val="dk1">
                  <a:tint val="3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7A2D-C542-ABCA-3CC67FF37C31}"/>
              </c:ext>
            </c:extLst>
          </c:dPt>
          <c:dPt>
            <c:idx val="12"/>
            <c:bubble3D val="0"/>
            <c:spPr>
              <a:solidFill>
                <a:schemeClr val="dk1">
                  <a:tint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7A2D-C542-ABCA-3CC67FF37C31}"/>
              </c:ext>
            </c:extLst>
          </c:dPt>
          <c:dPt>
            <c:idx val="13"/>
            <c:bubble3D val="0"/>
            <c:spPr>
              <a:solidFill>
                <a:schemeClr val="dk1">
                  <a:tint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7A2D-C542-ABCA-3CC67FF37C31}"/>
              </c:ext>
            </c:extLst>
          </c:dPt>
          <c:dPt>
            <c:idx val="14"/>
            <c:bubble3D val="0"/>
            <c:spPr>
              <a:solidFill>
                <a:schemeClr val="dk1">
                  <a:tint val="885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7A2D-C542-ABCA-3CC67FF37C31}"/>
              </c:ext>
            </c:extLst>
          </c:dPt>
          <c:dPt>
            <c:idx val="15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7A2D-C542-ABCA-3CC67FF37C31}"/>
              </c:ext>
            </c:extLst>
          </c:dPt>
          <c:dPt>
            <c:idx val="16"/>
            <c:bubble3D val="0"/>
            <c:spPr>
              <a:solidFill>
                <a:schemeClr val="dk1">
                  <a:tint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7A2D-C542-ABCA-3CC67FF37C31}"/>
              </c:ext>
            </c:extLst>
          </c:dPt>
          <c:dPt>
            <c:idx val="17"/>
            <c:bubble3D val="0"/>
            <c:spPr>
              <a:solidFill>
                <a:schemeClr val="dk1">
                  <a:tint val="985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7A2D-C542-ABCA-3CC67FF37C31}"/>
              </c:ext>
            </c:extLst>
          </c:dPt>
          <c:dLbls>
            <c:dLbl>
              <c:idx val="0"/>
              <c:layout>
                <c:manualLayout>
                  <c:x val="1.9858902987445041E-3"/>
                  <c:y val="6.868100817541348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2D-C542-ABCA-3CC67FF37C31}"/>
                </c:ext>
              </c:extLst>
            </c:dLbl>
            <c:dLbl>
              <c:idx val="1"/>
              <c:layout>
                <c:manualLayout>
                  <c:x val="-2.945584031295459E-2"/>
                  <c:y val="3.3677429077346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2D-C542-ABCA-3CC67FF37C31}"/>
                </c:ext>
              </c:extLst>
            </c:dLbl>
            <c:dLbl>
              <c:idx val="2"/>
              <c:layout>
                <c:manualLayout>
                  <c:x val="-2.4905963187723331E-3"/>
                  <c:y val="2.960228057617199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2D-C542-ABCA-3CC67FF37C31}"/>
                </c:ext>
              </c:extLst>
            </c:dLbl>
            <c:dLbl>
              <c:idx val="3"/>
              <c:layout>
                <c:manualLayout>
                  <c:x val="-3.0305097213166748E-2"/>
                  <c:y val="4.27738637933416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2D-C542-ABCA-3CC67FF37C31}"/>
                </c:ext>
              </c:extLst>
            </c:dLbl>
            <c:dLbl>
              <c:idx val="4"/>
              <c:layout>
                <c:manualLayout>
                  <c:x val="1.1070097129578549E-2"/>
                  <c:y val="1.36450288211581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2D-C542-ABCA-3CC67FF37C31}"/>
                </c:ext>
              </c:extLst>
            </c:dLbl>
            <c:dLbl>
              <c:idx val="5"/>
              <c:layout>
                <c:manualLayout>
                  <c:x val="-2.6413394185599411E-2"/>
                  <c:y val="2.13469966971831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2D-C542-ABCA-3CC67FF37C31}"/>
                </c:ext>
              </c:extLst>
            </c:dLbl>
            <c:dLbl>
              <c:idx val="6"/>
              <c:layout>
                <c:manualLayout>
                  <c:x val="-4.6106959559991306E-2"/>
                  <c:y val="2.98825804669153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A2D-C542-ABCA-3CC67FF37C31}"/>
                </c:ext>
              </c:extLst>
            </c:dLbl>
            <c:dLbl>
              <c:idx val="7"/>
              <c:layout>
                <c:manualLayout>
                  <c:x val="-4.2600431315512312E-2"/>
                  <c:y val="-6.36172751133382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A2D-C542-ABCA-3CC67FF37C31}"/>
                </c:ext>
              </c:extLst>
            </c:dLbl>
            <c:dLbl>
              <c:idx val="8"/>
              <c:layout>
                <c:manualLayout>
                  <c:x val="-2.9568517311132285E-3"/>
                  <c:y val="-9.044443607229692E-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2D-C542-ABCA-3CC67FF37C31}"/>
                </c:ext>
              </c:extLst>
            </c:dLbl>
            <c:dLbl>
              <c:idx val="9"/>
              <c:layout>
                <c:manualLayout>
                  <c:x val="-2.406723841048539E-2"/>
                  <c:y val="-3.37751321754637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2D-C542-ABCA-3CC67FF37C31}"/>
                </c:ext>
              </c:extLst>
            </c:dLbl>
            <c:dLbl>
              <c:idx val="10"/>
              <c:layout>
                <c:manualLayout>
                  <c:x val="-3.2729491616095834E-2"/>
                  <c:y val="-2.47075814087832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2D-C542-ABCA-3CC67FF37C31}"/>
                </c:ext>
              </c:extLst>
            </c:dLbl>
            <c:dLbl>
              <c:idx val="11"/>
              <c:layout>
                <c:manualLayout>
                  <c:x val="-2.0609525720113091E-2"/>
                  <c:y val="-6.37958532695363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2D-C542-ABCA-3CC67FF37C31}"/>
                </c:ext>
              </c:extLst>
            </c:dLbl>
            <c:dLbl>
              <c:idx val="12"/>
              <c:layout>
                <c:manualLayout>
                  <c:x val="6.2138355317050337E-2"/>
                  <c:y val="2.4018887591204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2D-C542-ABCA-3CC67FF37C31}"/>
                </c:ext>
              </c:extLst>
            </c:dLbl>
            <c:dLbl>
              <c:idx val="13"/>
              <c:layout>
                <c:manualLayout>
                  <c:x val="3.4826052794356119E-2"/>
                  <c:y val="-7.11110273895188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A2D-C542-ABCA-3CC67FF37C31}"/>
                </c:ext>
              </c:extLst>
            </c:dLbl>
            <c:dLbl>
              <c:idx val="14"/>
              <c:layout>
                <c:manualLayout>
                  <c:x val="8.4925690021231421E-3"/>
                  <c:y val="6.60940109759007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A2D-C542-ABCA-3CC67FF37C31}"/>
                </c:ext>
              </c:extLst>
            </c:dLbl>
            <c:dLbl>
              <c:idx val="15"/>
              <c:layout>
                <c:manualLayout>
                  <c:x val="5.3110988514970661E-2"/>
                  <c:y val="1.324467216717527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A2D-C542-ABCA-3CC67FF37C31}"/>
                </c:ext>
              </c:extLst>
            </c:dLbl>
            <c:dLbl>
              <c:idx val="16"/>
              <c:layout>
                <c:manualLayout>
                  <c:x val="3.3890031262015911E-3"/>
                  <c:y val="2.00745959386655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A2D-C542-ABCA-3CC67FF37C31}"/>
                </c:ext>
              </c:extLst>
            </c:dLbl>
            <c:dLbl>
              <c:idx val="17"/>
              <c:layout>
                <c:manualLayout>
                  <c:x val="3.3957570590300419E-2"/>
                  <c:y val="6.47618330005400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A2D-C542-ABCA-3CC67FF37C3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'[1]Updated Data'!$L$87:$L$104</c:f>
              <c:strCache>
                <c:ptCount val="18"/>
                <c:pt idx="0">
                  <c:v>Alpha Hemolytic Streptococcus</c:v>
                </c:pt>
                <c:pt idx="1">
                  <c:v>Arcanobacterium haemolyticum</c:v>
                </c:pt>
                <c:pt idx="2">
                  <c:v>Beta Hemolytic Streptococcus</c:v>
                </c:pt>
                <c:pt idx="3">
                  <c:v>Coryneform bacili</c:v>
                </c:pt>
                <c:pt idx="4">
                  <c:v>Eikenella corrodens</c:v>
                </c:pt>
                <c:pt idx="5">
                  <c:v>Fusobacterium nucleatum</c:v>
                </c:pt>
                <c:pt idx="6">
                  <c:v>Group A Streptococcus</c:v>
                </c:pt>
                <c:pt idx="7">
                  <c:v>Haemophilus influenza</c:v>
                </c:pt>
                <c:pt idx="8">
                  <c:v>Morganella morganii</c:v>
                </c:pt>
                <c:pt idx="9">
                  <c:v>Parvimonas micra</c:v>
                </c:pt>
                <c:pt idx="10">
                  <c:v>Prevotella spp.</c:v>
                </c:pt>
                <c:pt idx="11">
                  <c:v>Pseudomonas aeruginosa</c:v>
                </c:pt>
                <c:pt idx="12">
                  <c:v>Streptococcus anginosus</c:v>
                </c:pt>
                <c:pt idx="13">
                  <c:v>Staphylococcus aureus</c:v>
                </c:pt>
                <c:pt idx="14">
                  <c:v>Streptococcus intermedius</c:v>
                </c:pt>
                <c:pt idx="15">
                  <c:v>Staphylococcus lugdunensis</c:v>
                </c:pt>
                <c:pt idx="16">
                  <c:v>Streptococcus pneumoniae</c:v>
                </c:pt>
                <c:pt idx="17">
                  <c:v>Streptococcus pyogenes</c:v>
                </c:pt>
              </c:strCache>
            </c:strRef>
          </c:cat>
          <c:val>
            <c:numRef>
              <c:f>'[1]Updated Data'!$N$87:$N$104</c:f>
              <c:numCache>
                <c:formatCode>General</c:formatCode>
                <c:ptCount val="18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6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9</c:v>
                </c:pt>
                <c:pt idx="13">
                  <c:v>9</c:v>
                </c:pt>
                <c:pt idx="14">
                  <c:v>1</c:v>
                </c:pt>
                <c:pt idx="15">
                  <c:v>1</c:v>
                </c:pt>
                <c:pt idx="16">
                  <c:v>7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7A2D-C542-ABCA-3CC67FF37C3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plotArea>
      <cx:plotAreaRegion>
        <cx:series layoutId="clusteredColumn" uniqueId="{2AE5ACBD-5D97-9245-AEEB-6B24BD96EE9F}">
          <cx:tx>
            <cx:txData>
              <cx:f/>
              <cx:v>Age</cx:v>
            </cx:txData>
          </cx:tx>
          <cx:dataLabels pos="outEnd">
            <cx:visibility seriesName="0" categoryName="0" value="1"/>
            <cx:separator>, </cx:separator>
          </cx:dataLabels>
          <cx:dataId val="0"/>
          <cx:layoutPr>
            <cx:binning intervalClosed="r">
              <cx:binSize val="4"/>
            </cx:binning>
          </cx:layoutPr>
        </cx:series>
      </cx:plotAreaRegion>
      <cx:axis id="0">
        <cx:catScaling gapWidth="0"/>
        <cx:title>
          <cx:tx>
            <cx:txData>
              <cx:v>Age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Age</a:t>
              </a:r>
            </a:p>
          </cx:txPr>
        </cx:title>
        <cx:majorTickMarks type="cross"/>
        <cx:tickLabels/>
      </cx:axis>
      <cx:axis id="1">
        <cx:valScaling/>
        <cx:title>
          <cx:tx>
            <cx:txData>
              <cx:v>Number of patients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Number of patients</a:t>
              </a:r>
            </a:p>
          </cx:txPr>
        </cx:title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27</xdr:row>
      <xdr:rowOff>0</xdr:rowOff>
    </xdr:from>
    <xdr:to>
      <xdr:col>15</xdr:col>
      <xdr:colOff>552450</xdr:colOff>
      <xdr:row>42</xdr:row>
      <xdr:rowOff>184150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793FA605-A0B8-3E47-8075-3FC9559DB69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493000" y="5499100"/>
              <a:ext cx="6330950" cy="32321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8</xdr:col>
      <xdr:colOff>0</xdr:colOff>
      <xdr:row>45</xdr:row>
      <xdr:rowOff>0</xdr:rowOff>
    </xdr:from>
    <xdr:to>
      <xdr:col>15</xdr:col>
      <xdr:colOff>203200</xdr:colOff>
      <xdr:row>64</xdr:row>
      <xdr:rowOff>120650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4404AA5-2341-7D43-9F5D-D9A0177BE6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oorvchebolu/Documents/OneDrive%20-%20evms.edu/Residency/Ophthalmology/Research/Orbital%20Cellulitis/Orbital%20cellulitis%20data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Sheet"/>
      <sheetName val="Updated Data"/>
      <sheetName val="Original Data"/>
      <sheetName val="Sheet1"/>
    </sheetNames>
    <sheetDataSet>
      <sheetData sheetId="0"/>
      <sheetData sheetId="1">
        <row r="2">
          <cell r="D2">
            <v>32</v>
          </cell>
        </row>
        <row r="3">
          <cell r="D3">
            <v>11</v>
          </cell>
        </row>
        <row r="4">
          <cell r="D4">
            <v>17</v>
          </cell>
        </row>
        <row r="5">
          <cell r="D5">
            <v>10</v>
          </cell>
        </row>
        <row r="6">
          <cell r="D6">
            <v>17</v>
          </cell>
        </row>
        <row r="7">
          <cell r="D7">
            <v>46</v>
          </cell>
        </row>
        <row r="8">
          <cell r="D8">
            <v>14</v>
          </cell>
        </row>
        <row r="9">
          <cell r="D9">
            <v>2</v>
          </cell>
        </row>
        <row r="10">
          <cell r="D10">
            <v>15</v>
          </cell>
        </row>
        <row r="11">
          <cell r="D11">
            <v>3</v>
          </cell>
        </row>
        <row r="12">
          <cell r="D12">
            <v>10</v>
          </cell>
        </row>
        <row r="13">
          <cell r="D13">
            <v>3</v>
          </cell>
        </row>
        <row r="14">
          <cell r="D14">
            <v>59</v>
          </cell>
        </row>
        <row r="15">
          <cell r="D15">
            <v>41</v>
          </cell>
        </row>
        <row r="16">
          <cell r="D16">
            <v>24</v>
          </cell>
        </row>
        <row r="17">
          <cell r="D17">
            <v>2</v>
          </cell>
        </row>
        <row r="18">
          <cell r="D18">
            <v>3</v>
          </cell>
        </row>
        <row r="19">
          <cell r="D19">
            <v>14</v>
          </cell>
        </row>
        <row r="20">
          <cell r="D20">
            <v>9</v>
          </cell>
        </row>
        <row r="21">
          <cell r="D21">
            <v>1</v>
          </cell>
        </row>
        <row r="22">
          <cell r="D22">
            <v>19</v>
          </cell>
        </row>
        <row r="23">
          <cell r="D23">
            <v>65</v>
          </cell>
        </row>
        <row r="24">
          <cell r="D24">
            <v>9</v>
          </cell>
        </row>
        <row r="25">
          <cell r="D25">
            <v>5</v>
          </cell>
        </row>
        <row r="26">
          <cell r="D26">
            <v>10</v>
          </cell>
        </row>
        <row r="27">
          <cell r="D27">
            <v>74</v>
          </cell>
        </row>
        <row r="28">
          <cell r="D28">
            <v>5</v>
          </cell>
        </row>
        <row r="29">
          <cell r="D29">
            <v>24</v>
          </cell>
        </row>
        <row r="30">
          <cell r="D30">
            <v>14</v>
          </cell>
        </row>
        <row r="31">
          <cell r="D31">
            <v>19</v>
          </cell>
        </row>
        <row r="32">
          <cell r="D32">
            <v>78</v>
          </cell>
        </row>
        <row r="33">
          <cell r="D33">
            <v>40</v>
          </cell>
        </row>
        <row r="34">
          <cell r="D34">
            <v>49</v>
          </cell>
        </row>
        <row r="35">
          <cell r="D35">
            <v>57</v>
          </cell>
        </row>
        <row r="36">
          <cell r="D36">
            <v>2</v>
          </cell>
        </row>
        <row r="37">
          <cell r="D37">
            <v>8</v>
          </cell>
        </row>
        <row r="38">
          <cell r="D38">
            <v>5</v>
          </cell>
        </row>
        <row r="39">
          <cell r="D39">
            <v>81</v>
          </cell>
        </row>
        <row r="40">
          <cell r="D40">
            <v>52</v>
          </cell>
        </row>
        <row r="41">
          <cell r="D41">
            <v>14</v>
          </cell>
        </row>
        <row r="42">
          <cell r="D42">
            <v>10</v>
          </cell>
        </row>
        <row r="43">
          <cell r="D43">
            <v>8</v>
          </cell>
        </row>
        <row r="44">
          <cell r="D44">
            <v>80</v>
          </cell>
        </row>
        <row r="45">
          <cell r="D45">
            <v>43</v>
          </cell>
        </row>
        <row r="46">
          <cell r="D46">
            <v>8</v>
          </cell>
        </row>
        <row r="47">
          <cell r="D47">
            <v>7</v>
          </cell>
        </row>
        <row r="48">
          <cell r="D48">
            <v>12</v>
          </cell>
        </row>
        <row r="49">
          <cell r="D49">
            <v>10</v>
          </cell>
        </row>
        <row r="50">
          <cell r="D50">
            <v>7</v>
          </cell>
        </row>
        <row r="51">
          <cell r="D51">
            <v>8</v>
          </cell>
        </row>
        <row r="52">
          <cell r="D52">
            <v>3</v>
          </cell>
        </row>
        <row r="53">
          <cell r="D53">
            <v>11</v>
          </cell>
        </row>
        <row r="54">
          <cell r="D54">
            <v>3</v>
          </cell>
        </row>
        <row r="55">
          <cell r="D55">
            <v>10</v>
          </cell>
        </row>
        <row r="56">
          <cell r="D56">
            <v>2</v>
          </cell>
        </row>
        <row r="57">
          <cell r="D57">
            <v>12</v>
          </cell>
        </row>
        <row r="58">
          <cell r="D58">
            <v>10</v>
          </cell>
        </row>
        <row r="59">
          <cell r="D59">
            <v>2</v>
          </cell>
        </row>
        <row r="60">
          <cell r="D60">
            <v>4</v>
          </cell>
        </row>
        <row r="61">
          <cell r="D61">
            <v>4</v>
          </cell>
        </row>
        <row r="62">
          <cell r="D62">
            <v>3</v>
          </cell>
        </row>
        <row r="63">
          <cell r="D63">
            <v>2</v>
          </cell>
        </row>
        <row r="64">
          <cell r="D64">
            <v>12</v>
          </cell>
        </row>
        <row r="65">
          <cell r="D65">
            <v>3</v>
          </cell>
        </row>
        <row r="66">
          <cell r="D66">
            <v>35</v>
          </cell>
        </row>
        <row r="67">
          <cell r="D67">
            <v>17</v>
          </cell>
        </row>
        <row r="68">
          <cell r="D68">
            <v>4</v>
          </cell>
        </row>
        <row r="69">
          <cell r="D69">
            <v>15</v>
          </cell>
        </row>
        <row r="70">
          <cell r="D70">
            <v>7</v>
          </cell>
        </row>
        <row r="71">
          <cell r="D71">
            <v>7</v>
          </cell>
        </row>
        <row r="72">
          <cell r="D72">
            <v>4</v>
          </cell>
        </row>
        <row r="73">
          <cell r="D73">
            <v>83</v>
          </cell>
        </row>
        <row r="74">
          <cell r="D74">
            <v>10</v>
          </cell>
        </row>
        <row r="75">
          <cell r="D75">
            <v>74</v>
          </cell>
        </row>
        <row r="76">
          <cell r="D76">
            <v>31</v>
          </cell>
        </row>
        <row r="77">
          <cell r="D77">
            <v>4</v>
          </cell>
        </row>
        <row r="78">
          <cell r="D78">
            <v>9</v>
          </cell>
        </row>
        <row r="79">
          <cell r="D79">
            <v>7</v>
          </cell>
        </row>
        <row r="80">
          <cell r="D80">
            <v>7</v>
          </cell>
        </row>
        <row r="87">
          <cell r="L87" t="str">
            <v>Alpha Hemolytic Streptococcus</v>
          </cell>
          <cell r="N87">
            <v>5</v>
          </cell>
        </row>
        <row r="88">
          <cell r="L88" t="str">
            <v>Arcanobacterium haemolyticum</v>
          </cell>
          <cell r="N88">
            <v>1</v>
          </cell>
        </row>
        <row r="89">
          <cell r="L89" t="str">
            <v>Beta Hemolytic Streptococcus</v>
          </cell>
          <cell r="N89">
            <v>2</v>
          </cell>
        </row>
        <row r="90">
          <cell r="L90" t="str">
            <v>Coryneform bacili</v>
          </cell>
          <cell r="N90">
            <v>1</v>
          </cell>
        </row>
        <row r="91">
          <cell r="L91" t="str">
            <v>Eikenella corrodens</v>
          </cell>
          <cell r="N91">
            <v>2</v>
          </cell>
        </row>
        <row r="92">
          <cell r="L92" t="str">
            <v>Fusobacterium nucleatum</v>
          </cell>
          <cell r="N92">
            <v>1</v>
          </cell>
        </row>
        <row r="93">
          <cell r="L93" t="str">
            <v>Group A Streptococcus</v>
          </cell>
          <cell r="N93">
            <v>1</v>
          </cell>
        </row>
        <row r="94">
          <cell r="L94" t="str">
            <v>Haemophilus influenza</v>
          </cell>
          <cell r="N94">
            <v>6</v>
          </cell>
        </row>
        <row r="95">
          <cell r="L95" t="str">
            <v>Morganella morganii</v>
          </cell>
          <cell r="N95">
            <v>2</v>
          </cell>
        </row>
        <row r="96">
          <cell r="L96" t="str">
            <v>Parvimonas micra</v>
          </cell>
          <cell r="N96">
            <v>2</v>
          </cell>
        </row>
        <row r="97">
          <cell r="L97" t="str">
            <v>Prevotella spp.</v>
          </cell>
          <cell r="N97">
            <v>4</v>
          </cell>
        </row>
        <row r="98">
          <cell r="L98" t="str">
            <v>Pseudomonas aeruginosa</v>
          </cell>
          <cell r="N98">
            <v>1</v>
          </cell>
        </row>
        <row r="99">
          <cell r="L99" t="str">
            <v>Streptococcus anginosus</v>
          </cell>
          <cell r="N99">
            <v>9</v>
          </cell>
        </row>
        <row r="100">
          <cell r="L100" t="str">
            <v>Staphylococcus aureus</v>
          </cell>
          <cell r="N100">
            <v>9</v>
          </cell>
        </row>
        <row r="101">
          <cell r="L101" t="str">
            <v>Streptococcus intermedius</v>
          </cell>
          <cell r="N101">
            <v>1</v>
          </cell>
        </row>
        <row r="102">
          <cell r="L102" t="str">
            <v>Staphylococcus lugdunensis</v>
          </cell>
          <cell r="N102">
            <v>1</v>
          </cell>
        </row>
        <row r="103">
          <cell r="L103" t="str">
            <v>Streptococcus pneumoniae</v>
          </cell>
          <cell r="N103">
            <v>7</v>
          </cell>
        </row>
        <row r="104">
          <cell r="L104" t="str">
            <v>Streptococcus pyogenes</v>
          </cell>
          <cell r="N104">
            <v>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A965C-E717-4D46-BFBB-9135C310AE35}">
  <dimension ref="A1:Q80"/>
  <sheetViews>
    <sheetView tabSelected="1" workbookViewId="0">
      <selection activeCell="G7" sqref="G7"/>
    </sheetView>
  </sheetViews>
  <sheetFormatPr baseColWidth="10" defaultRowHeight="16" x14ac:dyDescent="0.2"/>
  <cols>
    <col min="1" max="1" width="4.83203125" customWidth="1"/>
    <col min="2" max="2" width="7.33203125" bestFit="1" customWidth="1"/>
    <col min="3" max="3" width="17.83203125" bestFit="1" customWidth="1"/>
    <col min="4" max="4" width="17.83203125" customWidth="1"/>
    <col min="5" max="5" width="11" bestFit="1" customWidth="1"/>
    <col min="6" max="6" width="13" bestFit="1" customWidth="1"/>
  </cols>
  <sheetData>
    <row r="1" spans="1:17" ht="17" thickBot="1" x14ac:dyDescent="0.25">
      <c r="A1" s="6" t="s">
        <v>0</v>
      </c>
      <c r="B1" s="1" t="s">
        <v>1</v>
      </c>
      <c r="C1" s="1" t="s">
        <v>2</v>
      </c>
      <c r="D1" s="2" t="s">
        <v>26</v>
      </c>
      <c r="E1" s="2" t="s">
        <v>27</v>
      </c>
      <c r="F1" s="7" t="s">
        <v>28</v>
      </c>
      <c r="I1" t="s">
        <v>30</v>
      </c>
      <c r="J1" t="s">
        <v>31</v>
      </c>
      <c r="K1" t="s">
        <v>32</v>
      </c>
      <c r="L1" t="s">
        <v>33</v>
      </c>
      <c r="M1" t="s">
        <v>34</v>
      </c>
      <c r="N1" t="s">
        <v>35</v>
      </c>
    </row>
    <row r="2" spans="1:17" x14ac:dyDescent="0.2">
      <c r="A2" s="8">
        <v>32</v>
      </c>
      <c r="B2" s="5" t="s">
        <v>3</v>
      </c>
      <c r="C2" s="5"/>
      <c r="D2" s="5"/>
      <c r="E2" s="5">
        <v>0</v>
      </c>
      <c r="F2" s="9">
        <v>0</v>
      </c>
      <c r="I2" s="15" t="s">
        <v>36</v>
      </c>
      <c r="J2" t="s">
        <v>15</v>
      </c>
      <c r="K2">
        <f>COUNTIF(C:C,J2)+COUNTIF(D:D,J2)</f>
        <v>5</v>
      </c>
      <c r="L2" s="16">
        <f>K2/K20</f>
        <v>8.6206896551724144E-2</v>
      </c>
      <c r="M2" s="17">
        <f>(SUMIFS(A:A,C:C,J2)+SUMIFS(A:A,D:D,J2))/K2</f>
        <v>31.4</v>
      </c>
      <c r="N2" t="s">
        <v>37</v>
      </c>
    </row>
    <row r="3" spans="1:17" x14ac:dyDescent="0.2">
      <c r="A3" s="10">
        <v>11</v>
      </c>
      <c r="B3" s="3" t="s">
        <v>3</v>
      </c>
      <c r="C3" s="3"/>
      <c r="D3" s="3"/>
      <c r="E3" s="3">
        <v>0</v>
      </c>
      <c r="F3" s="11">
        <v>0</v>
      </c>
      <c r="I3" s="15" t="s">
        <v>38</v>
      </c>
      <c r="J3" t="s">
        <v>17</v>
      </c>
      <c r="K3">
        <f>COUNTIF(C:C,J3)+COUNTIF(D:D,J3)</f>
        <v>1</v>
      </c>
      <c r="L3" s="16">
        <f>K3/K20</f>
        <v>1.7241379310344827E-2</v>
      </c>
      <c r="M3" s="17">
        <f>(SUMIFS(A:A,C:C,J3)+SUMIFS(A:A,D:D,J3))/K3</f>
        <v>19</v>
      </c>
      <c r="N3" t="s">
        <v>37</v>
      </c>
      <c r="O3" t="s">
        <v>59</v>
      </c>
      <c r="Q3">
        <v>42</v>
      </c>
    </row>
    <row r="4" spans="1:17" x14ac:dyDescent="0.2">
      <c r="A4" s="10">
        <v>17</v>
      </c>
      <c r="B4" s="3" t="s">
        <v>4</v>
      </c>
      <c r="C4" s="3"/>
      <c r="D4" s="3"/>
      <c r="E4" s="3">
        <v>0</v>
      </c>
      <c r="F4" s="11">
        <v>0</v>
      </c>
      <c r="I4" s="15" t="s">
        <v>39</v>
      </c>
      <c r="J4" t="s">
        <v>12</v>
      </c>
      <c r="K4">
        <f>COUNTIF(C:C,J4)+COUNTIF(D:D,J4)</f>
        <v>2</v>
      </c>
      <c r="L4" s="16">
        <f>K4/K20</f>
        <v>3.4482758620689655E-2</v>
      </c>
      <c r="M4" s="17">
        <f>(SUMIFS(A:A,C:C,J4)+SUMIFS(A:A,D:D,J4))/K4</f>
        <v>30</v>
      </c>
      <c r="N4" t="s">
        <v>37</v>
      </c>
      <c r="O4" t="s">
        <v>60</v>
      </c>
      <c r="Q4">
        <v>16</v>
      </c>
    </row>
    <row r="5" spans="1:17" x14ac:dyDescent="0.2">
      <c r="A5" s="10">
        <v>10</v>
      </c>
      <c r="B5" s="3" t="s">
        <v>3</v>
      </c>
      <c r="C5" s="3"/>
      <c r="D5" s="3"/>
      <c r="E5" s="3">
        <v>0</v>
      </c>
      <c r="F5" s="11">
        <v>0</v>
      </c>
      <c r="I5" s="15" t="s">
        <v>40</v>
      </c>
      <c r="K5">
        <v>1</v>
      </c>
      <c r="L5" s="16">
        <f>K5/K20</f>
        <v>1.7241379310344827E-2</v>
      </c>
      <c r="M5" s="17">
        <v>74</v>
      </c>
      <c r="N5" t="s">
        <v>37</v>
      </c>
    </row>
    <row r="6" spans="1:17" x14ac:dyDescent="0.2">
      <c r="A6" s="10">
        <v>17</v>
      </c>
      <c r="B6" s="3" t="s">
        <v>4</v>
      </c>
      <c r="C6" s="3" t="s">
        <v>5</v>
      </c>
      <c r="D6" s="3" t="s">
        <v>6</v>
      </c>
      <c r="E6" s="3">
        <v>2</v>
      </c>
      <c r="F6" s="11">
        <v>1</v>
      </c>
      <c r="I6" s="15" t="s">
        <v>41</v>
      </c>
      <c r="J6" t="s">
        <v>16</v>
      </c>
      <c r="K6">
        <f>COUNTIF(C:C,J6)+COUNTIF(D:D,J6)</f>
        <v>2</v>
      </c>
      <c r="L6" s="16">
        <f>K6/K20</f>
        <v>3.4482758620689655E-2</v>
      </c>
      <c r="M6" s="17">
        <f>(SUMIFS(A:A,C:C,J6)+SUMIFS(A:A,D:D,J6))/K6</f>
        <v>37.5</v>
      </c>
      <c r="N6" t="s">
        <v>42</v>
      </c>
    </row>
    <row r="7" spans="1:17" x14ac:dyDescent="0.2">
      <c r="A7" s="10">
        <v>46</v>
      </c>
      <c r="B7" s="3" t="s">
        <v>3</v>
      </c>
      <c r="C7" s="3"/>
      <c r="D7" s="3"/>
      <c r="E7" s="3">
        <v>0</v>
      </c>
      <c r="F7" s="11">
        <v>0</v>
      </c>
      <c r="I7" s="15" t="s">
        <v>43</v>
      </c>
      <c r="K7">
        <v>1</v>
      </c>
      <c r="L7" s="16">
        <f>K7/K20</f>
        <v>1.7241379310344827E-2</v>
      </c>
      <c r="M7" s="17">
        <v>83</v>
      </c>
      <c r="N7" t="s">
        <v>42</v>
      </c>
    </row>
    <row r="8" spans="1:17" x14ac:dyDescent="0.2">
      <c r="A8" s="10">
        <v>14</v>
      </c>
      <c r="B8" s="3" t="s">
        <v>4</v>
      </c>
      <c r="C8" s="3" t="s">
        <v>7</v>
      </c>
      <c r="D8" s="3"/>
      <c r="E8" s="3">
        <v>1</v>
      </c>
      <c r="F8" s="11">
        <v>1</v>
      </c>
      <c r="I8" s="15" t="s">
        <v>44</v>
      </c>
      <c r="J8" t="s">
        <v>8</v>
      </c>
      <c r="K8">
        <f>COUNTIF(C:C,J8)+COUNTIF(D:D,J8)</f>
        <v>1</v>
      </c>
      <c r="L8" s="16">
        <f>K8/K20</f>
        <v>1.7241379310344827E-2</v>
      </c>
      <c r="M8" s="17">
        <f>(SUMIFS(A:A,C:C,J8)+SUMIFS(A:A,D:D,J8))/K8</f>
        <v>15</v>
      </c>
      <c r="N8" t="s">
        <v>37</v>
      </c>
    </row>
    <row r="9" spans="1:17" x14ac:dyDescent="0.2">
      <c r="A9" s="10">
        <v>2</v>
      </c>
      <c r="B9" s="3" t="s">
        <v>4</v>
      </c>
      <c r="C9" s="3"/>
      <c r="D9" s="3"/>
      <c r="E9" s="3">
        <v>0</v>
      </c>
      <c r="F9" s="11">
        <v>0</v>
      </c>
      <c r="I9" s="15" t="s">
        <v>45</v>
      </c>
      <c r="J9" t="s">
        <v>5</v>
      </c>
      <c r="K9">
        <f>COUNTIF(C:C,J9)+COUNTIF(D:D,J9)</f>
        <v>6</v>
      </c>
      <c r="L9" s="16">
        <f>K9/K20</f>
        <v>0.10344827586206896</v>
      </c>
      <c r="M9" s="17">
        <f>(SUMIFS(A:A,C:C,J9)+SUMIFS(A:A,D:D,J9))/K9</f>
        <v>22.166666666666668</v>
      </c>
      <c r="N9" t="s">
        <v>42</v>
      </c>
    </row>
    <row r="10" spans="1:17" x14ac:dyDescent="0.2">
      <c r="A10" s="10">
        <v>15</v>
      </c>
      <c r="B10" s="3" t="s">
        <v>3</v>
      </c>
      <c r="C10" s="3" t="s">
        <v>8</v>
      </c>
      <c r="D10" s="3"/>
      <c r="E10" s="3">
        <v>1</v>
      </c>
      <c r="F10" s="11">
        <v>1</v>
      </c>
      <c r="I10" s="15" t="s">
        <v>46</v>
      </c>
      <c r="J10" t="s">
        <v>13</v>
      </c>
      <c r="K10">
        <f>COUNTIF(C:C,J10)+COUNTIF(D:D,J10)</f>
        <v>2</v>
      </c>
      <c r="L10" s="16">
        <f>K10/K20</f>
        <v>3.4482758620689655E-2</v>
      </c>
      <c r="M10" s="17">
        <f>(SUMIFS(A:A,C:C,J10)+SUMIFS(A:A,D:D,J10))/K10</f>
        <v>24</v>
      </c>
      <c r="N10" t="s">
        <v>42</v>
      </c>
    </row>
    <row r="11" spans="1:17" x14ac:dyDescent="0.2">
      <c r="A11" s="10">
        <v>3</v>
      </c>
      <c r="B11" s="3" t="s">
        <v>4</v>
      </c>
      <c r="C11" s="3"/>
      <c r="D11" s="3"/>
      <c r="E11" s="3">
        <v>0</v>
      </c>
      <c r="F11" s="11">
        <v>0</v>
      </c>
      <c r="I11" t="s">
        <v>6</v>
      </c>
      <c r="K11">
        <v>2</v>
      </c>
      <c r="L11" s="16">
        <f>K11/K20</f>
        <v>3.4482758620689655E-2</v>
      </c>
      <c r="M11" s="17">
        <f>(83+17)/2</f>
        <v>50</v>
      </c>
      <c r="N11" t="s">
        <v>37</v>
      </c>
    </row>
    <row r="12" spans="1:17" x14ac:dyDescent="0.2">
      <c r="A12" s="10">
        <v>10</v>
      </c>
      <c r="B12" s="3" t="s">
        <v>3</v>
      </c>
      <c r="C12" s="3" t="s">
        <v>9</v>
      </c>
      <c r="D12" s="3"/>
      <c r="E12" s="3">
        <v>1</v>
      </c>
      <c r="F12" s="11">
        <v>1</v>
      </c>
      <c r="I12" s="15" t="s">
        <v>47</v>
      </c>
      <c r="K12">
        <v>4</v>
      </c>
      <c r="L12" s="16">
        <f>K12/K20</f>
        <v>6.8965517241379309E-2</v>
      </c>
      <c r="M12" s="17">
        <f>(83+52+24+24)/4</f>
        <v>45.75</v>
      </c>
      <c r="N12" t="s">
        <v>42</v>
      </c>
    </row>
    <row r="13" spans="1:17" x14ac:dyDescent="0.2">
      <c r="A13" s="10">
        <v>3</v>
      </c>
      <c r="B13" s="3" t="s">
        <v>4</v>
      </c>
      <c r="C13" s="3"/>
      <c r="D13" s="3"/>
      <c r="E13" s="3">
        <v>0</v>
      </c>
      <c r="F13" s="11">
        <v>0</v>
      </c>
      <c r="I13" s="15" t="s">
        <v>48</v>
      </c>
      <c r="J13" t="s">
        <v>23</v>
      </c>
      <c r="K13">
        <f>COUNTIF(C:C,J13)+COUNTIF(D:D,J13)</f>
        <v>1</v>
      </c>
      <c r="L13" s="16">
        <f>K13/K20</f>
        <v>1.7241379310344827E-2</v>
      </c>
      <c r="M13" s="17">
        <f t="shared" ref="M13:M19" si="0">(SUMIFS(A:A,C:C,J13)+SUMIFS(A:A,D:D,J13))/K13</f>
        <v>74</v>
      </c>
      <c r="N13" t="s">
        <v>42</v>
      </c>
    </row>
    <row r="14" spans="1:17" x14ac:dyDescent="0.2">
      <c r="A14" s="10">
        <v>59</v>
      </c>
      <c r="B14" s="3" t="s">
        <v>3</v>
      </c>
      <c r="C14" s="3" t="s">
        <v>10</v>
      </c>
      <c r="D14" s="3" t="s">
        <v>11</v>
      </c>
      <c r="E14" s="3">
        <v>2</v>
      </c>
      <c r="F14" s="11">
        <v>1</v>
      </c>
      <c r="I14" s="15" t="s">
        <v>49</v>
      </c>
      <c r="J14" t="s">
        <v>10</v>
      </c>
      <c r="K14">
        <f>COUNTIF(C:C,J14)+COUNTIF(D:D,J14)</f>
        <v>9</v>
      </c>
      <c r="L14" s="16">
        <f>K14/K20</f>
        <v>0.15517241379310345</v>
      </c>
      <c r="M14" s="17">
        <f t="shared" si="0"/>
        <v>22.555555555555557</v>
      </c>
      <c r="N14" t="s">
        <v>37</v>
      </c>
    </row>
    <row r="15" spans="1:17" x14ac:dyDescent="0.2">
      <c r="A15" s="10">
        <v>41</v>
      </c>
      <c r="B15" s="3" t="s">
        <v>4</v>
      </c>
      <c r="C15" s="3" t="s">
        <v>12</v>
      </c>
      <c r="D15" s="3"/>
      <c r="E15" s="3">
        <v>1</v>
      </c>
      <c r="F15" s="11">
        <v>1</v>
      </c>
      <c r="I15" s="15" t="s">
        <v>50</v>
      </c>
      <c r="J15" t="s">
        <v>11</v>
      </c>
      <c r="K15">
        <f>COUNTIF(C:C,J15)+COUNTIF(D:D,J15)+1</f>
        <v>9</v>
      </c>
      <c r="L15" s="16">
        <f>K15/K20</f>
        <v>0.15517241379310345</v>
      </c>
      <c r="M15" s="17">
        <f t="shared" si="0"/>
        <v>35.111111111111114</v>
      </c>
      <c r="N15" t="s">
        <v>37</v>
      </c>
    </row>
    <row r="16" spans="1:17" x14ac:dyDescent="0.2">
      <c r="A16" s="10">
        <v>24</v>
      </c>
      <c r="B16" s="3" t="s">
        <v>3</v>
      </c>
      <c r="C16" s="3" t="s">
        <v>13</v>
      </c>
      <c r="D16" s="3" t="s">
        <v>14</v>
      </c>
      <c r="E16" s="3">
        <v>2</v>
      </c>
      <c r="F16" s="11">
        <v>1</v>
      </c>
      <c r="I16" s="15" t="s">
        <v>51</v>
      </c>
      <c r="J16" t="s">
        <v>9</v>
      </c>
      <c r="K16">
        <f>COUNTIF(C:C,J16)+COUNTIF(D:D,J16)</f>
        <v>1</v>
      </c>
      <c r="L16" s="16">
        <f>K16/K20</f>
        <v>1.7241379310344827E-2</v>
      </c>
      <c r="M16" s="17">
        <f t="shared" si="0"/>
        <v>10</v>
      </c>
      <c r="N16" t="s">
        <v>37</v>
      </c>
    </row>
    <row r="17" spans="1:14" x14ac:dyDescent="0.2">
      <c r="A17" s="10">
        <v>2</v>
      </c>
      <c r="B17" s="3" t="s">
        <v>4</v>
      </c>
      <c r="C17" s="3"/>
      <c r="D17" s="3"/>
      <c r="E17" s="3">
        <v>0</v>
      </c>
      <c r="F17" s="11">
        <v>0</v>
      </c>
      <c r="I17" s="15" t="s">
        <v>52</v>
      </c>
      <c r="J17" t="s">
        <v>18</v>
      </c>
      <c r="K17">
        <f>COUNTIF(C:C,J17)+COUNTIF(D:D,J17)</f>
        <v>1</v>
      </c>
      <c r="L17" s="16">
        <f>K17/K20</f>
        <v>1.7241379310344827E-2</v>
      </c>
      <c r="M17" s="17">
        <f t="shared" si="0"/>
        <v>80</v>
      </c>
      <c r="N17" t="s">
        <v>37</v>
      </c>
    </row>
    <row r="18" spans="1:14" x14ac:dyDescent="0.2">
      <c r="A18" s="10">
        <v>3</v>
      </c>
      <c r="B18" s="3" t="s">
        <v>4</v>
      </c>
      <c r="C18" s="3" t="s">
        <v>15</v>
      </c>
      <c r="D18" s="3"/>
      <c r="E18" s="3">
        <v>1</v>
      </c>
      <c r="F18" s="11">
        <v>1</v>
      </c>
      <c r="I18" s="15" t="s">
        <v>53</v>
      </c>
      <c r="J18" t="s">
        <v>7</v>
      </c>
      <c r="K18">
        <f>COUNTIF(C:C,J18)+COUNTIF(D:D,J18)</f>
        <v>7</v>
      </c>
      <c r="L18" s="16">
        <f>K18/K20</f>
        <v>0.1206896551724138</v>
      </c>
      <c r="M18" s="17">
        <f t="shared" si="0"/>
        <v>6.5714285714285712</v>
      </c>
      <c r="N18" t="s">
        <v>37</v>
      </c>
    </row>
    <row r="19" spans="1:14" x14ac:dyDescent="0.2">
      <c r="A19" s="10">
        <v>14</v>
      </c>
      <c r="B19" s="3" t="s">
        <v>4</v>
      </c>
      <c r="C19" s="3" t="s">
        <v>10</v>
      </c>
      <c r="D19" s="3"/>
      <c r="E19" s="3">
        <v>1</v>
      </c>
      <c r="F19" s="11">
        <v>1</v>
      </c>
      <c r="I19" s="15" t="s">
        <v>54</v>
      </c>
      <c r="J19" t="s">
        <v>20</v>
      </c>
      <c r="K19">
        <f>COUNTIF(C:C,J19)+COUNTIF(D:D,J19)</f>
        <v>3</v>
      </c>
      <c r="L19" s="16">
        <f>K19/K20</f>
        <v>5.1724137931034482E-2</v>
      </c>
      <c r="M19" s="17">
        <f t="shared" si="0"/>
        <v>5.666666666666667</v>
      </c>
      <c r="N19" t="s">
        <v>37</v>
      </c>
    </row>
    <row r="20" spans="1:14" x14ac:dyDescent="0.2">
      <c r="A20" s="10">
        <v>9</v>
      </c>
      <c r="B20" s="3" t="s">
        <v>4</v>
      </c>
      <c r="C20" s="3"/>
      <c r="D20" s="3"/>
      <c r="E20" s="3">
        <v>0</v>
      </c>
      <c r="F20" s="11">
        <v>0</v>
      </c>
      <c r="I20" t="s">
        <v>55</v>
      </c>
      <c r="J20" s="18"/>
      <c r="K20" s="18">
        <f>SUM(K2:K19)</f>
        <v>58</v>
      </c>
    </row>
    <row r="21" spans="1:14" x14ac:dyDescent="0.2">
      <c r="A21" s="10">
        <v>1</v>
      </c>
      <c r="B21" s="3" t="s">
        <v>3</v>
      </c>
      <c r="C21" s="3" t="s">
        <v>15</v>
      </c>
      <c r="D21" s="3"/>
      <c r="E21" s="3">
        <v>1</v>
      </c>
      <c r="F21" s="11">
        <v>1</v>
      </c>
    </row>
    <row r="22" spans="1:14" x14ac:dyDescent="0.2">
      <c r="A22" s="10">
        <v>19</v>
      </c>
      <c r="B22" s="3" t="s">
        <v>3</v>
      </c>
      <c r="C22" s="3" t="s">
        <v>11</v>
      </c>
      <c r="D22" s="3"/>
      <c r="E22" s="3">
        <v>1</v>
      </c>
      <c r="F22" s="11">
        <v>1</v>
      </c>
      <c r="I22" t="s">
        <v>56</v>
      </c>
      <c r="J22">
        <f>MIN(A:A)</f>
        <v>1</v>
      </c>
    </row>
    <row r="23" spans="1:14" x14ac:dyDescent="0.2">
      <c r="A23" s="10">
        <v>65</v>
      </c>
      <c r="B23" s="3" t="s">
        <v>4</v>
      </c>
      <c r="C23" s="3" t="s">
        <v>15</v>
      </c>
      <c r="D23" s="3" t="s">
        <v>16</v>
      </c>
      <c r="E23" s="3">
        <v>2</v>
      </c>
      <c r="F23" s="11">
        <v>1</v>
      </c>
      <c r="I23" t="s">
        <v>57</v>
      </c>
      <c r="J23">
        <f>MAX(A:A)</f>
        <v>83</v>
      </c>
    </row>
    <row r="24" spans="1:14" x14ac:dyDescent="0.2">
      <c r="A24" s="10">
        <v>9</v>
      </c>
      <c r="B24" s="3" t="s">
        <v>4</v>
      </c>
      <c r="C24" s="3"/>
      <c r="D24" s="3"/>
      <c r="E24" s="3">
        <v>0</v>
      </c>
      <c r="F24" s="11">
        <v>0</v>
      </c>
      <c r="I24" t="s">
        <v>58</v>
      </c>
      <c r="J24">
        <f>AVERAGE(A:A)</f>
        <v>19.632911392405063</v>
      </c>
    </row>
    <row r="25" spans="1:14" x14ac:dyDescent="0.2">
      <c r="A25" s="10">
        <v>5</v>
      </c>
      <c r="B25" s="3" t="s">
        <v>4</v>
      </c>
      <c r="C25" s="3"/>
      <c r="D25" s="3"/>
      <c r="E25" s="3">
        <v>0</v>
      </c>
      <c r="F25" s="11">
        <v>0</v>
      </c>
    </row>
    <row r="26" spans="1:14" x14ac:dyDescent="0.2">
      <c r="A26" s="10">
        <v>10</v>
      </c>
      <c r="B26" s="3" t="s">
        <v>3</v>
      </c>
      <c r="C26" s="3" t="s">
        <v>5</v>
      </c>
      <c r="D26" s="3"/>
      <c r="E26" s="3">
        <v>1</v>
      </c>
      <c r="F26" s="11">
        <v>1</v>
      </c>
    </row>
    <row r="27" spans="1:14" x14ac:dyDescent="0.2">
      <c r="A27" s="10">
        <v>74</v>
      </c>
      <c r="B27" s="3" t="s">
        <v>4</v>
      </c>
      <c r="C27" s="3" t="s">
        <v>11</v>
      </c>
      <c r="D27" s="3"/>
      <c r="E27" s="3">
        <v>1</v>
      </c>
      <c r="F27" s="11">
        <v>1</v>
      </c>
    </row>
    <row r="28" spans="1:14" x14ac:dyDescent="0.2">
      <c r="A28" s="10">
        <v>5</v>
      </c>
      <c r="B28" s="3" t="s">
        <v>4</v>
      </c>
      <c r="C28" s="3"/>
      <c r="D28" s="3"/>
      <c r="E28" s="3">
        <v>0</v>
      </c>
      <c r="F28" s="11">
        <v>0</v>
      </c>
    </row>
    <row r="29" spans="1:14" x14ac:dyDescent="0.2">
      <c r="A29" s="10">
        <v>24</v>
      </c>
      <c r="B29" s="3" t="s">
        <v>3</v>
      </c>
      <c r="C29" s="3" t="s">
        <v>13</v>
      </c>
      <c r="D29" s="3" t="s">
        <v>14</v>
      </c>
      <c r="E29" s="3">
        <v>2</v>
      </c>
      <c r="F29" s="11">
        <v>1</v>
      </c>
    </row>
    <row r="30" spans="1:14" x14ac:dyDescent="0.2">
      <c r="A30" s="10">
        <v>14</v>
      </c>
      <c r="B30" s="3" t="s">
        <v>3</v>
      </c>
      <c r="C30" s="3"/>
      <c r="D30" s="3"/>
      <c r="E30" s="3">
        <v>0</v>
      </c>
      <c r="F30" s="11">
        <v>0</v>
      </c>
    </row>
    <row r="31" spans="1:14" x14ac:dyDescent="0.2">
      <c r="A31" s="10">
        <v>19</v>
      </c>
      <c r="B31" s="3" t="s">
        <v>3</v>
      </c>
      <c r="C31" s="3" t="s">
        <v>12</v>
      </c>
      <c r="D31" s="3" t="s">
        <v>17</v>
      </c>
      <c r="E31" s="3">
        <v>2</v>
      </c>
      <c r="F31" s="11">
        <v>1</v>
      </c>
    </row>
    <row r="32" spans="1:14" x14ac:dyDescent="0.2">
      <c r="A32" s="10">
        <v>78</v>
      </c>
      <c r="B32" s="3" t="s">
        <v>3</v>
      </c>
      <c r="C32" s="3"/>
      <c r="D32" s="3"/>
      <c r="E32" s="3">
        <v>0</v>
      </c>
      <c r="F32" s="11">
        <v>0</v>
      </c>
    </row>
    <row r="33" spans="1:6" x14ac:dyDescent="0.2">
      <c r="A33" s="10">
        <v>40</v>
      </c>
      <c r="B33" s="3" t="s">
        <v>4</v>
      </c>
      <c r="C33" s="3"/>
      <c r="D33" s="3"/>
      <c r="E33" s="3">
        <v>0</v>
      </c>
      <c r="F33" s="11">
        <v>0</v>
      </c>
    </row>
    <row r="34" spans="1:6" x14ac:dyDescent="0.2">
      <c r="A34" s="10">
        <v>49</v>
      </c>
      <c r="B34" s="3" t="s">
        <v>3</v>
      </c>
      <c r="C34" s="3" t="s">
        <v>11</v>
      </c>
      <c r="D34" s="3"/>
      <c r="E34" s="3">
        <v>1</v>
      </c>
      <c r="F34" s="11">
        <v>1</v>
      </c>
    </row>
    <row r="35" spans="1:6" x14ac:dyDescent="0.2">
      <c r="A35" s="10">
        <v>57</v>
      </c>
      <c r="B35" s="3" t="s">
        <v>4</v>
      </c>
      <c r="C35" s="3" t="s">
        <v>11</v>
      </c>
      <c r="D35" s="3"/>
      <c r="E35" s="3">
        <v>1</v>
      </c>
      <c r="F35" s="11">
        <v>1</v>
      </c>
    </row>
    <row r="36" spans="1:6" x14ac:dyDescent="0.2">
      <c r="A36" s="10">
        <v>2</v>
      </c>
      <c r="B36" s="3" t="s">
        <v>4</v>
      </c>
      <c r="C36" s="3"/>
      <c r="D36" s="3"/>
      <c r="E36" s="3">
        <v>0</v>
      </c>
      <c r="F36" s="11">
        <v>0</v>
      </c>
    </row>
    <row r="37" spans="1:6" x14ac:dyDescent="0.2">
      <c r="A37" s="10">
        <v>8</v>
      </c>
      <c r="B37" s="3" t="s">
        <v>4</v>
      </c>
      <c r="C37" s="3" t="s">
        <v>11</v>
      </c>
      <c r="D37" s="3"/>
      <c r="E37" s="3">
        <v>1</v>
      </c>
      <c r="F37" s="11">
        <v>1</v>
      </c>
    </row>
    <row r="38" spans="1:6" x14ac:dyDescent="0.2">
      <c r="A38" s="10">
        <v>5</v>
      </c>
      <c r="B38" s="3" t="s">
        <v>4</v>
      </c>
      <c r="C38" s="3" t="s">
        <v>7</v>
      </c>
      <c r="D38" s="3" t="s">
        <v>5</v>
      </c>
      <c r="E38" s="3">
        <v>2</v>
      </c>
      <c r="F38" s="11">
        <v>1</v>
      </c>
    </row>
    <row r="39" spans="1:6" x14ac:dyDescent="0.2">
      <c r="A39" s="10">
        <v>81</v>
      </c>
      <c r="B39" s="3" t="s">
        <v>3</v>
      </c>
      <c r="C39" s="3" t="s">
        <v>15</v>
      </c>
      <c r="D39" s="3"/>
      <c r="E39" s="3">
        <v>1</v>
      </c>
      <c r="F39" s="11">
        <v>1</v>
      </c>
    </row>
    <row r="40" spans="1:6" x14ac:dyDescent="0.2">
      <c r="A40" s="10">
        <v>52</v>
      </c>
      <c r="B40" s="3" t="s">
        <v>4</v>
      </c>
      <c r="C40" s="3" t="s">
        <v>10</v>
      </c>
      <c r="D40" s="3" t="s">
        <v>29</v>
      </c>
      <c r="E40" s="3">
        <v>2</v>
      </c>
      <c r="F40" s="11">
        <v>1</v>
      </c>
    </row>
    <row r="41" spans="1:6" x14ac:dyDescent="0.2">
      <c r="A41" s="10">
        <v>14</v>
      </c>
      <c r="B41" s="3" t="s">
        <v>4</v>
      </c>
      <c r="C41" s="3" t="s">
        <v>5</v>
      </c>
      <c r="D41" s="3" t="s">
        <v>10</v>
      </c>
      <c r="E41" s="3">
        <v>2</v>
      </c>
      <c r="F41" s="11">
        <v>1</v>
      </c>
    </row>
    <row r="42" spans="1:6" x14ac:dyDescent="0.2">
      <c r="A42" s="10">
        <v>10</v>
      </c>
      <c r="B42" s="3" t="s">
        <v>4</v>
      </c>
      <c r="C42" s="3"/>
      <c r="D42" s="3"/>
      <c r="E42" s="3">
        <v>0</v>
      </c>
      <c r="F42" s="11">
        <v>0</v>
      </c>
    </row>
    <row r="43" spans="1:6" x14ac:dyDescent="0.2">
      <c r="A43" s="10">
        <v>8</v>
      </c>
      <c r="B43" s="3" t="s">
        <v>4</v>
      </c>
      <c r="C43" s="3" t="s">
        <v>7</v>
      </c>
      <c r="D43" s="3"/>
      <c r="E43" s="3">
        <v>1</v>
      </c>
      <c r="F43" s="11">
        <v>1</v>
      </c>
    </row>
    <row r="44" spans="1:6" x14ac:dyDescent="0.2">
      <c r="A44" s="10">
        <v>80</v>
      </c>
      <c r="B44" s="3" t="s">
        <v>3</v>
      </c>
      <c r="C44" s="3" t="s">
        <v>18</v>
      </c>
      <c r="D44" s="3"/>
      <c r="E44" s="3">
        <v>1</v>
      </c>
      <c r="F44" s="11">
        <v>1</v>
      </c>
    </row>
    <row r="45" spans="1:6" x14ac:dyDescent="0.2">
      <c r="A45" s="10">
        <v>43</v>
      </c>
      <c r="B45" s="3" t="s">
        <v>3</v>
      </c>
      <c r="C45" s="3" t="s">
        <v>11</v>
      </c>
      <c r="D45" s="3"/>
      <c r="E45" s="3">
        <v>1</v>
      </c>
      <c r="F45" s="11">
        <v>1</v>
      </c>
    </row>
    <row r="46" spans="1:6" x14ac:dyDescent="0.2">
      <c r="A46" s="10">
        <v>8</v>
      </c>
      <c r="B46" s="3" t="s">
        <v>4</v>
      </c>
      <c r="C46" s="3"/>
      <c r="D46" s="3"/>
      <c r="E46" s="3">
        <v>0</v>
      </c>
      <c r="F46" s="11">
        <v>0</v>
      </c>
    </row>
    <row r="47" spans="1:6" x14ac:dyDescent="0.2">
      <c r="A47" s="10">
        <v>7</v>
      </c>
      <c r="B47" s="3" t="s">
        <v>3</v>
      </c>
      <c r="C47" s="3"/>
      <c r="D47" s="3"/>
      <c r="E47" s="3">
        <v>0</v>
      </c>
      <c r="F47" s="11">
        <v>0</v>
      </c>
    </row>
    <row r="48" spans="1:6" x14ac:dyDescent="0.2">
      <c r="A48" s="10">
        <v>12</v>
      </c>
      <c r="B48" s="3" t="s">
        <v>4</v>
      </c>
      <c r="C48" s="3"/>
      <c r="D48" s="3"/>
      <c r="E48" s="3">
        <v>0</v>
      </c>
      <c r="F48" s="11">
        <v>0</v>
      </c>
    </row>
    <row r="49" spans="1:6" x14ac:dyDescent="0.2">
      <c r="A49" s="10">
        <v>10</v>
      </c>
      <c r="B49" s="3" t="s">
        <v>3</v>
      </c>
      <c r="C49" s="3" t="s">
        <v>10</v>
      </c>
      <c r="D49" s="3"/>
      <c r="E49" s="3">
        <v>1</v>
      </c>
      <c r="F49" s="11">
        <v>1</v>
      </c>
    </row>
    <row r="50" spans="1:6" x14ac:dyDescent="0.2">
      <c r="A50" s="10">
        <v>7</v>
      </c>
      <c r="B50" s="3" t="s">
        <v>4</v>
      </c>
      <c r="C50" s="3" t="s">
        <v>15</v>
      </c>
      <c r="D50" s="3"/>
      <c r="E50" s="3">
        <v>1</v>
      </c>
      <c r="F50" s="11">
        <v>1</v>
      </c>
    </row>
    <row r="51" spans="1:6" x14ac:dyDescent="0.2">
      <c r="A51" s="10">
        <v>8</v>
      </c>
      <c r="B51" s="3" t="s">
        <v>4</v>
      </c>
      <c r="C51" s="3"/>
      <c r="D51" s="3"/>
      <c r="E51" s="3">
        <v>0</v>
      </c>
      <c r="F51" s="11">
        <v>0</v>
      </c>
    </row>
    <row r="52" spans="1:6" x14ac:dyDescent="0.2">
      <c r="A52" s="10">
        <v>3</v>
      </c>
      <c r="B52" s="3" t="s">
        <v>4</v>
      </c>
      <c r="C52" s="3"/>
      <c r="D52" s="3"/>
      <c r="E52" s="3">
        <v>0</v>
      </c>
      <c r="F52" s="11">
        <v>0</v>
      </c>
    </row>
    <row r="53" spans="1:6" x14ac:dyDescent="0.2">
      <c r="A53" s="10">
        <v>11</v>
      </c>
      <c r="B53" s="3" t="s">
        <v>3</v>
      </c>
      <c r="C53" s="3"/>
      <c r="D53" s="3"/>
      <c r="E53" s="3">
        <v>0</v>
      </c>
      <c r="F53" s="11">
        <v>0</v>
      </c>
    </row>
    <row r="54" spans="1:6" x14ac:dyDescent="0.2">
      <c r="A54" s="10">
        <v>3</v>
      </c>
      <c r="B54" s="3" t="s">
        <v>3</v>
      </c>
      <c r="C54" s="3" t="s">
        <v>7</v>
      </c>
      <c r="D54" s="3"/>
      <c r="E54" s="3">
        <v>1</v>
      </c>
      <c r="F54" s="11">
        <v>1</v>
      </c>
    </row>
    <row r="55" spans="1:6" x14ac:dyDescent="0.2">
      <c r="A55" s="10">
        <v>10</v>
      </c>
      <c r="B55" s="3" t="s">
        <v>4</v>
      </c>
      <c r="C55" s="3" t="s">
        <v>7</v>
      </c>
      <c r="D55" s="3"/>
      <c r="E55" s="3">
        <v>1</v>
      </c>
      <c r="F55" s="11">
        <v>1</v>
      </c>
    </row>
    <row r="56" spans="1:6" x14ac:dyDescent="0.2">
      <c r="A56" s="10">
        <v>2</v>
      </c>
      <c r="B56" s="3" t="s">
        <v>19</v>
      </c>
      <c r="C56" s="3"/>
      <c r="D56" s="3"/>
      <c r="E56" s="3">
        <v>0</v>
      </c>
      <c r="F56" s="11">
        <v>0</v>
      </c>
    </row>
    <row r="57" spans="1:6" x14ac:dyDescent="0.2">
      <c r="A57" s="10">
        <v>12</v>
      </c>
      <c r="B57" s="3" t="s">
        <v>4</v>
      </c>
      <c r="C57" s="3"/>
      <c r="D57" s="3"/>
      <c r="E57" s="3">
        <v>0</v>
      </c>
      <c r="F57" s="11">
        <v>0</v>
      </c>
    </row>
    <row r="58" spans="1:6" x14ac:dyDescent="0.2">
      <c r="A58" s="10">
        <v>10</v>
      </c>
      <c r="B58" s="3" t="s">
        <v>3</v>
      </c>
      <c r="C58" s="3" t="s">
        <v>16</v>
      </c>
      <c r="D58" s="3" t="s">
        <v>10</v>
      </c>
      <c r="E58" s="3">
        <v>2</v>
      </c>
      <c r="F58" s="11">
        <v>1</v>
      </c>
    </row>
    <row r="59" spans="1:6" x14ac:dyDescent="0.2">
      <c r="A59" s="10">
        <v>2</v>
      </c>
      <c r="B59" s="3" t="s">
        <v>3</v>
      </c>
      <c r="C59" s="3"/>
      <c r="D59" s="3"/>
      <c r="E59" s="3">
        <v>0</v>
      </c>
      <c r="F59" s="11">
        <v>0</v>
      </c>
    </row>
    <row r="60" spans="1:6" x14ac:dyDescent="0.2">
      <c r="A60" s="10">
        <v>4</v>
      </c>
      <c r="B60" s="3" t="s">
        <v>4</v>
      </c>
      <c r="C60" s="3"/>
      <c r="D60" s="3"/>
      <c r="E60" s="3">
        <v>0</v>
      </c>
      <c r="F60" s="11">
        <v>0</v>
      </c>
    </row>
    <row r="61" spans="1:6" x14ac:dyDescent="0.2">
      <c r="A61" s="10">
        <v>4</v>
      </c>
      <c r="B61" s="3" t="s">
        <v>3</v>
      </c>
      <c r="C61" s="3"/>
      <c r="D61" s="3"/>
      <c r="E61" s="3">
        <v>0</v>
      </c>
      <c r="F61" s="11">
        <v>0</v>
      </c>
    </row>
    <row r="62" spans="1:6" x14ac:dyDescent="0.2">
      <c r="A62" s="10">
        <v>3</v>
      </c>
      <c r="B62" s="3" t="s">
        <v>4</v>
      </c>
      <c r="C62" s="3"/>
      <c r="D62" s="3"/>
      <c r="E62" s="3">
        <v>0</v>
      </c>
      <c r="F62" s="11">
        <v>0</v>
      </c>
    </row>
    <row r="63" spans="1:6" x14ac:dyDescent="0.2">
      <c r="A63" s="10">
        <v>2</v>
      </c>
      <c r="B63" s="3" t="s">
        <v>4</v>
      </c>
      <c r="C63" s="3" t="s">
        <v>7</v>
      </c>
      <c r="D63" s="3"/>
      <c r="E63" s="3">
        <v>1</v>
      </c>
      <c r="F63" s="11">
        <v>1</v>
      </c>
    </row>
    <row r="64" spans="1:6" x14ac:dyDescent="0.2">
      <c r="A64" s="10">
        <v>12</v>
      </c>
      <c r="B64" s="3" t="s">
        <v>4</v>
      </c>
      <c r="C64" s="3" t="s">
        <v>10</v>
      </c>
      <c r="D64" s="3"/>
      <c r="E64" s="3">
        <v>1</v>
      </c>
      <c r="F64" s="11">
        <v>1</v>
      </c>
    </row>
    <row r="65" spans="1:6" x14ac:dyDescent="0.2">
      <c r="A65" s="10">
        <v>3</v>
      </c>
      <c r="B65" s="3" t="s">
        <v>4</v>
      </c>
      <c r="C65" s="3" t="s">
        <v>20</v>
      </c>
      <c r="D65" s="3"/>
      <c r="E65" s="3">
        <v>1</v>
      </c>
      <c r="F65" s="11">
        <v>1</v>
      </c>
    </row>
    <row r="66" spans="1:6" x14ac:dyDescent="0.2">
      <c r="A66" s="10">
        <v>35</v>
      </c>
      <c r="B66" s="3" t="s">
        <v>3</v>
      </c>
      <c r="C66" s="3"/>
      <c r="D66" s="3"/>
      <c r="E66" s="3">
        <v>0</v>
      </c>
      <c r="F66" s="11">
        <v>0</v>
      </c>
    </row>
    <row r="67" spans="1:6" x14ac:dyDescent="0.2">
      <c r="A67" s="10">
        <v>17</v>
      </c>
      <c r="B67" s="3" t="s">
        <v>4</v>
      </c>
      <c r="C67" s="3" t="s">
        <v>10</v>
      </c>
      <c r="D67" s="3"/>
      <c r="E67" s="3">
        <v>1</v>
      </c>
      <c r="F67" s="11">
        <v>1</v>
      </c>
    </row>
    <row r="68" spans="1:6" x14ac:dyDescent="0.2">
      <c r="A68" s="10">
        <v>4</v>
      </c>
      <c r="B68" s="3" t="s">
        <v>21</v>
      </c>
      <c r="C68" s="3"/>
      <c r="D68" s="3"/>
      <c r="E68" s="3">
        <v>0</v>
      </c>
      <c r="F68" s="11">
        <v>0</v>
      </c>
    </row>
    <row r="69" spans="1:6" x14ac:dyDescent="0.2">
      <c r="A69" s="10">
        <v>15</v>
      </c>
      <c r="B69" s="4" t="s">
        <v>4</v>
      </c>
      <c r="C69" s="3" t="s">
        <v>10</v>
      </c>
      <c r="D69" s="3"/>
      <c r="E69" s="3">
        <v>1</v>
      </c>
      <c r="F69" s="11">
        <v>1</v>
      </c>
    </row>
    <row r="70" spans="1:6" x14ac:dyDescent="0.2">
      <c r="A70" s="10">
        <v>7</v>
      </c>
      <c r="B70" s="3" t="s">
        <v>4</v>
      </c>
      <c r="C70" s="3" t="s">
        <v>20</v>
      </c>
      <c r="D70" s="3"/>
      <c r="E70" s="3">
        <v>1</v>
      </c>
      <c r="F70" s="11">
        <v>1</v>
      </c>
    </row>
    <row r="71" spans="1:6" x14ac:dyDescent="0.2">
      <c r="A71" s="10">
        <v>7</v>
      </c>
      <c r="B71" s="3" t="s">
        <v>4</v>
      </c>
      <c r="C71" s="3" t="s">
        <v>20</v>
      </c>
      <c r="D71" s="3"/>
      <c r="E71" s="3">
        <v>1</v>
      </c>
      <c r="F71" s="11">
        <v>1</v>
      </c>
    </row>
    <row r="72" spans="1:6" x14ac:dyDescent="0.2">
      <c r="A72" s="10">
        <v>4</v>
      </c>
      <c r="B72" s="3" t="s">
        <v>21</v>
      </c>
      <c r="C72" s="3"/>
      <c r="D72" s="3"/>
      <c r="E72" s="3">
        <v>0</v>
      </c>
      <c r="F72" s="11">
        <v>0</v>
      </c>
    </row>
    <row r="73" spans="1:6" x14ac:dyDescent="0.2">
      <c r="A73" s="10">
        <v>83</v>
      </c>
      <c r="B73" s="3" t="s">
        <v>3</v>
      </c>
      <c r="C73" s="3" t="s">
        <v>5</v>
      </c>
      <c r="D73" s="3" t="s">
        <v>22</v>
      </c>
      <c r="E73" s="3">
        <v>4</v>
      </c>
      <c r="F73" s="11">
        <v>1</v>
      </c>
    </row>
    <row r="74" spans="1:6" x14ac:dyDescent="0.2">
      <c r="A74" s="10">
        <v>10</v>
      </c>
      <c r="B74" s="3" t="s">
        <v>3</v>
      </c>
      <c r="C74" s="3"/>
      <c r="D74" s="3"/>
      <c r="E74" s="3">
        <v>0</v>
      </c>
      <c r="F74" s="11">
        <v>0</v>
      </c>
    </row>
    <row r="75" spans="1:6" x14ac:dyDescent="0.2">
      <c r="A75" s="10">
        <v>74</v>
      </c>
      <c r="B75" s="3" t="s">
        <v>21</v>
      </c>
      <c r="C75" s="3" t="s">
        <v>23</v>
      </c>
      <c r="D75" s="3" t="s">
        <v>24</v>
      </c>
      <c r="E75" s="3">
        <v>3</v>
      </c>
      <c r="F75" s="11">
        <v>1</v>
      </c>
    </row>
    <row r="76" spans="1:6" x14ac:dyDescent="0.2">
      <c r="A76" s="10">
        <v>31</v>
      </c>
      <c r="B76" s="3" t="s">
        <v>4</v>
      </c>
      <c r="C76" s="3"/>
      <c r="D76" s="3"/>
      <c r="E76" s="3">
        <v>0</v>
      </c>
      <c r="F76" s="11">
        <v>0</v>
      </c>
    </row>
    <row r="77" spans="1:6" x14ac:dyDescent="0.2">
      <c r="A77" s="10">
        <v>4</v>
      </c>
      <c r="B77" s="3" t="s">
        <v>3</v>
      </c>
      <c r="C77" s="3" t="s">
        <v>5</v>
      </c>
      <c r="D77" s="3" t="s">
        <v>7</v>
      </c>
      <c r="E77" s="3">
        <v>2</v>
      </c>
      <c r="F77" s="11">
        <v>1</v>
      </c>
    </row>
    <row r="78" spans="1:6" x14ac:dyDescent="0.2">
      <c r="A78" s="10">
        <v>9</v>
      </c>
      <c r="B78" s="3" t="s">
        <v>4</v>
      </c>
      <c r="C78" s="3"/>
      <c r="D78" s="3"/>
      <c r="E78" s="3">
        <v>0</v>
      </c>
      <c r="F78" s="11">
        <v>0</v>
      </c>
    </row>
    <row r="79" spans="1:6" x14ac:dyDescent="0.2">
      <c r="A79" s="10">
        <v>7</v>
      </c>
      <c r="B79" s="3" t="s">
        <v>25</v>
      </c>
      <c r="C79" s="3"/>
      <c r="D79" s="3"/>
      <c r="E79" s="3">
        <v>0</v>
      </c>
      <c r="F79" s="11">
        <v>0</v>
      </c>
    </row>
    <row r="80" spans="1:6" ht="17" thickBot="1" x14ac:dyDescent="0.25">
      <c r="A80" s="12">
        <v>7</v>
      </c>
      <c r="B80" s="13" t="s">
        <v>21</v>
      </c>
      <c r="C80" s="13" t="s">
        <v>11</v>
      </c>
      <c r="D80" s="13"/>
      <c r="E80" s="13">
        <v>1</v>
      </c>
      <c r="F80" s="14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Apoorv Chebolu</dc:creator>
  <cp:lastModifiedBy>Apoorv Chebolu</cp:lastModifiedBy>
  <dcterms:created xsi:type="dcterms:W3CDTF">2020-06-03T01:05:57Z</dcterms:created>
  <dcterms:modified xsi:type="dcterms:W3CDTF">2020-06-03T01:11:20Z</dcterms:modified>
</cp:coreProperties>
</file>