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quecido\Documents\Mis Documentos\I+D\PAPERS fin 2019 y 2020\Makers\"/>
    </mc:Choice>
  </mc:AlternateContent>
  <bookViews>
    <workbookView xWindow="0" yWindow="0" windowWidth="20490" windowHeight="7620"/>
  </bookViews>
  <sheets>
    <sheet name="Respuestas" sheetId="1" r:id="rId1"/>
    <sheet name="Colectivo" sheetId="2" r:id="rId2"/>
    <sheet name="Espacios" sheetId="3" r:id="rId3"/>
    <sheet name="Materiales" sheetId="4" r:id="rId4"/>
    <sheet name="Coordinación" sheetId="5" r:id="rId5"/>
    <sheet name="Muestra" sheetId="6" r:id="rId6"/>
  </sheets>
  <calcPr calcId="162913"/>
</workbook>
</file>

<file path=xl/calcChain.xml><?xml version="1.0" encoding="utf-8"?>
<calcChain xmlns="http://schemas.openxmlformats.org/spreadsheetml/2006/main"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13" i="6"/>
  <c r="F32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13" i="6"/>
  <c r="I10" i="6"/>
  <c r="I9" i="6"/>
  <c r="I8" i="6"/>
  <c r="F9" i="6"/>
  <c r="F8" i="6"/>
  <c r="F5" i="6"/>
  <c r="F4" i="6"/>
  <c r="F3" i="6"/>
  <c r="F2" i="6"/>
  <c r="H23" i="5"/>
  <c r="H24" i="5"/>
  <c r="H25" i="5"/>
  <c r="H26" i="5"/>
  <c r="H27" i="5"/>
  <c r="H28" i="5"/>
  <c r="H22" i="5"/>
  <c r="E28" i="5"/>
  <c r="E23" i="5"/>
  <c r="E24" i="5"/>
  <c r="E25" i="5"/>
  <c r="E26" i="5"/>
  <c r="E22" i="5"/>
  <c r="H5" i="5"/>
  <c r="H6" i="5"/>
  <c r="H7" i="5"/>
  <c r="H8" i="5"/>
  <c r="H9" i="5"/>
  <c r="H10" i="5"/>
  <c r="H4" i="5"/>
  <c r="E8" i="5"/>
  <c r="E7" i="5"/>
  <c r="E6" i="5"/>
  <c r="E5" i="5"/>
  <c r="E4" i="5"/>
  <c r="F51" i="4" l="1"/>
  <c r="F52" i="4"/>
  <c r="F50" i="4"/>
  <c r="F48" i="4"/>
  <c r="F47" i="4"/>
  <c r="I20" i="4"/>
  <c r="I21" i="4"/>
  <c r="I22" i="4"/>
  <c r="I23" i="4"/>
  <c r="I24" i="4"/>
  <c r="I25" i="4"/>
  <c r="I19" i="4"/>
  <c r="F23" i="4"/>
  <c r="F22" i="4"/>
  <c r="F21" i="4"/>
  <c r="F20" i="4"/>
  <c r="F19" i="4"/>
  <c r="I10" i="4"/>
  <c r="I11" i="4"/>
  <c r="I12" i="4"/>
  <c r="I13" i="4"/>
  <c r="I14" i="4"/>
  <c r="I15" i="4"/>
  <c r="I9" i="4"/>
  <c r="F13" i="4"/>
  <c r="F12" i="4"/>
  <c r="F11" i="4"/>
  <c r="F10" i="4"/>
  <c r="F9" i="4"/>
  <c r="I5" i="4"/>
  <c r="I6" i="4"/>
  <c r="I4" i="4"/>
  <c r="F6" i="4"/>
  <c r="F4" i="4"/>
  <c r="F5" i="4"/>
  <c r="K14" i="3"/>
  <c r="K15" i="3"/>
  <c r="K16" i="3"/>
  <c r="K17" i="3"/>
  <c r="K18" i="3"/>
  <c r="K19" i="3"/>
  <c r="K20" i="3"/>
  <c r="K13" i="3"/>
  <c r="K9" i="3"/>
  <c r="K7" i="3"/>
  <c r="K6" i="3"/>
  <c r="K5" i="3"/>
  <c r="K4" i="3"/>
  <c r="K3" i="3"/>
  <c r="E13" i="3"/>
  <c r="E14" i="3"/>
  <c r="E15" i="3"/>
  <c r="E16" i="3"/>
  <c r="E17" i="3"/>
  <c r="E18" i="3"/>
  <c r="E12" i="3"/>
  <c r="E7" i="3"/>
  <c r="E6" i="3"/>
  <c r="E5" i="3"/>
  <c r="E4" i="3"/>
  <c r="E3" i="3"/>
  <c r="E20" i="2"/>
  <c r="E21" i="2"/>
  <c r="E22" i="2"/>
  <c r="E23" i="2"/>
  <c r="E19" i="2"/>
  <c r="E14" i="2"/>
  <c r="E13" i="2"/>
  <c r="E12" i="2"/>
  <c r="F4" i="2"/>
  <c r="E4" i="2"/>
  <c r="G4" i="2"/>
  <c r="G8" i="2" s="1"/>
  <c r="E8" i="2" l="1"/>
  <c r="F8" i="2"/>
</calcChain>
</file>

<file path=xl/comments1.xml><?xml version="1.0" encoding="utf-8"?>
<comments xmlns="http://schemas.openxmlformats.org/spreadsheetml/2006/main">
  <authors>
    <author>Esquecido Capoeira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Esquecido Capoeira:</t>
        </r>
        <r>
          <rPr>
            <sz val="9"/>
            <color indexed="81"/>
            <rFont val="Tahoma"/>
            <family val="2"/>
          </rPr>
          <t xml:space="preserve">
3 no imprimían antes de la crisis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Esquecido Capoeira:</t>
        </r>
        <r>
          <rPr>
            <sz val="9"/>
            <color indexed="81"/>
            <rFont val="Tahoma"/>
            <family val="2"/>
          </rPr>
          <t xml:space="preserve">
3 no imprimían antes de la crisis</t>
        </r>
      </text>
    </comment>
  </commentList>
</comments>
</file>

<file path=xl/sharedStrings.xml><?xml version="1.0" encoding="utf-8"?>
<sst xmlns="http://schemas.openxmlformats.org/spreadsheetml/2006/main" count="2570" uniqueCount="227">
  <si>
    <t>Marca temporal</t>
  </si>
  <si>
    <t>¿Perteneces a algún colectivo de makers?</t>
  </si>
  <si>
    <t>¿A cuál? Se permiten múltiples respuestas</t>
  </si>
  <si>
    <t>¿Dónde solías imprimir antes de la crisis sanitaria?</t>
  </si>
  <si>
    <t>¿Dónde estás imprimiendo durante la crisis sanitaria?</t>
  </si>
  <si>
    <t>¿Has fabricado material sanitario o de ayuda a otros colectivos para donar durante la crisis sanitaria?</t>
  </si>
  <si>
    <t>¿Qué material has impreso?</t>
  </si>
  <si>
    <t>¿Cómo haces llegar el material al punto de destino?</t>
  </si>
  <si>
    <t>¿Qué tecnologías utilizas para comunicarte y coordinarte con el resto de la comunidad?</t>
  </si>
  <si>
    <t>¿Qué tecnología es la que más utilizas para comunicarte y coordinarte con el resto de la comunidad? Elige sólo una</t>
  </si>
  <si>
    <t>Edad</t>
  </si>
  <si>
    <t>Sexo</t>
  </si>
  <si>
    <t>Comunidad autónoma</t>
  </si>
  <si>
    <t>Si tienes algún comentario adicional, responde aquí.</t>
  </si>
  <si>
    <t>Sí</t>
  </si>
  <si>
    <t>PRUEBA</t>
  </si>
  <si>
    <t>En un FabLab</t>
  </si>
  <si>
    <t>He dejado de imprimir</t>
  </si>
  <si>
    <t>Si</t>
  </si>
  <si>
    <t>Respiradores</t>
  </si>
  <si>
    <t>Voluntarios sin organizar</t>
  </si>
  <si>
    <t>País Vasco</t>
  </si>
  <si>
    <t>No</t>
  </si>
  <si>
    <t>En casa. Tengo impresora 3D., Colegio o instituto</t>
  </si>
  <si>
    <t>En casa. Tengo impresora 3D.</t>
  </si>
  <si>
    <t>Viseras, Otros equipos de protección (no viseras), Abrepuertas, abrepie o similar</t>
  </si>
  <si>
    <t>Voluntarios organizados (Cruz Roja o similar), Policía o guardia civil</t>
  </si>
  <si>
    <t>Hombre</t>
  </si>
  <si>
    <t>Castilla y León</t>
  </si>
  <si>
    <t>Coronavirus Makers, Colectivo maker de mi Comunidad Autónoma previo a la crisis sanitaria, Colectivo maker de mi ciudad previo a la crisis sanitaria</t>
  </si>
  <si>
    <t>en mi taller de 3d</t>
  </si>
  <si>
    <t>Viseras, Abrepuertas, abrepie o similar</t>
  </si>
  <si>
    <t>Lo hago llegar yo mismo</t>
  </si>
  <si>
    <t>Colectivo maker de mi Comunidad Autónoma previo a la crisis sanitaria</t>
  </si>
  <si>
    <t>Viseras, Otros equipos de protección (no viseras)</t>
  </si>
  <si>
    <t>Voluntarios sin organizar, Policía o guardia civil, Lo hago llegar yo mismo</t>
  </si>
  <si>
    <t>Telegram</t>
  </si>
  <si>
    <t>Ceuta</t>
  </si>
  <si>
    <t>Coronavirus Makers</t>
  </si>
  <si>
    <t>Voluntarios organizados (Cruz Roja o similar)</t>
  </si>
  <si>
    <t>Comunidad de Madrid</t>
  </si>
  <si>
    <t>Viseras</t>
  </si>
  <si>
    <t>Voluntarios organizados (Cruz Roja o similar), Policía o guardia civil, Envío (Correos o servicio privado)</t>
  </si>
  <si>
    <t>Telegram, Whatsapp</t>
  </si>
  <si>
    <t>Comunidad Valenciana</t>
  </si>
  <si>
    <t>Viseras, Salvaorejas para mascarillas (https://www.thingiverse.com/thing:4272339)</t>
  </si>
  <si>
    <t>Andalucía</t>
  </si>
  <si>
    <t>Gracias por el interés en la comunidad maker</t>
  </si>
  <si>
    <t>Telegram, Twitter</t>
  </si>
  <si>
    <t xml:space="preserve">Resaltar la apropiación del movimiento que ha habido por parte de algunas empresas, o atribuciones a empresas por parte de los medios </t>
  </si>
  <si>
    <t>Ninguno</t>
  </si>
  <si>
    <t>En ninguno</t>
  </si>
  <si>
    <t>Mujer</t>
  </si>
  <si>
    <t>No tengo impresora 3D, pero desde que comenzó esta crisis he conocido la solidaridad y estupendo trabajo altruista que están desempeñando fabulosas personas y sobre todo en Ceuta.</t>
  </si>
  <si>
    <t>Coronavirus Makers, Colectivo maker de mi Comunidad Autónoma previo a la crisis sanitaria</t>
  </si>
  <si>
    <t>Voluntarios organizados (Cruz Roja o similar), Voluntarios sin organizar, Policía o guardia civil, Lo hago llegar yo mismo</t>
  </si>
  <si>
    <t xml:space="preserve">@CV19_FAB_CEUTA (telegram) </t>
  </si>
  <si>
    <t>Voluntarios organizados (Cruz Roja o similar), Voluntarios sin organizar</t>
  </si>
  <si>
    <t xml:space="preserve">Colectivo maker de mi ciudad posterior a ka crisis sanitaria </t>
  </si>
  <si>
    <t>En la impresora 3D de un amigo o conocido</t>
  </si>
  <si>
    <t>En casa. Tengo impresora 3D., En la impresora 3D de un amigo o conocido</t>
  </si>
  <si>
    <t>Viseras, Abrepuertas, abrepie o similar, salvaorejas</t>
  </si>
  <si>
    <t xml:space="preserve">Telegram, Whatsapp, teléfono </t>
  </si>
  <si>
    <t>Viseras, Salvaorejas</t>
  </si>
  <si>
    <t>Voluntarios organizados (Cruz Roja o similar), Lo hago llegar yo mismo</t>
  </si>
  <si>
    <t>Coronavirus Makers, Colectivo maker de mi Comunidad Autónoma previo a la crisis sanitaria, Colectivo maker de mi ciudad previo a la crisis sanitaria, Mascarillas, manillas</t>
  </si>
  <si>
    <t>Viseras, Pala para el respirador</t>
  </si>
  <si>
    <t>Viseras, Otros equipos de protección (no viseras), Respiradores, Abrepuertas, abrepie o similar</t>
  </si>
  <si>
    <t>Coronavirus Makers, Colectivo maker de mi ciudad previo a la crisis sanitaria</t>
  </si>
  <si>
    <t>Voluntarios sin organizar, Policía o guardia civil</t>
  </si>
  <si>
    <t>Por nuestros propios medios o recogida en domicilio</t>
  </si>
  <si>
    <t>Debería haber algún tipo de ayuda para suministro de material de impresión y solo esperamos que cuando esto haya pasado al menos se sepa la labor que hemos realizado</t>
  </si>
  <si>
    <t>Viseras, Abrepuertas, abrepie o similar, Salvaorejas</t>
  </si>
  <si>
    <t xml:space="preserve">Colectivo local </t>
  </si>
  <si>
    <t>Telegram, Web</t>
  </si>
  <si>
    <t>Islas Canarias</t>
  </si>
  <si>
    <t>Viseras, Respiradores</t>
  </si>
  <si>
    <t>Voluntarios sin organizar, Policía o guardia civil, Lo hago llegar yo mismo, Envío (Correos o servicio privado)</t>
  </si>
  <si>
    <t>Viseras, Otros equipos de protección (no viseras), Respiradores</t>
  </si>
  <si>
    <t>Policía o guardia civil</t>
  </si>
  <si>
    <t>Voluntarios organizados (Cruz Roja o similar), Voluntarios sin organizar, Policía o guardia civil</t>
  </si>
  <si>
    <t xml:space="preserve">Lo hago llegar yo mismo, Ayuntamiento </t>
  </si>
  <si>
    <t>Navarra</t>
  </si>
  <si>
    <t>Cataluña</t>
  </si>
  <si>
    <t>Comunidad de mi zona que se creó el 15 de marzo 2020</t>
  </si>
  <si>
    <t>Whatsapp</t>
  </si>
  <si>
    <t xml:space="preserve">Viseras, Salva orejas </t>
  </si>
  <si>
    <t>Colegio o instituto</t>
  </si>
  <si>
    <t>Telegram, Página web creada para tal efecto</t>
  </si>
  <si>
    <t>Telegram, Whatsapp, Twitter</t>
  </si>
  <si>
    <t>Voluntarios sin organizar, Lo hago llegar yo mismo</t>
  </si>
  <si>
    <t>Colectivo maker de mi ciudad previo a la crisis sanitaria</t>
  </si>
  <si>
    <t>a través de la asociación MakersVLL</t>
  </si>
  <si>
    <t>Telegram, Whatsapp, Twitter, Instagram, coordinador de la asociación</t>
  </si>
  <si>
    <t>a través del coordinador de la asociación</t>
  </si>
  <si>
    <t>centralizar mas por provincias</t>
  </si>
  <si>
    <t>Empresa propia</t>
  </si>
  <si>
    <t>Colectivo maker de mi Comunidad Autónoma previo a la crisis sanitaria, Colectivo maker de mi ciudad previo a la crisis sanitaria, Clone Wars Valladolid</t>
  </si>
  <si>
    <t>Whatsapp, Excel, Office</t>
  </si>
  <si>
    <t>animo a tod@s</t>
  </si>
  <si>
    <t>Lo hago llegar yo mismo, Envío (Correos o servicio privado)</t>
  </si>
  <si>
    <t>Galicia</t>
  </si>
  <si>
    <t>Cantabria</t>
  </si>
  <si>
    <t>En casa. Tengo impresora 3D., En la impresora 3D de un amigo o conocido, En un FabLab</t>
  </si>
  <si>
    <t>En casa. Tengo impresora 3D., Universidad, Colegio o instituto</t>
  </si>
  <si>
    <t>Viseras, Abrepuertas, abrepie o similar, Adaptador de respirador Decathlon</t>
  </si>
  <si>
    <t xml:space="preserve">Se encarga Coronavirus makers. </t>
  </si>
  <si>
    <t>En el grupo de León vienen compañeros de coronavirusmakers, lo llevan a una nave donde se desinfecta y de ahí se reparte a quien lo solicite.</t>
  </si>
  <si>
    <t>Telegram, Slack</t>
  </si>
  <si>
    <t>Aragón</t>
  </si>
  <si>
    <t>Taller de impresion 3d</t>
  </si>
  <si>
    <t>Viseras, Abrepuertas, abrepie o similar, Adaptador de mascarilla de smorkel</t>
  </si>
  <si>
    <t>Policía o guardia civil, Envío (Correos o servicio privado)</t>
  </si>
  <si>
    <t>CW</t>
  </si>
  <si>
    <t>Viseras, Otros equipos de protección (no viseras), Respiradores, Abrepuertas, abrepie o similar, Purificadores, Valvulas, etc....</t>
  </si>
  <si>
    <t>Telegram, Whatsapp, Listas de correo</t>
  </si>
  <si>
    <t xml:space="preserve">¿Realmente importa? </t>
  </si>
  <si>
    <t>Deja visibles los datos publicados</t>
  </si>
  <si>
    <t>sat_sicnova_covid_19</t>
  </si>
  <si>
    <t>Viseras, Otros equipos de protección (no viseras), salvaorejas , elastico</t>
  </si>
  <si>
    <t>Estoy modificando algunos archivos, para hacerlos un poco mejores. Algunos son demasiado fragiles .</t>
  </si>
  <si>
    <t>Grupo telegram Movimaker de mi zona</t>
  </si>
  <si>
    <t xml:space="preserve">Poniendo mi equipo y mi material sin animo de lucro, y colaborando en lo que se pueda. </t>
  </si>
  <si>
    <t>No imprimía</t>
  </si>
  <si>
    <t>Castila la Mancha</t>
  </si>
  <si>
    <t>Universidad</t>
  </si>
  <si>
    <t>En mi empresa</t>
  </si>
  <si>
    <t>Viseras, protege orejas</t>
  </si>
  <si>
    <t>Voluntarios organizados (Cruz Roja o similar), Sindicato Medico y técnicos ambulancia</t>
  </si>
  <si>
    <t xml:space="preserve">Viseras, Otros equipos de protección (no viseras), Salvaorejas y conectores de máscaras de buceo </t>
  </si>
  <si>
    <t xml:space="preserve">Telegram, Whatsapp, Llamada telefónica </t>
  </si>
  <si>
    <t>Lo hago llegar yo mismo, Envío (Correos o servicio privado), Formulario</t>
  </si>
  <si>
    <t>Trabajo en hospital</t>
  </si>
  <si>
    <t xml:space="preserve">Los dejo en la farmacia </t>
  </si>
  <si>
    <t>Tengo mi propio espacio maker donde prototipo mis trabajos</t>
  </si>
  <si>
    <t>En casa. Tengo impresora 3D., He traido a casa 4 de mis impresoras. Tengo unas 12.</t>
  </si>
  <si>
    <t>Otros equipos de protección (no viseras)</t>
  </si>
  <si>
    <t>Coronavirus Makers, Sicnova</t>
  </si>
  <si>
    <t>Viseras, Otros equipos de protección (no viseras), Salvaorejas</t>
  </si>
  <si>
    <t>Policía o guardia civil, Recogen ellos en casa</t>
  </si>
  <si>
    <t>Coronavirus Makers, Colectivo maker de mi ciudad previo a la crisis sanitaria, Makers Lourdes</t>
  </si>
  <si>
    <t>Voluntarios organizados (Cruz Roja o similar), Farmacia</t>
  </si>
  <si>
    <t>Viseras, sujeta_mascarillas</t>
  </si>
  <si>
    <t>Policía o guardia civil, Lo hago llegar yo mismo, Envío (Correos o servicio privado), grupo coronavirusmakers</t>
  </si>
  <si>
    <t>Telegram, Whatsapp, email, formulario web</t>
  </si>
  <si>
    <t>Pertenrzco administración pública</t>
  </si>
  <si>
    <t>Asturias</t>
  </si>
  <si>
    <t xml:space="preserve">Una muy buena iniciativa. Merece la pena hechar una mano. </t>
  </si>
  <si>
    <t>Coronavirus Makers, Colectivo maker de mi Comunidad Autónoma previo a la crisis sanitaria, Colectivo maker de mi ciudad previo a la crisis sanitaria, Grupos makers en telegram que hacen proyectos con hardware y software libre</t>
  </si>
  <si>
    <t>En la impresora 3D de un amigo o conocido, En un FabLab, Universidad, Colegio o instituto, En el club de Robotica</t>
  </si>
  <si>
    <t xml:space="preserve">Hey soy de Ecuador u.u </t>
  </si>
  <si>
    <t>Coronavirus Makers, Colectivo maker de mi Comunidad Autónoma previo a la crisis sanitaria, Colectivo 3D en educación</t>
  </si>
  <si>
    <t>Viseras, Acomodador mascarillas</t>
  </si>
  <si>
    <t>Otros equipos de protección (no viseras), tuberías y accesorios de no-contacto con objetos</t>
  </si>
  <si>
    <t>Principalmente he diseñado, no me llegó demanda</t>
  </si>
  <si>
    <t>Telegram, Listas de correo</t>
  </si>
  <si>
    <t>En casa. Tengo impresora 3D., Universidad</t>
  </si>
  <si>
    <t>Voluntarios organizados (Cruz Roja o similar), Voluntarios sin organizar, Lo hago llegar yo mismo, Envío (Correos o servicio privado)</t>
  </si>
  <si>
    <t>Prefiero no decirlo</t>
  </si>
  <si>
    <t xml:space="preserve">Oficina </t>
  </si>
  <si>
    <t>Viseras, Sslva orejas</t>
  </si>
  <si>
    <t>Whatsapp, Twitter, Instagram</t>
  </si>
  <si>
    <t>Twitter</t>
  </si>
  <si>
    <t>Es una gran comunidad la q se ha creado una lastima que tuviera q apartarme</t>
  </si>
  <si>
    <t xml:space="preserve">Lo hago llegar yo mismo, A traves del grupo local de coronavirus maker. </t>
  </si>
  <si>
    <t>En casa. Tengo impresora 3D., Colegio o instituto, Empresa y Makerspace</t>
  </si>
  <si>
    <t>En casa. Tengo impresora 3D., Empresa</t>
  </si>
  <si>
    <t>Viseras, Otros equipos de protección (no viseras), Respiradores, salvaorejas, bombas peristálticas</t>
  </si>
  <si>
    <t>Makerspace</t>
  </si>
  <si>
    <t>A través de la red de Coronavirusmakers</t>
  </si>
  <si>
    <t xml:space="preserve">Telegram, Whatsapp, Discord, skype, zoom, google... </t>
  </si>
  <si>
    <t>Discord</t>
  </si>
  <si>
    <t>Iba empezar a imprimir pero me entere por change.org que las impresiones las iban a aceptar.</t>
  </si>
  <si>
    <t>Coronavirus Makers, Colectivo provincial creado por el covid</t>
  </si>
  <si>
    <t>Voluntarios organizados (Cruz Roja o similar), Voluntarios sin organizar, Policía o guardia civil, Lo hago llegar yo mismo, Envío (Correos o servicio privado)</t>
  </si>
  <si>
    <t>Telegram, Whatsapp, Twitter, Listas de correo</t>
  </si>
  <si>
    <t>En casa. Tengo impresora 3D., cuartel</t>
  </si>
  <si>
    <t>Lo hago llegar yo mismo, fuerzas armasas</t>
  </si>
  <si>
    <t>Telegram, Whatsapp, Twitter, Instagram</t>
  </si>
  <si>
    <t>En casa. Tengo impresora 3D., En la impresora 3D de un amigo o conocido, Universidad, Impresoras proporcionadas por la asociación</t>
  </si>
  <si>
    <t>No he ayudado imprimiendo pero si en el desplazamiento de materiales y maquinaria para ampliar la producción.</t>
  </si>
  <si>
    <t xml:space="preserve">Viseras, Abrepuertas, abrepie o similar, Salvaorejas </t>
  </si>
  <si>
    <t>Murcia</t>
  </si>
  <si>
    <t>De esta salimos juntos</t>
  </si>
  <si>
    <t>En casa. Tengo impresora 3D., En un FabLab</t>
  </si>
  <si>
    <t>Viseras, Salvaorejas para mascarillas</t>
  </si>
  <si>
    <t>Telegram, Whatsapp, Instagram</t>
  </si>
  <si>
    <t>Colectivo: MazLab Makers Asociación</t>
  </si>
  <si>
    <t>En casa. Tengo impresora 3D., En el trabajo</t>
  </si>
  <si>
    <t>En casa. Tengo impresora 3D., Tambien nos llevamos las impresoras 3D del trabajo</t>
  </si>
  <si>
    <t>Telegram, Twitter, Instagram, Facebook</t>
  </si>
  <si>
    <t>Islas Baleares</t>
  </si>
  <si>
    <t>Voluntarios organizados (Cruz Roja o similar), Voluntarios Organizados por Makers</t>
  </si>
  <si>
    <t>Extremadura</t>
  </si>
  <si>
    <t>Viseras, Abrir puertas</t>
  </si>
  <si>
    <t>Paginas de colectivos vulnerables</t>
  </si>
  <si>
    <t>Telegram, Whatsapp, Twitter, Instagram, Facebook</t>
  </si>
  <si>
    <t xml:space="preserve">En casa. Tengo impresora 3D., Taller de SevillaMakers </t>
  </si>
  <si>
    <t>Telegram, Whatsapp, Twitter, Instagram, Listas de correo</t>
  </si>
  <si>
    <t>Listas de correo</t>
  </si>
  <si>
    <t>Proteccion Civil</t>
  </si>
  <si>
    <t>TOTAL</t>
  </si>
  <si>
    <t>¿A cuál?</t>
  </si>
  <si>
    <t>Otro</t>
  </si>
  <si>
    <t>TOTAL (población)</t>
  </si>
  <si>
    <t>N</t>
  </si>
  <si>
    <t>%</t>
  </si>
  <si>
    <t>En casa. Tengo impresora 3D</t>
  </si>
  <si>
    <t>destaca empresas y talleres propios</t>
  </si>
  <si>
    <t>TOTAL (N)</t>
  </si>
  <si>
    <t>Otros equipos de protección</t>
  </si>
  <si>
    <t>Abrepuertas, abrepie o similar</t>
  </si>
  <si>
    <t>Otros</t>
  </si>
  <si>
    <t>Salvaorejas</t>
  </si>
  <si>
    <t>Voluntarios organizados</t>
  </si>
  <si>
    <t>Envío</t>
  </si>
  <si>
    <t>Makers</t>
  </si>
  <si>
    <t>Instagram</t>
  </si>
  <si>
    <t>Edad Media</t>
  </si>
  <si>
    <t>Desv Típica</t>
  </si>
  <si>
    <t>Mínimo medio</t>
  </si>
  <si>
    <t>Máximo medio</t>
  </si>
  <si>
    <t>CCAA</t>
  </si>
  <si>
    <t>Castila La Mancha</t>
  </si>
  <si>
    <t>La Rioja</t>
  </si>
  <si>
    <t>Melilla</t>
  </si>
  <si>
    <t>¿Cómo haces llegar el material al punto de destino? Voluntarios organizados makers u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</si>
</sst>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.0%"/>
  </numFmts>
  <fonts count="7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9" fontId="0" fillId="0" borderId="0" xfId="1" applyFont="1" applyAlignment="1"/>
    <xf numFmtId="165" fontId="0" fillId="0" borderId="0" xfId="1" applyNumberFormat="1" applyFont="1" applyAlignment="1"/>
    <xf numFmtId="10" fontId="0" fillId="0" borderId="0" xfId="1" applyNumberFormat="1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10" fontId="0" fillId="0" borderId="1" xfId="1" applyNumberFormat="1" applyFont="1" applyBorder="1" applyAlignment="1"/>
    <xf numFmtId="9" fontId="0" fillId="0" borderId="1" xfId="1" applyNumberFormat="1" applyFont="1" applyBorder="1" applyAlignment="1"/>
    <xf numFmtId="0" fontId="0" fillId="0" borderId="1" xfId="0" applyFont="1" applyBorder="1" applyAlignment="1">
      <alignment horizontal="center"/>
    </xf>
    <xf numFmtId="9" fontId="0" fillId="0" borderId="1" xfId="1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1" fontId="0" fillId="0" borderId="0" xfId="0" applyNumberFormat="1" applyFont="1" applyAlignment="1"/>
    <xf numFmtId="9" fontId="0" fillId="0" borderId="0" xfId="1" applyNumberFormat="1" applyFont="1" applyAlignment="1"/>
    <xf numFmtId="0" fontId="0" fillId="0" borderId="2" xfId="0" applyFont="1" applyBorder="1" applyAlignment="1"/>
    <xf numFmtId="1" fontId="0" fillId="0" borderId="3" xfId="0" applyNumberFormat="1" applyFon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Colectivo!$D$8</c:f>
              <c:strCache>
                <c:ptCount val="1"/>
                <c:pt idx="0">
                  <c:v>¿Perteneces a algún colectivo de makers?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65-46A3-B7B8-01CB603A59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5-46A3-B7B8-01CB603A5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Colectivo!$E$7:$F$7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Colectivo!$E$8:$F$8</c:f>
              <c:numCache>
                <c:formatCode>0.00%</c:formatCode>
                <c:ptCount val="2"/>
                <c:pt idx="0">
                  <c:v>0.86363636363636365</c:v>
                </c:pt>
                <c:pt idx="1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7-43CF-80DF-6A97DCBA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¿Qué tecnologías utilizas para comunicarte y coordinarte con el resto de la comunidad?</a:t>
            </a:r>
            <a:r>
              <a:rPr lang="es-ES" sz="1400" b="0" i="0" u="none" strike="noStrike" baseline="0"/>
              <a:t> 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Coordinación!$G$4:$G$9</c:f>
              <c:strCache>
                <c:ptCount val="6"/>
                <c:pt idx="0">
                  <c:v>Telegram</c:v>
                </c:pt>
                <c:pt idx="1">
                  <c:v>Whatsapp</c:v>
                </c:pt>
                <c:pt idx="2">
                  <c:v>Twitter</c:v>
                </c:pt>
                <c:pt idx="3">
                  <c:v>Instagram</c:v>
                </c:pt>
                <c:pt idx="4">
                  <c:v>Listas de correo</c:v>
                </c:pt>
                <c:pt idx="5">
                  <c:v>Otro</c:v>
                </c:pt>
              </c:strCache>
            </c:strRef>
          </c:cat>
          <c:val>
            <c:numRef>
              <c:f>Coordinación!$H$4:$H$9</c:f>
              <c:numCache>
                <c:formatCode>0.00%</c:formatCode>
                <c:ptCount val="6"/>
                <c:pt idx="0">
                  <c:v>0.94</c:v>
                </c:pt>
                <c:pt idx="1">
                  <c:v>0.39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E-4678-AF29-E5C24475D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171248"/>
        <c:axId val="1024165424"/>
      </c:barChart>
      <c:catAx>
        <c:axId val="10241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4165424"/>
        <c:crosses val="autoZero"/>
        <c:auto val="1"/>
        <c:lblAlgn val="ctr"/>
        <c:lblOffset val="100"/>
        <c:noMultiLvlLbl val="0"/>
      </c:catAx>
      <c:valAx>
        <c:axId val="10241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417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¿Qué tecnología es la que más utilizas para comunicarte y coordinarte con el resto de la comunidad? Elige sólo una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5D-4754-A169-A9675B6A30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A5-41CB-A6CB-7B744BD805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A5-41CB-A6CB-7B744BD805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A5-41CB-A6CB-7B744BD805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1A5-41CB-A6CB-7B744BD805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1A5-41CB-A6CB-7B744BD805D9}"/>
              </c:ext>
            </c:extLst>
          </c:dPt>
          <c:dLbls>
            <c:dLbl>
              <c:idx val="1"/>
              <c:layout>
                <c:manualLayout>
                  <c:x val="-5.7705380577427821E-2"/>
                  <c:y val="6.986256926217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A5-41CB-A6CB-7B744BD805D9}"/>
                </c:ext>
              </c:extLst>
            </c:dLbl>
            <c:dLbl>
              <c:idx val="2"/>
              <c:layout>
                <c:manualLayout>
                  <c:x val="-8.1380796150481188E-2"/>
                  <c:y val="1.0899314668999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A5-41CB-A6CB-7B744BD805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A5-41CB-A6CB-7B744BD805D9}"/>
                </c:ext>
              </c:extLst>
            </c:dLbl>
            <c:dLbl>
              <c:idx val="4"/>
              <c:layout>
                <c:manualLayout>
                  <c:x val="4.5693350831146007E-2"/>
                  <c:y val="-2.6034922717993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A5-41CB-A6CB-7B744BD805D9}"/>
                </c:ext>
              </c:extLst>
            </c:dLbl>
            <c:dLbl>
              <c:idx val="5"/>
              <c:layout>
                <c:manualLayout>
                  <c:x val="0.11535936132983367"/>
                  <c:y val="-1.8926436278798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A5-41CB-A6CB-7B744BD80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Coordinación!$G$22:$G$27</c:f>
              <c:strCache>
                <c:ptCount val="6"/>
                <c:pt idx="0">
                  <c:v>Telegram</c:v>
                </c:pt>
                <c:pt idx="1">
                  <c:v>Whatsapp</c:v>
                </c:pt>
                <c:pt idx="2">
                  <c:v>Twitter</c:v>
                </c:pt>
                <c:pt idx="3">
                  <c:v>Instagram</c:v>
                </c:pt>
                <c:pt idx="4">
                  <c:v>Listas de correo</c:v>
                </c:pt>
                <c:pt idx="5">
                  <c:v>Otro</c:v>
                </c:pt>
              </c:strCache>
            </c:strRef>
          </c:cat>
          <c:val>
            <c:numRef>
              <c:f>Coordinación!$H$22:$H$27</c:f>
              <c:numCache>
                <c:formatCode>0.00%</c:formatCode>
                <c:ptCount val="6"/>
                <c:pt idx="0">
                  <c:v>0.88</c:v>
                </c:pt>
                <c:pt idx="1">
                  <c:v>7.0000000000000007E-2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5-41CB-A6CB-7B744BD8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Descripción</a:t>
            </a:r>
            <a:r>
              <a:rPr lang="es-ES" baseline="0"/>
              <a:t> de la m</a:t>
            </a:r>
            <a:r>
              <a:rPr lang="es-ES"/>
              <a:t>uestra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7F-44B1-9A5C-C2FACAF552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7F-44B1-9A5C-C2FACAF552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Muestra!$H$8:$H$9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Muestra!$I$8:$I$9</c:f>
              <c:numCache>
                <c:formatCode>0.00%</c:formatCode>
                <c:ptCount val="2"/>
                <c:pt idx="0">
                  <c:v>0.79090909090909089</c:v>
                </c:pt>
                <c:pt idx="1">
                  <c:v>0.19090909090909092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1-4995-8400-79C33492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Descripción</a:t>
            </a:r>
            <a:r>
              <a:rPr lang="es-ES" baseline="0"/>
              <a:t> de la muestra por CCAA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Muestra!$H$13:$H$31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Cantabria</c:v>
                </c:pt>
                <c:pt idx="4">
                  <c:v>Castila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Ceuta</c:v>
                </c:pt>
                <c:pt idx="8">
                  <c:v>Comunidad de Madrid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Islas Canarias</c:v>
                </c:pt>
                <c:pt idx="14">
                  <c:v>La Rioja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Muestra!$I$13:$I$31</c:f>
              <c:numCache>
                <c:formatCode>0.00%</c:formatCode>
                <c:ptCount val="19"/>
                <c:pt idx="0">
                  <c:v>0.18181818181818182</c:v>
                </c:pt>
                <c:pt idx="1">
                  <c:v>1.8181818181818181E-2</c:v>
                </c:pt>
                <c:pt idx="2">
                  <c:v>1.8181818181818181E-2</c:v>
                </c:pt>
                <c:pt idx="3">
                  <c:v>1.8181818181818181E-2</c:v>
                </c:pt>
                <c:pt idx="4">
                  <c:v>2.7272727272727271E-2</c:v>
                </c:pt>
                <c:pt idx="5">
                  <c:v>0.11818181818181818</c:v>
                </c:pt>
                <c:pt idx="6">
                  <c:v>0.1</c:v>
                </c:pt>
                <c:pt idx="7">
                  <c:v>9.0909090909090912E-2</c:v>
                </c:pt>
                <c:pt idx="8">
                  <c:v>0.16363636363636364</c:v>
                </c:pt>
                <c:pt idx="9">
                  <c:v>7.2727272727272724E-2</c:v>
                </c:pt>
                <c:pt idx="10">
                  <c:v>9.0909090909090905E-3</c:v>
                </c:pt>
                <c:pt idx="11">
                  <c:v>3.6363636363636362E-2</c:v>
                </c:pt>
                <c:pt idx="12">
                  <c:v>2.7272727272727271E-2</c:v>
                </c:pt>
                <c:pt idx="13">
                  <c:v>1.8181818181818181E-2</c:v>
                </c:pt>
                <c:pt idx="14">
                  <c:v>0</c:v>
                </c:pt>
                <c:pt idx="15">
                  <c:v>0</c:v>
                </c:pt>
                <c:pt idx="16">
                  <c:v>9.0909090909090905E-3</c:v>
                </c:pt>
                <c:pt idx="17">
                  <c:v>1.8181818181818181E-2</c:v>
                </c:pt>
                <c:pt idx="18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B-4AF4-931B-786826197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9865808"/>
        <c:axId val="1069842096"/>
      </c:barChart>
      <c:catAx>
        <c:axId val="106986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9842096"/>
        <c:crosses val="autoZero"/>
        <c:auto val="1"/>
        <c:lblAlgn val="ctr"/>
        <c:lblOffset val="100"/>
        <c:noMultiLvlLbl val="0"/>
      </c:catAx>
      <c:valAx>
        <c:axId val="106984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986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¿A</a:t>
            </a:r>
            <a:r>
              <a:rPr lang="en-US" baseline="0"/>
              <a:t> cuál? Respuesta múltiple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Colectivo!$E$18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Colectivo!$D$19:$D$22</c:f>
              <c:strCache>
                <c:ptCount val="4"/>
                <c:pt idx="0">
                  <c:v>Coronavirus Makers</c:v>
                </c:pt>
                <c:pt idx="1">
                  <c:v>Colectivo maker de mi Comunidad Autónoma previo a la crisis sanitaria</c:v>
                </c:pt>
                <c:pt idx="2">
                  <c:v>Colectivo maker de mi ciudad previo a la crisis sanitaria</c:v>
                </c:pt>
                <c:pt idx="3">
                  <c:v>Otro</c:v>
                </c:pt>
              </c:strCache>
            </c:strRef>
          </c:cat>
          <c:val>
            <c:numRef>
              <c:f>Colectivo!$E$19:$E$22</c:f>
              <c:numCache>
                <c:formatCode>0.00%</c:formatCode>
                <c:ptCount val="4"/>
                <c:pt idx="0">
                  <c:v>0.77894736842105261</c:v>
                </c:pt>
                <c:pt idx="1">
                  <c:v>0.22105263157894736</c:v>
                </c:pt>
                <c:pt idx="2">
                  <c:v>0.3473684210526316</c:v>
                </c:pt>
                <c:pt idx="3">
                  <c:v>9.4736842105263161E-2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9-4CD7-AD25-E4B6DA87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018447"/>
        <c:axId val="557018863"/>
      </c:barChart>
      <c:catAx>
        <c:axId val="55701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018863"/>
        <c:crosses val="autoZero"/>
        <c:auto val="1"/>
        <c:lblAlgn val="ctr"/>
        <c:lblOffset val="100"/>
        <c:noMultiLvlLbl val="0"/>
      </c:catAx>
      <c:valAx>
        <c:axId val="55701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018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¿Dónde solías imprimir antes de la crisis sanitaria?</a:t>
            </a:r>
            <a:r>
              <a:rPr lang="es-ES" sz="1400" b="0" i="0" u="none" strike="noStrike" baseline="0"/>
              <a:t> 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Espacios!$D$12:$D$17</c:f>
              <c:strCache>
                <c:ptCount val="6"/>
                <c:pt idx="0">
                  <c:v>En casa. Tengo impresora 3D</c:v>
                </c:pt>
                <c:pt idx="1">
                  <c:v>En la impresora 3D de un amigo o conocido</c:v>
                </c:pt>
                <c:pt idx="2">
                  <c:v>En un FabLab</c:v>
                </c:pt>
                <c:pt idx="3">
                  <c:v>Universidad</c:v>
                </c:pt>
                <c:pt idx="4">
                  <c:v>Colegio o instituto</c:v>
                </c:pt>
                <c:pt idx="5">
                  <c:v>Otro</c:v>
                </c:pt>
              </c:strCache>
            </c:strRef>
          </c:cat>
          <c:val>
            <c:numRef>
              <c:f>Espacios!$E$12:$E$17</c:f>
              <c:numCache>
                <c:formatCode>0.00%</c:formatCode>
                <c:ptCount val="6"/>
                <c:pt idx="0">
                  <c:v>0.83333333333333337</c:v>
                </c:pt>
                <c:pt idx="1">
                  <c:v>5.5555555555555552E-2</c:v>
                </c:pt>
                <c:pt idx="2">
                  <c:v>2.7777777777777776E-2</c:v>
                </c:pt>
                <c:pt idx="3">
                  <c:v>8.3333333333333329E-2</c:v>
                </c:pt>
                <c:pt idx="4">
                  <c:v>7.407407407407407E-2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7-47D9-825A-3049C8C1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601391"/>
        <c:axId val="621590991"/>
      </c:barChart>
      <c:catAx>
        <c:axId val="62160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1590991"/>
        <c:crosses val="autoZero"/>
        <c:auto val="1"/>
        <c:lblAlgn val="ctr"/>
        <c:lblOffset val="100"/>
        <c:noMultiLvlLbl val="0"/>
      </c:catAx>
      <c:valAx>
        <c:axId val="62159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160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¿Dónde estás imprimiendo durante la crisis sanitaria?</a:t>
            </a:r>
            <a:r>
              <a:rPr lang="es-ES" sz="1400" b="0" i="0" u="none" strike="noStrike" baseline="0"/>
              <a:t> 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Espacios!$J$13:$J$19</c:f>
              <c:strCache>
                <c:ptCount val="7"/>
                <c:pt idx="0">
                  <c:v>En casa. Tengo impresora 3D</c:v>
                </c:pt>
                <c:pt idx="1">
                  <c:v>En la impresora 3D de un amigo o conocido</c:v>
                </c:pt>
                <c:pt idx="2">
                  <c:v>En un FabLab</c:v>
                </c:pt>
                <c:pt idx="3">
                  <c:v>Universidad</c:v>
                </c:pt>
                <c:pt idx="4">
                  <c:v>Colegio o instituto</c:v>
                </c:pt>
                <c:pt idx="5">
                  <c:v>Otro</c:v>
                </c:pt>
                <c:pt idx="6">
                  <c:v>He dejado de imprimir</c:v>
                </c:pt>
              </c:strCache>
            </c:strRef>
          </c:cat>
          <c:val>
            <c:numRef>
              <c:f>Espacios!$K$13:$K$19</c:f>
              <c:numCache>
                <c:formatCode>0.00%</c:formatCode>
                <c:ptCount val="7"/>
                <c:pt idx="0">
                  <c:v>0.87387387387387383</c:v>
                </c:pt>
                <c:pt idx="1">
                  <c:v>3.6036036036036036E-2</c:v>
                </c:pt>
                <c:pt idx="2">
                  <c:v>0</c:v>
                </c:pt>
                <c:pt idx="3">
                  <c:v>9.0090090090090089E-3</c:v>
                </c:pt>
                <c:pt idx="4">
                  <c:v>0</c:v>
                </c:pt>
                <c:pt idx="5">
                  <c:v>5.4054054054054057E-2</c:v>
                </c:pt>
                <c:pt idx="6">
                  <c:v>5.4054054054054057E-2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1-40F4-A471-0CCA6EC4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751711"/>
        <c:axId val="624747967"/>
      </c:barChart>
      <c:catAx>
        <c:axId val="624751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747967"/>
        <c:crosses val="autoZero"/>
        <c:auto val="1"/>
        <c:lblAlgn val="ctr"/>
        <c:lblOffset val="100"/>
        <c:noMultiLvlLbl val="0"/>
      </c:catAx>
      <c:valAx>
        <c:axId val="62474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Comparativa lugar de impresión antes y después de la crisis sanitaria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711316599122185E-2"/>
                  <c:y val="-1.4311267437396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E0-4C4A-BE39-58F232EAF451}"/>
                </c:ext>
              </c:extLst>
            </c:dLbl>
            <c:dLbl>
              <c:idx val="1"/>
              <c:layout>
                <c:manualLayout>
                  <c:x val="-1.87381065585954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BE0-4C4A-BE39-58F232EAF451}"/>
                </c:ext>
              </c:extLst>
            </c:dLbl>
            <c:dLbl>
              <c:idx val="5"/>
              <c:layout>
                <c:manualLayout>
                  <c:x val="-3.04494231577176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BE0-4C4A-BE39-58F232EAF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Espacios!$D$40:$D$45</c:f>
              <c:strCache>
                <c:ptCount val="6"/>
                <c:pt idx="0">
                  <c:v>En casa. Tengo impresora 3D</c:v>
                </c:pt>
                <c:pt idx="1">
                  <c:v>En la impresora 3D de un amigo o conocido</c:v>
                </c:pt>
                <c:pt idx="2">
                  <c:v>En un FabLab</c:v>
                </c:pt>
                <c:pt idx="3">
                  <c:v>Universidad</c:v>
                </c:pt>
                <c:pt idx="4">
                  <c:v>Colegio o instituto</c:v>
                </c:pt>
                <c:pt idx="5">
                  <c:v>Otro</c:v>
                </c:pt>
              </c:strCache>
            </c:strRef>
          </c:cat>
          <c:val>
            <c:numRef>
              <c:f>Espacios!$E$40:$E$45</c:f>
              <c:numCache>
                <c:formatCode>0.00%</c:formatCode>
                <c:ptCount val="6"/>
                <c:pt idx="0">
                  <c:v>0.83333333333333337</c:v>
                </c:pt>
                <c:pt idx="1">
                  <c:v>5.5555555555555552E-2</c:v>
                </c:pt>
                <c:pt idx="2">
                  <c:v>2.7777777777777776E-2</c:v>
                </c:pt>
                <c:pt idx="3">
                  <c:v>8.3333333333333329E-2</c:v>
                </c:pt>
                <c:pt idx="4">
                  <c:v>7.407407407407407E-2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C4A-BE39-58F232EAF45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2791686477542124E-2"/>
                  <c:y val="-2.1864183785772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E0-4C4A-BE39-58F232EAF451}"/>
                </c:ext>
              </c:extLst>
            </c:dLbl>
            <c:dLbl>
              <c:idx val="1"/>
              <c:layout>
                <c:manualLayout>
                  <c:x val="1.405357991894658E-2"/>
                  <c:y val="-4.7704224791323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BE0-4C4A-BE39-58F232EAF45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E0-4C4A-BE39-58F232EAF45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E0-4C4A-BE39-58F232EAF45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E0-4C4A-BE39-58F232EAF451}"/>
                </c:ext>
              </c:extLst>
            </c:dLbl>
            <c:dLbl>
              <c:idx val="5"/>
              <c:layout>
                <c:manualLayout>
                  <c:x val="9.36905327929774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BE0-4C4A-BE39-58F232EAF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Espacios!$D$40:$D$45</c:f>
              <c:strCache>
                <c:ptCount val="6"/>
                <c:pt idx="0">
                  <c:v>En casa. Tengo impresora 3D</c:v>
                </c:pt>
                <c:pt idx="1">
                  <c:v>En la impresora 3D de un amigo o conocido</c:v>
                </c:pt>
                <c:pt idx="2">
                  <c:v>En un FabLab</c:v>
                </c:pt>
                <c:pt idx="3">
                  <c:v>Universidad</c:v>
                </c:pt>
                <c:pt idx="4">
                  <c:v>Colegio o instituto</c:v>
                </c:pt>
                <c:pt idx="5">
                  <c:v>Otro</c:v>
                </c:pt>
              </c:strCache>
            </c:strRef>
          </c:cat>
          <c:val>
            <c:numRef>
              <c:f>Espacios!$F$40:$F$45</c:f>
              <c:numCache>
                <c:formatCode>0.00%</c:formatCode>
                <c:ptCount val="6"/>
                <c:pt idx="0">
                  <c:v>0.87387387387387383</c:v>
                </c:pt>
                <c:pt idx="1">
                  <c:v>3.6036036036036036E-2</c:v>
                </c:pt>
                <c:pt idx="2">
                  <c:v>0</c:v>
                </c:pt>
                <c:pt idx="3">
                  <c:v>9.0090090090090089E-3</c:v>
                </c:pt>
                <c:pt idx="4">
                  <c:v>0</c:v>
                </c:pt>
                <c:pt idx="5">
                  <c:v>5.4054054054054057E-2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C4A-BE39-58F232EAF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0261711"/>
        <c:axId val="620266703"/>
      </c:barChart>
      <c:catAx>
        <c:axId val="620261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0266703"/>
        <c:crosses val="autoZero"/>
        <c:auto val="1"/>
        <c:lblAlgn val="ctr"/>
        <c:lblOffset val="100"/>
        <c:noMultiLvlLbl val="0"/>
      </c:catAx>
      <c:valAx>
        <c:axId val="62026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0261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u="none" strike="noStrike" baseline="0">
                <a:effectLst/>
              </a:rPr>
              <a:t>¿Has fabricado material sanitario o de ayuda a otros colectivos para donar durante la crisis sanitaria?</a:t>
            </a:r>
            <a:r>
              <a:rPr lang="es-ES" sz="1200" b="0" i="0" u="none" strike="noStrike" baseline="0"/>
              <a:t> 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35A-43F3-8049-BA1AB0E58D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5A-43F3-8049-BA1AB0E58DF8}"/>
              </c:ext>
            </c:extLst>
          </c:dPt>
          <c:dLbls>
            <c:dLbl>
              <c:idx val="0"/>
              <c:layout>
                <c:manualLayout>
                  <c:x val="0.1064248687664042"/>
                  <c:y val="-0.11947725284339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5A-43F3-8049-BA1AB0E58DF8}"/>
                </c:ext>
              </c:extLst>
            </c:dLbl>
            <c:dLbl>
              <c:idx val="1"/>
              <c:layout>
                <c:manualLayout>
                  <c:x val="2.4390638670166279E-2"/>
                  <c:y val="8.1102362204724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A-43F3-8049-BA1AB0E58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Materiales!$H$4:$H$5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Materiales!$I$4:$I$5</c:f>
              <c:numCache>
                <c:formatCode>0.0%</c:formatCode>
                <c:ptCount val="2"/>
                <c:pt idx="0">
                  <c:v>0.92727272727272725</c:v>
                </c:pt>
                <c:pt idx="1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A-43F3-8049-BA1AB0E5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¿Qué material has impreso?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Materiales!$H$9:$H$14</c:f>
              <c:strCache>
                <c:ptCount val="6"/>
                <c:pt idx="0">
                  <c:v>Viseras</c:v>
                </c:pt>
                <c:pt idx="1">
                  <c:v>Otros equipos de protección</c:v>
                </c:pt>
                <c:pt idx="2">
                  <c:v>Respiradores</c:v>
                </c:pt>
                <c:pt idx="3">
                  <c:v>Abrepuertas, abrepie o similar</c:v>
                </c:pt>
                <c:pt idx="4">
                  <c:v>Salvaorejas</c:v>
                </c:pt>
                <c:pt idx="5">
                  <c:v>Otros</c:v>
                </c:pt>
              </c:strCache>
            </c:strRef>
          </c:cat>
          <c:val>
            <c:numRef>
              <c:f>Materiales!$I$9:$I$14</c:f>
              <c:numCache>
                <c:formatCode>0.00%</c:formatCode>
                <c:ptCount val="6"/>
                <c:pt idx="0">
                  <c:v>1</c:v>
                </c:pt>
                <c:pt idx="1">
                  <c:v>0.43137254901960786</c:v>
                </c:pt>
                <c:pt idx="2">
                  <c:v>9.8039215686274508E-2</c:v>
                </c:pt>
                <c:pt idx="3">
                  <c:v>0.3235294117647059</c:v>
                </c:pt>
                <c:pt idx="4">
                  <c:v>0.21568627450980393</c:v>
                </c:pt>
                <c:pt idx="5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3-4924-AF05-833DB0A5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742559"/>
        <c:axId val="624745055"/>
      </c:barChart>
      <c:catAx>
        <c:axId val="62474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745055"/>
        <c:crosses val="autoZero"/>
        <c:auto val="1"/>
        <c:lblAlgn val="ctr"/>
        <c:lblOffset val="100"/>
        <c:noMultiLvlLbl val="0"/>
      </c:catAx>
      <c:valAx>
        <c:axId val="62474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74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¿Cómo haces llegar el material al punto de destino?</a:t>
            </a:r>
            <a:r>
              <a:rPr lang="es-ES" sz="1400" b="0" i="0" u="none" strike="noStrike" baseline="0"/>
              <a:t> 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Materiales!$H$19:$H$24</c:f>
              <c:strCache>
                <c:ptCount val="6"/>
                <c:pt idx="0">
                  <c:v>Voluntarios sin organizar</c:v>
                </c:pt>
                <c:pt idx="1">
                  <c:v>Voluntarios organizados</c:v>
                </c:pt>
                <c:pt idx="2">
                  <c:v>Policía o guardia civil</c:v>
                </c:pt>
                <c:pt idx="3">
                  <c:v>Lo hago llegar yo mismo</c:v>
                </c:pt>
                <c:pt idx="4">
                  <c:v>Envío</c:v>
                </c:pt>
                <c:pt idx="5">
                  <c:v>Otro</c:v>
                </c:pt>
              </c:strCache>
            </c:strRef>
          </c:cat>
          <c:val>
            <c:numRef>
              <c:f>Materiales!$I$19:$I$24</c:f>
              <c:numCache>
                <c:formatCode>0.00%</c:formatCode>
                <c:ptCount val="6"/>
                <c:pt idx="0">
                  <c:v>0.26363636363636361</c:v>
                </c:pt>
                <c:pt idx="1">
                  <c:v>0.50909090909090904</c:v>
                </c:pt>
                <c:pt idx="2">
                  <c:v>0.3</c:v>
                </c:pt>
                <c:pt idx="3">
                  <c:v>0.30909090909090908</c:v>
                </c:pt>
                <c:pt idx="4">
                  <c:v>9.0909090909090912E-2</c:v>
                </c:pt>
                <c:pt idx="5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8-46BD-B17E-2C27E23C2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544207"/>
        <c:axId val="690541711"/>
      </c:barChart>
      <c:catAx>
        <c:axId val="69054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0541711"/>
        <c:crosses val="autoZero"/>
        <c:auto val="1"/>
        <c:lblAlgn val="ctr"/>
        <c:lblOffset val="100"/>
        <c:noMultiLvlLbl val="0"/>
      </c:catAx>
      <c:valAx>
        <c:axId val="69054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0544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Voluntarios organizados:</a:t>
            </a:r>
            <a:r>
              <a:rPr lang="es-ES" baseline="0"/>
              <a:t> makers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1-4F95-9FEA-111021C36E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1-4F95-9FEA-111021C36E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Materiales!$E$50:$E$51</c:f>
              <c:strCache>
                <c:ptCount val="2"/>
                <c:pt idx="0">
                  <c:v>Makers</c:v>
                </c:pt>
                <c:pt idx="1">
                  <c:v>Otros</c:v>
                </c:pt>
              </c:strCache>
            </c:strRef>
          </c:cat>
          <c:val>
            <c:numRef>
              <c:f>Materiales!$F$50:$F$51</c:f>
              <c:numCache>
                <c:formatCode>0.00%</c:formatCode>
                <c:ptCount val="2"/>
                <c:pt idx="0">
                  <c:v>0.10714285714285714</c:v>
                </c:pt>
                <c:pt idx="1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0-4D3E-9911-A8DD3025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38100</xdr:rowOff>
    </xdr:from>
    <xdr:to>
      <xdr:col>13</xdr:col>
      <xdr:colOff>180975</xdr:colOff>
      <xdr:row>17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200024</xdr:colOff>
      <xdr:row>18</xdr:row>
      <xdr:rowOff>9525</xdr:rowOff>
    </xdr:from>
    <xdr:to>
      <xdr:col>13</xdr:col>
      <xdr:colOff>704849</xdr:colOff>
      <xdr:row>35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18</xdr:row>
      <xdr:rowOff>152400</xdr:rowOff>
    </xdr:from>
    <xdr:to>
      <xdr:col>7</xdr:col>
      <xdr:colOff>495300</xdr:colOff>
      <xdr:row>35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20</xdr:row>
      <xdr:rowOff>152399</xdr:rowOff>
    </xdr:from>
    <xdr:to>
      <xdr:col>14</xdr:col>
      <xdr:colOff>419100</xdr:colOff>
      <xdr:row>38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673894</xdr:colOff>
      <xdr:row>39</xdr:row>
      <xdr:rowOff>11906</xdr:rowOff>
    </xdr:from>
    <xdr:to>
      <xdr:col>13</xdr:col>
      <xdr:colOff>352425</xdr:colOff>
      <xdr:row>55</xdr:row>
      <xdr:rowOff>83344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2</xdr:row>
      <xdr:rowOff>133350</xdr:rowOff>
    </xdr:from>
    <xdr:to>
      <xdr:col>16</xdr:col>
      <xdr:colOff>247650</xdr:colOff>
      <xdr:row>19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20</xdr:row>
      <xdr:rowOff>142875</xdr:rowOff>
    </xdr:from>
    <xdr:to>
      <xdr:col>16</xdr:col>
      <xdr:colOff>257175</xdr:colOff>
      <xdr:row>37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114301</xdr:colOff>
      <xdr:row>26</xdr:row>
      <xdr:rowOff>85725</xdr:rowOff>
    </xdr:from>
    <xdr:to>
      <xdr:col>9</xdr:col>
      <xdr:colOff>371475</xdr:colOff>
      <xdr:row>43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44</xdr:row>
      <xdr:rowOff>123825</xdr:rowOff>
    </xdr:from>
    <xdr:to>
      <xdr:col>13</xdr:col>
      <xdr:colOff>123825</xdr:colOff>
      <xdr:row>61</xdr:row>
      <xdr:rowOff>114300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</xdr:row>
      <xdr:rowOff>0</xdr:rowOff>
    </xdr:from>
    <xdr:to>
      <xdr:col>14</xdr:col>
      <xdr:colOff>352425</xdr:colOff>
      <xdr:row>18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21</xdr:row>
      <xdr:rowOff>142875</xdr:rowOff>
    </xdr:from>
    <xdr:to>
      <xdr:col>14</xdr:col>
      <xdr:colOff>400050</xdr:colOff>
      <xdr:row>38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109537</xdr:colOff>
      <xdr:row>1</xdr:row>
      <xdr:rowOff>0</xdr:rowOff>
    </xdr:from>
    <xdr:to>
      <xdr:col>15</xdr:col>
      <xdr:colOff>109537</xdr:colOff>
      <xdr:row>17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757237</xdr:colOff>
      <xdr:row>33</xdr:row>
      <xdr:rowOff>9524</xdr:rowOff>
    </xdr:from>
    <xdr:to>
      <xdr:col>9</xdr:col>
      <xdr:colOff>109537</xdr:colOff>
      <xdr:row>60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12"/>
  <sheetViews>
    <sheetView tabSelected="1" workbookViewId="0">
      <pane ySplit="1" topLeftCell="A104" activePane="bottomLeft" state="frozen"/>
      <selection pane="bottomLeft" activeCell="K11" sqref="K11"/>
    </sheetView>
  </sheetViews>
  <sheetFormatPr baseColWidth="10" defaultColWidth="14.42578125" defaultRowHeight="15.75" customHeight="1" x14ac:dyDescent="0.2"/>
  <cols>
    <col min="1" max="20" width="21.570312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2">
        <v>43933.483446585647</v>
      </c>
      <c r="B2" s="3" t="s">
        <v>14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</row>
    <row r="3" spans="1:14" x14ac:dyDescent="0.2">
      <c r="A3" s="2">
        <v>43933.502837685184</v>
      </c>
      <c r="B3" s="3" t="s">
        <v>22</v>
      </c>
      <c r="D3" s="3" t="s">
        <v>23</v>
      </c>
      <c r="E3" s="3" t="s">
        <v>24</v>
      </c>
      <c r="F3" s="3" t="s">
        <v>18</v>
      </c>
      <c r="G3" s="3" t="s">
        <v>25</v>
      </c>
      <c r="H3" s="3" t="s">
        <v>26</v>
      </c>
      <c r="K3" s="3">
        <v>39</v>
      </c>
      <c r="L3" s="3" t="s">
        <v>27</v>
      </c>
      <c r="M3" s="3" t="s">
        <v>28</v>
      </c>
    </row>
    <row r="4" spans="1:14" x14ac:dyDescent="0.2">
      <c r="A4" s="2">
        <v>43933.559262094903</v>
      </c>
      <c r="B4" s="3" t="s">
        <v>14</v>
      </c>
      <c r="C4" s="3" t="s">
        <v>29</v>
      </c>
      <c r="D4" s="3" t="s">
        <v>30</v>
      </c>
      <c r="E4" s="3" t="s">
        <v>30</v>
      </c>
      <c r="F4" s="3" t="s">
        <v>18</v>
      </c>
      <c r="G4" s="3" t="s">
        <v>31</v>
      </c>
      <c r="H4" s="3" t="s">
        <v>32</v>
      </c>
      <c r="K4" s="3">
        <v>47</v>
      </c>
      <c r="L4" s="3" t="s">
        <v>27</v>
      </c>
      <c r="M4" s="3" t="s">
        <v>21</v>
      </c>
    </row>
    <row r="5" spans="1:14" x14ac:dyDescent="0.2">
      <c r="A5" s="2">
        <v>43933.649917662042</v>
      </c>
      <c r="B5" s="3" t="s">
        <v>14</v>
      </c>
      <c r="C5" s="3" t="s">
        <v>33</v>
      </c>
      <c r="D5" s="3" t="s">
        <v>24</v>
      </c>
      <c r="E5" s="3" t="s">
        <v>24</v>
      </c>
      <c r="F5" s="3" t="s">
        <v>18</v>
      </c>
      <c r="G5" s="3" t="s">
        <v>34</v>
      </c>
      <c r="H5" s="3" t="s">
        <v>35</v>
      </c>
      <c r="I5" s="3" t="s">
        <v>36</v>
      </c>
      <c r="J5" s="3" t="s">
        <v>36</v>
      </c>
      <c r="K5" s="3">
        <v>24</v>
      </c>
      <c r="L5" s="3" t="s">
        <v>27</v>
      </c>
      <c r="M5" s="3" t="s">
        <v>37</v>
      </c>
    </row>
    <row r="6" spans="1:14" x14ac:dyDescent="0.2">
      <c r="A6" s="2">
        <v>43933.650355613427</v>
      </c>
      <c r="B6" s="3" t="s">
        <v>14</v>
      </c>
      <c r="C6" s="3" t="s">
        <v>38</v>
      </c>
      <c r="D6" s="3" t="s">
        <v>24</v>
      </c>
      <c r="E6" s="3" t="s">
        <v>24</v>
      </c>
      <c r="F6" s="3" t="s">
        <v>18</v>
      </c>
      <c r="G6" s="3" t="s">
        <v>34</v>
      </c>
      <c r="H6" s="3" t="s">
        <v>39</v>
      </c>
      <c r="I6" s="3" t="s">
        <v>36</v>
      </c>
      <c r="J6" s="3" t="s">
        <v>36</v>
      </c>
      <c r="K6" s="3">
        <v>38</v>
      </c>
      <c r="L6" s="3" t="s">
        <v>27</v>
      </c>
      <c r="M6" s="3" t="s">
        <v>40</v>
      </c>
    </row>
    <row r="7" spans="1:14" x14ac:dyDescent="0.2">
      <c r="A7" s="2">
        <v>43933.650389930554</v>
      </c>
      <c r="B7" s="3" t="s">
        <v>14</v>
      </c>
      <c r="C7" s="3" t="s">
        <v>38</v>
      </c>
      <c r="D7" s="3" t="s">
        <v>24</v>
      </c>
      <c r="E7" s="3" t="s">
        <v>24</v>
      </c>
      <c r="F7" s="3" t="s">
        <v>18</v>
      </c>
      <c r="G7" s="3" t="s">
        <v>41</v>
      </c>
      <c r="H7" s="3" t="s">
        <v>42</v>
      </c>
      <c r="I7" s="3" t="s">
        <v>43</v>
      </c>
      <c r="J7" s="3" t="s">
        <v>36</v>
      </c>
      <c r="K7" s="3">
        <v>39</v>
      </c>
      <c r="L7" s="3" t="s">
        <v>27</v>
      </c>
      <c r="M7" s="3" t="s">
        <v>44</v>
      </c>
    </row>
    <row r="8" spans="1:14" x14ac:dyDescent="0.2">
      <c r="A8" s="2">
        <v>43933.650420879625</v>
      </c>
      <c r="B8" s="3" t="s">
        <v>14</v>
      </c>
      <c r="C8" s="3" t="s">
        <v>38</v>
      </c>
      <c r="D8" s="3" t="s">
        <v>24</v>
      </c>
      <c r="E8" s="3" t="s">
        <v>24</v>
      </c>
      <c r="F8" s="3" t="s">
        <v>18</v>
      </c>
      <c r="G8" s="3" t="s">
        <v>45</v>
      </c>
      <c r="H8" s="3" t="s">
        <v>39</v>
      </c>
      <c r="I8" s="3" t="s">
        <v>36</v>
      </c>
      <c r="J8" s="3" t="s">
        <v>36</v>
      </c>
      <c r="K8" s="3">
        <v>43</v>
      </c>
      <c r="L8" s="3" t="s">
        <v>27</v>
      </c>
      <c r="M8" s="3" t="s">
        <v>46</v>
      </c>
      <c r="N8" s="3" t="s">
        <v>47</v>
      </c>
    </row>
    <row r="9" spans="1:14" x14ac:dyDescent="0.2">
      <c r="A9" s="2">
        <v>43933.653727847224</v>
      </c>
      <c r="B9" s="3" t="s">
        <v>22</v>
      </c>
      <c r="D9" s="3" t="s">
        <v>23</v>
      </c>
      <c r="E9" s="3" t="s">
        <v>24</v>
      </c>
      <c r="F9" s="3" t="s">
        <v>18</v>
      </c>
      <c r="G9" s="3" t="s">
        <v>25</v>
      </c>
      <c r="H9" s="3" t="s">
        <v>26</v>
      </c>
      <c r="I9" s="3" t="s">
        <v>48</v>
      </c>
      <c r="J9" s="3" t="s">
        <v>36</v>
      </c>
      <c r="K9" s="3">
        <v>39</v>
      </c>
      <c r="L9" s="3" t="s">
        <v>27</v>
      </c>
      <c r="M9" s="3" t="s">
        <v>28</v>
      </c>
      <c r="N9" s="3" t="s">
        <v>49</v>
      </c>
    </row>
    <row r="10" spans="1:14" x14ac:dyDescent="0.2">
      <c r="A10" s="2">
        <v>43933.654595405096</v>
      </c>
      <c r="B10" s="3" t="s">
        <v>22</v>
      </c>
      <c r="D10" s="3" t="s">
        <v>50</v>
      </c>
      <c r="E10" s="3" t="s">
        <v>51</v>
      </c>
      <c r="F10" s="3" t="s">
        <v>22</v>
      </c>
      <c r="K10" s="3">
        <v>45</v>
      </c>
      <c r="L10" s="3" t="s">
        <v>52</v>
      </c>
      <c r="M10" s="3" t="s">
        <v>37</v>
      </c>
      <c r="N10" s="3" t="s">
        <v>53</v>
      </c>
    </row>
    <row r="11" spans="1:14" x14ac:dyDescent="0.2">
      <c r="A11" s="2">
        <v>43933.655352384259</v>
      </c>
      <c r="B11" s="3" t="s">
        <v>14</v>
      </c>
      <c r="C11" s="3" t="s">
        <v>54</v>
      </c>
      <c r="D11" s="3" t="s">
        <v>24</v>
      </c>
      <c r="E11" s="3" t="s">
        <v>24</v>
      </c>
      <c r="F11" s="3" t="s">
        <v>18</v>
      </c>
      <c r="G11" s="3" t="s">
        <v>25</v>
      </c>
      <c r="H11" s="3" t="s">
        <v>55</v>
      </c>
      <c r="I11" s="3" t="s">
        <v>43</v>
      </c>
      <c r="J11" s="3" t="s">
        <v>36</v>
      </c>
      <c r="K11" s="3">
        <v>28</v>
      </c>
      <c r="L11" s="3" t="s">
        <v>27</v>
      </c>
      <c r="M11" s="3" t="s">
        <v>44</v>
      </c>
    </row>
    <row r="12" spans="1:14" x14ac:dyDescent="0.2">
      <c r="A12" s="2">
        <v>43933.655906956017</v>
      </c>
      <c r="B12" s="3" t="s">
        <v>14</v>
      </c>
      <c r="C12" s="3" t="s">
        <v>56</v>
      </c>
      <c r="D12" s="3" t="s">
        <v>24</v>
      </c>
      <c r="E12" s="3" t="s">
        <v>24</v>
      </c>
      <c r="F12" s="3" t="s">
        <v>18</v>
      </c>
      <c r="G12" s="3" t="s">
        <v>41</v>
      </c>
      <c r="H12" s="3" t="s">
        <v>57</v>
      </c>
      <c r="I12" s="3" t="s">
        <v>36</v>
      </c>
      <c r="J12" s="3" t="s">
        <v>36</v>
      </c>
      <c r="K12" s="3">
        <v>53</v>
      </c>
      <c r="L12" s="3" t="s">
        <v>27</v>
      </c>
      <c r="M12" s="3" t="s">
        <v>37</v>
      </c>
    </row>
    <row r="13" spans="1:14" x14ac:dyDescent="0.2">
      <c r="A13" s="2">
        <v>43933.657233275459</v>
      </c>
      <c r="B13" s="3" t="s">
        <v>14</v>
      </c>
      <c r="C13" s="3" t="s">
        <v>58</v>
      </c>
      <c r="D13" s="3" t="s">
        <v>59</v>
      </c>
      <c r="E13" s="3" t="s">
        <v>60</v>
      </c>
      <c r="F13" s="3" t="s">
        <v>18</v>
      </c>
      <c r="G13" s="3" t="s">
        <v>61</v>
      </c>
      <c r="H13" s="3" t="s">
        <v>32</v>
      </c>
      <c r="I13" s="3" t="s">
        <v>62</v>
      </c>
      <c r="J13" s="3" t="s">
        <v>36</v>
      </c>
      <c r="K13" s="3">
        <v>37</v>
      </c>
      <c r="L13" s="3" t="s">
        <v>27</v>
      </c>
      <c r="M13" s="3" t="s">
        <v>37</v>
      </c>
    </row>
    <row r="14" spans="1:14" x14ac:dyDescent="0.2">
      <c r="A14" s="2">
        <v>43933.657464525459</v>
      </c>
      <c r="B14" s="3" t="s">
        <v>14</v>
      </c>
      <c r="C14" s="3" t="s">
        <v>38</v>
      </c>
      <c r="D14" s="3" t="s">
        <v>24</v>
      </c>
      <c r="E14" s="3" t="s">
        <v>24</v>
      </c>
      <c r="F14" s="3" t="s">
        <v>18</v>
      </c>
      <c r="G14" s="3" t="s">
        <v>63</v>
      </c>
      <c r="H14" s="3" t="s">
        <v>26</v>
      </c>
      <c r="I14" s="3" t="s">
        <v>36</v>
      </c>
      <c r="J14" s="3" t="s">
        <v>36</v>
      </c>
      <c r="K14" s="3">
        <v>40</v>
      </c>
      <c r="L14" s="3" t="s">
        <v>27</v>
      </c>
      <c r="M14" s="3" t="s">
        <v>46</v>
      </c>
    </row>
    <row r="15" spans="1:14" x14ac:dyDescent="0.2">
      <c r="A15" s="2">
        <v>43933.659470578699</v>
      </c>
      <c r="B15" s="3" t="s">
        <v>14</v>
      </c>
      <c r="C15" s="3" t="s">
        <v>38</v>
      </c>
      <c r="D15" s="3" t="s">
        <v>24</v>
      </c>
      <c r="E15" s="3" t="s">
        <v>24</v>
      </c>
      <c r="F15" s="3" t="s">
        <v>18</v>
      </c>
      <c r="G15" s="3" t="s">
        <v>63</v>
      </c>
      <c r="H15" s="3" t="s">
        <v>64</v>
      </c>
      <c r="I15" s="3" t="s">
        <v>36</v>
      </c>
      <c r="J15" s="3" t="s">
        <v>36</v>
      </c>
      <c r="K15" s="3">
        <v>54</v>
      </c>
      <c r="L15" s="3" t="s">
        <v>27</v>
      </c>
      <c r="M15" s="3" t="s">
        <v>40</v>
      </c>
    </row>
    <row r="16" spans="1:14" x14ac:dyDescent="0.2">
      <c r="A16" s="2">
        <v>43933.661070092596</v>
      </c>
      <c r="B16" s="3" t="s">
        <v>14</v>
      </c>
      <c r="C16" s="3" t="s">
        <v>65</v>
      </c>
      <c r="D16" s="3" t="s">
        <v>24</v>
      </c>
      <c r="E16" s="3" t="s">
        <v>24</v>
      </c>
      <c r="F16" s="3" t="s">
        <v>18</v>
      </c>
      <c r="G16" s="3" t="s">
        <v>66</v>
      </c>
      <c r="H16" s="3" t="s">
        <v>64</v>
      </c>
      <c r="I16" s="3" t="s">
        <v>43</v>
      </c>
      <c r="J16" s="3" t="s">
        <v>36</v>
      </c>
      <c r="K16" s="3">
        <v>34</v>
      </c>
      <c r="L16" s="3" t="s">
        <v>27</v>
      </c>
      <c r="M16" s="3" t="s">
        <v>21</v>
      </c>
    </row>
    <row r="17" spans="1:14" x14ac:dyDescent="0.2">
      <c r="A17" s="2">
        <v>43933.66665013889</v>
      </c>
      <c r="B17" s="3" t="s">
        <v>14</v>
      </c>
      <c r="C17" s="3" t="s">
        <v>29</v>
      </c>
      <c r="D17" s="3" t="s">
        <v>24</v>
      </c>
      <c r="E17" s="3" t="s">
        <v>24</v>
      </c>
      <c r="F17" s="3" t="s">
        <v>18</v>
      </c>
      <c r="G17" s="3" t="s">
        <v>41</v>
      </c>
      <c r="H17" s="3" t="s">
        <v>39</v>
      </c>
      <c r="I17" s="3" t="s">
        <v>36</v>
      </c>
      <c r="J17" s="3" t="s">
        <v>36</v>
      </c>
      <c r="K17" s="3">
        <v>30</v>
      </c>
      <c r="L17" s="3" t="s">
        <v>27</v>
      </c>
      <c r="M17" s="3" t="s">
        <v>46</v>
      </c>
    </row>
    <row r="18" spans="1:14" x14ac:dyDescent="0.2">
      <c r="A18" s="2">
        <v>43933.676500462963</v>
      </c>
      <c r="B18" s="3" t="s">
        <v>14</v>
      </c>
      <c r="C18" s="3" t="s">
        <v>33</v>
      </c>
      <c r="D18" s="3" t="s">
        <v>24</v>
      </c>
      <c r="E18" s="3" t="s">
        <v>24</v>
      </c>
      <c r="F18" s="3" t="s">
        <v>18</v>
      </c>
      <c r="G18" s="3" t="s">
        <v>67</v>
      </c>
      <c r="H18" s="3" t="s">
        <v>26</v>
      </c>
      <c r="I18" s="3" t="s">
        <v>43</v>
      </c>
      <c r="J18" s="3" t="s">
        <v>36</v>
      </c>
      <c r="K18" s="3">
        <v>32</v>
      </c>
      <c r="L18" s="3" t="s">
        <v>27</v>
      </c>
      <c r="M18" s="3" t="s">
        <v>37</v>
      </c>
    </row>
    <row r="19" spans="1:14" x14ac:dyDescent="0.2">
      <c r="A19" s="2">
        <v>43933.680159594907</v>
      </c>
      <c r="B19" s="3" t="s">
        <v>14</v>
      </c>
      <c r="C19" s="3" t="s">
        <v>68</v>
      </c>
      <c r="D19" s="3" t="s">
        <v>24</v>
      </c>
      <c r="E19" s="3" t="s">
        <v>24</v>
      </c>
      <c r="F19" s="3" t="s">
        <v>18</v>
      </c>
      <c r="G19" s="3" t="s">
        <v>34</v>
      </c>
      <c r="H19" s="3" t="s">
        <v>69</v>
      </c>
      <c r="I19" s="3" t="s">
        <v>36</v>
      </c>
      <c r="J19" s="3" t="s">
        <v>36</v>
      </c>
      <c r="K19" s="3">
        <v>21</v>
      </c>
      <c r="L19" s="3" t="s">
        <v>27</v>
      </c>
      <c r="M19" s="3" t="s">
        <v>28</v>
      </c>
    </row>
    <row r="20" spans="1:14" x14ac:dyDescent="0.2">
      <c r="A20" s="2">
        <v>43933.686609050928</v>
      </c>
      <c r="B20" s="3" t="s">
        <v>14</v>
      </c>
      <c r="C20" s="3" t="s">
        <v>38</v>
      </c>
      <c r="D20" s="3" t="s">
        <v>24</v>
      </c>
      <c r="E20" s="3" t="s">
        <v>24</v>
      </c>
      <c r="F20" s="3" t="s">
        <v>18</v>
      </c>
      <c r="G20" s="3" t="s">
        <v>41</v>
      </c>
      <c r="H20" s="3" t="s">
        <v>70</v>
      </c>
      <c r="I20" s="3" t="s">
        <v>43</v>
      </c>
      <c r="J20" s="3" t="s">
        <v>36</v>
      </c>
      <c r="K20" s="3">
        <v>34</v>
      </c>
      <c r="L20" s="3" t="s">
        <v>27</v>
      </c>
      <c r="M20" s="3" t="s">
        <v>37</v>
      </c>
      <c r="N20" s="3" t="s">
        <v>71</v>
      </c>
    </row>
    <row r="21" spans="1:14" x14ac:dyDescent="0.2">
      <c r="A21" s="2">
        <v>43933.687252627315</v>
      </c>
      <c r="B21" s="3" t="s">
        <v>14</v>
      </c>
      <c r="C21" s="3" t="s">
        <v>38</v>
      </c>
      <c r="D21" s="3" t="s">
        <v>24</v>
      </c>
      <c r="E21" s="3" t="s">
        <v>24</v>
      </c>
      <c r="F21" s="3" t="s">
        <v>18</v>
      </c>
      <c r="G21" s="3" t="s">
        <v>72</v>
      </c>
      <c r="H21" s="3" t="s">
        <v>73</v>
      </c>
      <c r="I21" s="3" t="s">
        <v>74</v>
      </c>
      <c r="J21" s="3" t="s">
        <v>36</v>
      </c>
      <c r="K21" s="3">
        <v>41</v>
      </c>
      <c r="L21" s="3" t="s">
        <v>52</v>
      </c>
      <c r="M21" s="3" t="s">
        <v>28</v>
      </c>
    </row>
    <row r="22" spans="1:14" x14ac:dyDescent="0.2">
      <c r="A22" s="2">
        <v>43933.691741111106</v>
      </c>
      <c r="B22" s="3" t="s">
        <v>14</v>
      </c>
      <c r="C22" s="3" t="s">
        <v>38</v>
      </c>
      <c r="D22" s="3" t="s">
        <v>24</v>
      </c>
      <c r="E22" s="3" t="s">
        <v>24</v>
      </c>
      <c r="F22" s="3" t="s">
        <v>18</v>
      </c>
      <c r="G22" s="3" t="s">
        <v>41</v>
      </c>
      <c r="H22" s="3" t="s">
        <v>20</v>
      </c>
      <c r="I22" s="3" t="s">
        <v>36</v>
      </c>
      <c r="J22" s="3" t="s">
        <v>36</v>
      </c>
      <c r="K22" s="3">
        <v>40</v>
      </c>
      <c r="L22" s="3" t="s">
        <v>52</v>
      </c>
      <c r="M22" s="3" t="s">
        <v>40</v>
      </c>
    </row>
    <row r="23" spans="1:14" x14ac:dyDescent="0.2">
      <c r="A23" s="2">
        <v>43933.693643854167</v>
      </c>
      <c r="B23" s="3" t="s">
        <v>14</v>
      </c>
      <c r="C23" s="3" t="s">
        <v>38</v>
      </c>
      <c r="D23" s="3" t="s">
        <v>24</v>
      </c>
      <c r="E23" s="3" t="s">
        <v>24</v>
      </c>
      <c r="F23" s="3" t="s">
        <v>18</v>
      </c>
      <c r="G23" s="3" t="s">
        <v>25</v>
      </c>
      <c r="H23" s="3" t="s">
        <v>39</v>
      </c>
      <c r="I23" s="3" t="s">
        <v>36</v>
      </c>
      <c r="J23" s="3" t="s">
        <v>36</v>
      </c>
      <c r="K23" s="3">
        <v>38</v>
      </c>
      <c r="L23" s="3" t="s">
        <v>27</v>
      </c>
      <c r="M23" s="3" t="s">
        <v>21</v>
      </c>
    </row>
    <row r="24" spans="1:14" x14ac:dyDescent="0.2">
      <c r="A24" s="2">
        <v>43933.69833363426</v>
      </c>
      <c r="B24" s="3" t="s">
        <v>14</v>
      </c>
      <c r="C24" s="3" t="s">
        <v>33</v>
      </c>
      <c r="D24" s="3" t="s">
        <v>24</v>
      </c>
      <c r="E24" s="3" t="s">
        <v>24</v>
      </c>
      <c r="F24" s="3" t="s">
        <v>18</v>
      </c>
      <c r="G24" s="3" t="s">
        <v>41</v>
      </c>
      <c r="H24" s="3" t="s">
        <v>26</v>
      </c>
      <c r="I24" s="3" t="s">
        <v>36</v>
      </c>
      <c r="J24" s="3" t="s">
        <v>36</v>
      </c>
      <c r="K24" s="3">
        <v>23</v>
      </c>
      <c r="L24" s="3" t="s">
        <v>27</v>
      </c>
      <c r="M24" s="3" t="s">
        <v>37</v>
      </c>
    </row>
    <row r="25" spans="1:14" x14ac:dyDescent="0.2">
      <c r="A25" s="2">
        <v>43933.711740405095</v>
      </c>
      <c r="B25" s="3" t="s">
        <v>22</v>
      </c>
      <c r="D25" s="3" t="s">
        <v>24</v>
      </c>
      <c r="E25" s="3" t="s">
        <v>24</v>
      </c>
      <c r="F25" s="3" t="s">
        <v>18</v>
      </c>
      <c r="G25" s="3" t="s">
        <v>41</v>
      </c>
      <c r="H25" s="3" t="s">
        <v>26</v>
      </c>
      <c r="I25" s="3" t="s">
        <v>36</v>
      </c>
      <c r="J25" s="3" t="s">
        <v>36</v>
      </c>
      <c r="K25" s="3">
        <v>43</v>
      </c>
      <c r="L25" s="3" t="s">
        <v>27</v>
      </c>
      <c r="M25" s="3" t="s">
        <v>75</v>
      </c>
    </row>
    <row r="26" spans="1:14" x14ac:dyDescent="0.2">
      <c r="A26" s="2">
        <v>43933.712293657409</v>
      </c>
      <c r="B26" s="3" t="s">
        <v>14</v>
      </c>
      <c r="C26" s="3" t="s">
        <v>38</v>
      </c>
      <c r="D26" s="3" t="s">
        <v>23</v>
      </c>
      <c r="E26" s="3" t="s">
        <v>24</v>
      </c>
      <c r="F26" s="3" t="s">
        <v>18</v>
      </c>
      <c r="G26" s="3" t="s">
        <v>76</v>
      </c>
      <c r="H26" s="3" t="s">
        <v>77</v>
      </c>
      <c r="I26" s="3" t="s">
        <v>43</v>
      </c>
      <c r="J26" s="3" t="s">
        <v>36</v>
      </c>
      <c r="K26" s="3">
        <v>53</v>
      </c>
      <c r="L26" s="3" t="s">
        <v>27</v>
      </c>
      <c r="M26" s="3" t="s">
        <v>46</v>
      </c>
    </row>
    <row r="27" spans="1:14" x14ac:dyDescent="0.2">
      <c r="A27" s="2">
        <v>43933.725405856487</v>
      </c>
      <c r="B27" s="3" t="s">
        <v>14</v>
      </c>
      <c r="C27" s="3" t="s">
        <v>38</v>
      </c>
      <c r="D27" s="3" t="s">
        <v>24</v>
      </c>
      <c r="E27" s="3" t="s">
        <v>24</v>
      </c>
      <c r="F27" s="3" t="s">
        <v>18</v>
      </c>
      <c r="G27" s="3" t="s">
        <v>78</v>
      </c>
      <c r="H27" s="3" t="s">
        <v>79</v>
      </c>
      <c r="I27" s="3" t="s">
        <v>43</v>
      </c>
      <c r="J27" s="3" t="s">
        <v>36</v>
      </c>
      <c r="K27" s="3">
        <v>0</v>
      </c>
      <c r="L27" s="3" t="s">
        <v>27</v>
      </c>
      <c r="M27" s="3" t="s">
        <v>28</v>
      </c>
    </row>
    <row r="28" spans="1:14" x14ac:dyDescent="0.2">
      <c r="A28" s="2">
        <v>43933.742852048614</v>
      </c>
      <c r="B28" s="3" t="s">
        <v>14</v>
      </c>
      <c r="C28" s="3" t="s">
        <v>38</v>
      </c>
      <c r="D28" s="3" t="s">
        <v>24</v>
      </c>
      <c r="E28" s="3" t="s">
        <v>24</v>
      </c>
      <c r="F28" s="3" t="s">
        <v>18</v>
      </c>
      <c r="G28" s="3" t="s">
        <v>41</v>
      </c>
      <c r="H28" s="3" t="s">
        <v>39</v>
      </c>
      <c r="I28" s="3" t="s">
        <v>43</v>
      </c>
      <c r="J28" s="3" t="s">
        <v>36</v>
      </c>
      <c r="K28" s="3">
        <v>55</v>
      </c>
      <c r="L28" s="3" t="s">
        <v>27</v>
      </c>
      <c r="M28" s="3" t="s">
        <v>37</v>
      </c>
    </row>
    <row r="29" spans="1:14" x14ac:dyDescent="0.2">
      <c r="A29" s="2">
        <v>43933.742944247686</v>
      </c>
      <c r="B29" s="3" t="s">
        <v>14</v>
      </c>
      <c r="C29" s="3" t="s">
        <v>68</v>
      </c>
      <c r="D29" s="3" t="s">
        <v>24</v>
      </c>
      <c r="E29" s="3" t="s">
        <v>24</v>
      </c>
      <c r="F29" s="3" t="s">
        <v>18</v>
      </c>
      <c r="G29" s="3" t="s">
        <v>41</v>
      </c>
      <c r="H29" s="3" t="s">
        <v>20</v>
      </c>
      <c r="I29" s="3" t="s">
        <v>36</v>
      </c>
      <c r="J29" s="3" t="s">
        <v>36</v>
      </c>
      <c r="K29" s="3">
        <v>40</v>
      </c>
      <c r="L29" s="3" t="s">
        <v>27</v>
      </c>
      <c r="M29" s="3" t="s">
        <v>75</v>
      </c>
    </row>
    <row r="30" spans="1:14" x14ac:dyDescent="0.2">
      <c r="A30" s="2">
        <v>43933.777344097223</v>
      </c>
      <c r="B30" s="3" t="s">
        <v>14</v>
      </c>
      <c r="C30" s="3" t="s">
        <v>38</v>
      </c>
      <c r="D30" s="3" t="s">
        <v>24</v>
      </c>
      <c r="E30" s="3" t="s">
        <v>24</v>
      </c>
      <c r="F30" s="3" t="s">
        <v>18</v>
      </c>
      <c r="G30" s="3" t="s">
        <v>25</v>
      </c>
      <c r="H30" s="3" t="s">
        <v>80</v>
      </c>
      <c r="I30" s="3" t="s">
        <v>36</v>
      </c>
      <c r="J30" s="3" t="s">
        <v>36</v>
      </c>
      <c r="K30" s="3">
        <v>40</v>
      </c>
      <c r="L30" s="3" t="s">
        <v>27</v>
      </c>
      <c r="M30" s="3" t="s">
        <v>40</v>
      </c>
    </row>
    <row r="31" spans="1:14" x14ac:dyDescent="0.2">
      <c r="A31" s="2">
        <v>43933.785503067134</v>
      </c>
      <c r="B31" s="3" t="s">
        <v>14</v>
      </c>
      <c r="C31" s="3" t="s">
        <v>54</v>
      </c>
      <c r="D31" s="3" t="s">
        <v>24</v>
      </c>
      <c r="E31" s="3" t="s">
        <v>24</v>
      </c>
      <c r="F31" s="3" t="s">
        <v>18</v>
      </c>
      <c r="G31" s="3" t="s">
        <v>25</v>
      </c>
      <c r="H31" s="3" t="s">
        <v>81</v>
      </c>
      <c r="I31" s="3" t="s">
        <v>36</v>
      </c>
      <c r="J31" s="3" t="s">
        <v>36</v>
      </c>
      <c r="K31" s="3">
        <v>40</v>
      </c>
      <c r="L31" s="3" t="s">
        <v>27</v>
      </c>
      <c r="M31" s="3" t="s">
        <v>82</v>
      </c>
    </row>
    <row r="32" spans="1:14" x14ac:dyDescent="0.2">
      <c r="A32" s="2">
        <v>43933.800990185184</v>
      </c>
      <c r="B32" s="3" t="s">
        <v>14</v>
      </c>
      <c r="C32" s="3" t="s">
        <v>38</v>
      </c>
      <c r="D32" s="3" t="s">
        <v>24</v>
      </c>
      <c r="E32" s="3" t="s">
        <v>24</v>
      </c>
      <c r="F32" s="3" t="s">
        <v>18</v>
      </c>
      <c r="G32" s="3" t="s">
        <v>78</v>
      </c>
      <c r="H32" s="3" t="s">
        <v>35</v>
      </c>
      <c r="I32" s="3" t="s">
        <v>36</v>
      </c>
      <c r="J32" s="3" t="s">
        <v>36</v>
      </c>
      <c r="K32" s="3">
        <v>31</v>
      </c>
      <c r="L32" s="3" t="s">
        <v>52</v>
      </c>
      <c r="M32" s="3" t="s">
        <v>37</v>
      </c>
    </row>
    <row r="33" spans="1:14" x14ac:dyDescent="0.2">
      <c r="A33" s="2">
        <v>43933.825965798613</v>
      </c>
      <c r="B33" s="3" t="s">
        <v>14</v>
      </c>
      <c r="C33" s="3" t="s">
        <v>38</v>
      </c>
      <c r="D33" s="3" t="s">
        <v>24</v>
      </c>
      <c r="E33" s="3" t="s">
        <v>24</v>
      </c>
      <c r="F33" s="3" t="s">
        <v>18</v>
      </c>
      <c r="G33" s="3" t="s">
        <v>25</v>
      </c>
      <c r="H33" s="3" t="s">
        <v>39</v>
      </c>
      <c r="I33" s="3" t="s">
        <v>43</v>
      </c>
      <c r="J33" s="3" t="s">
        <v>36</v>
      </c>
      <c r="K33" s="3">
        <v>43</v>
      </c>
      <c r="L33" s="3" t="s">
        <v>27</v>
      </c>
      <c r="M33" s="3" t="s">
        <v>83</v>
      </c>
    </row>
    <row r="34" spans="1:14" x14ac:dyDescent="0.2">
      <c r="A34" s="2">
        <v>43933.956445312499</v>
      </c>
      <c r="B34" s="3" t="s">
        <v>14</v>
      </c>
      <c r="C34" s="3" t="s">
        <v>84</v>
      </c>
      <c r="D34" s="3" t="s">
        <v>24</v>
      </c>
      <c r="E34" s="3" t="s">
        <v>24</v>
      </c>
      <c r="F34" s="3" t="s">
        <v>18</v>
      </c>
      <c r="G34" s="3" t="s">
        <v>25</v>
      </c>
      <c r="H34" s="3" t="s">
        <v>39</v>
      </c>
      <c r="I34" s="3" t="s">
        <v>36</v>
      </c>
      <c r="J34" s="3" t="s">
        <v>36</v>
      </c>
      <c r="K34" s="3">
        <v>39</v>
      </c>
      <c r="L34" s="3" t="s">
        <v>27</v>
      </c>
      <c r="M34" s="3" t="s">
        <v>44</v>
      </c>
    </row>
    <row r="35" spans="1:14" x14ac:dyDescent="0.2">
      <c r="A35" s="2">
        <v>43934.000301377309</v>
      </c>
      <c r="B35" s="3" t="s">
        <v>22</v>
      </c>
      <c r="D35" s="3" t="s">
        <v>24</v>
      </c>
      <c r="E35" s="3" t="s">
        <v>24</v>
      </c>
      <c r="F35" s="3" t="s">
        <v>18</v>
      </c>
      <c r="G35" s="3" t="s">
        <v>41</v>
      </c>
      <c r="H35" s="3" t="s">
        <v>69</v>
      </c>
      <c r="I35" s="3" t="s">
        <v>85</v>
      </c>
      <c r="J35" s="3" t="s">
        <v>85</v>
      </c>
      <c r="K35" s="3">
        <v>40</v>
      </c>
      <c r="L35" s="3" t="s">
        <v>27</v>
      </c>
      <c r="M35" s="3" t="s">
        <v>46</v>
      </c>
    </row>
    <row r="36" spans="1:14" x14ac:dyDescent="0.2">
      <c r="A36" s="2">
        <v>43934.343037638886</v>
      </c>
      <c r="B36" s="3" t="s">
        <v>14</v>
      </c>
      <c r="C36" s="3" t="s">
        <v>54</v>
      </c>
      <c r="D36" s="3" t="s">
        <v>24</v>
      </c>
      <c r="E36" s="3" t="s">
        <v>24</v>
      </c>
      <c r="F36" s="3" t="s">
        <v>18</v>
      </c>
      <c r="G36" s="3" t="s">
        <v>86</v>
      </c>
      <c r="H36" s="3" t="s">
        <v>64</v>
      </c>
      <c r="I36" s="3" t="s">
        <v>36</v>
      </c>
      <c r="J36" s="3" t="s">
        <v>36</v>
      </c>
      <c r="K36" s="3">
        <v>42</v>
      </c>
      <c r="L36" s="3" t="s">
        <v>27</v>
      </c>
      <c r="M36" s="3" t="s">
        <v>21</v>
      </c>
    </row>
    <row r="37" spans="1:14" x14ac:dyDescent="0.2">
      <c r="A37" s="2">
        <v>43934.380323657402</v>
      </c>
      <c r="B37" s="3" t="s">
        <v>22</v>
      </c>
      <c r="D37" s="3" t="s">
        <v>87</v>
      </c>
      <c r="E37" s="3" t="s">
        <v>24</v>
      </c>
      <c r="F37" s="3" t="s">
        <v>18</v>
      </c>
      <c r="G37" s="3" t="s">
        <v>41</v>
      </c>
      <c r="H37" s="3" t="s">
        <v>64</v>
      </c>
      <c r="I37" s="3" t="s">
        <v>36</v>
      </c>
      <c r="J37" s="3" t="s">
        <v>36</v>
      </c>
      <c r="K37" s="3">
        <v>46</v>
      </c>
      <c r="L37" s="3" t="s">
        <v>52</v>
      </c>
      <c r="M37" s="3" t="s">
        <v>46</v>
      </c>
    </row>
    <row r="38" spans="1:14" x14ac:dyDescent="0.2">
      <c r="A38" s="2">
        <v>43934.494391597225</v>
      </c>
      <c r="B38" s="3" t="s">
        <v>14</v>
      </c>
      <c r="C38" s="3" t="s">
        <v>38</v>
      </c>
      <c r="D38" s="3" t="s">
        <v>24</v>
      </c>
      <c r="E38" s="3" t="s">
        <v>24</v>
      </c>
      <c r="F38" s="3" t="s">
        <v>18</v>
      </c>
      <c r="G38" s="3" t="s">
        <v>41</v>
      </c>
      <c r="H38" s="3" t="s">
        <v>57</v>
      </c>
      <c r="I38" s="3" t="s">
        <v>88</v>
      </c>
      <c r="J38" s="3" t="s">
        <v>36</v>
      </c>
      <c r="K38" s="3">
        <v>41</v>
      </c>
      <c r="L38" s="3" t="s">
        <v>27</v>
      </c>
      <c r="M38" s="3" t="s">
        <v>37</v>
      </c>
    </row>
    <row r="39" spans="1:14" x14ac:dyDescent="0.2">
      <c r="A39" s="2">
        <v>43935.972047152776</v>
      </c>
      <c r="B39" s="3" t="s">
        <v>14</v>
      </c>
      <c r="C39" s="3" t="s">
        <v>38</v>
      </c>
      <c r="D39" s="3" t="s">
        <v>24</v>
      </c>
      <c r="E39" s="3" t="s">
        <v>24</v>
      </c>
      <c r="F39" s="3" t="s">
        <v>18</v>
      </c>
      <c r="G39" s="3" t="s">
        <v>41</v>
      </c>
      <c r="H39" s="3" t="s">
        <v>55</v>
      </c>
      <c r="I39" s="3" t="s">
        <v>89</v>
      </c>
      <c r="J39" s="3" t="s">
        <v>36</v>
      </c>
      <c r="K39" s="3">
        <v>37</v>
      </c>
      <c r="L39" s="3" t="s">
        <v>27</v>
      </c>
      <c r="M39" s="3" t="s">
        <v>28</v>
      </c>
    </row>
    <row r="40" spans="1:14" x14ac:dyDescent="0.2">
      <c r="A40" s="2">
        <v>43938.049457407411</v>
      </c>
      <c r="B40" s="3" t="s">
        <v>14</v>
      </c>
      <c r="C40" s="3" t="s">
        <v>38</v>
      </c>
      <c r="D40" s="3" t="s">
        <v>24</v>
      </c>
      <c r="E40" s="3" t="s">
        <v>24</v>
      </c>
      <c r="F40" s="3" t="s">
        <v>18</v>
      </c>
      <c r="G40" s="3" t="s">
        <v>41</v>
      </c>
      <c r="H40" s="3" t="s">
        <v>90</v>
      </c>
      <c r="I40" s="3" t="s">
        <v>36</v>
      </c>
      <c r="J40" s="3" t="s">
        <v>36</v>
      </c>
      <c r="K40" s="3">
        <v>57</v>
      </c>
      <c r="L40" s="3" t="s">
        <v>27</v>
      </c>
      <c r="M40" s="3" t="s">
        <v>40</v>
      </c>
    </row>
    <row r="41" spans="1:14" x14ac:dyDescent="0.2">
      <c r="A41" s="2">
        <v>43938.432402789353</v>
      </c>
      <c r="B41" s="3" t="s">
        <v>14</v>
      </c>
      <c r="C41" s="3" t="s">
        <v>91</v>
      </c>
      <c r="D41" s="3" t="s">
        <v>24</v>
      </c>
      <c r="E41" s="3" t="s">
        <v>24</v>
      </c>
      <c r="F41" s="3" t="s">
        <v>18</v>
      </c>
      <c r="G41" s="3" t="s">
        <v>41</v>
      </c>
      <c r="H41" s="3" t="s">
        <v>92</v>
      </c>
      <c r="I41" s="3" t="s">
        <v>93</v>
      </c>
      <c r="J41" s="3" t="s">
        <v>94</v>
      </c>
      <c r="K41" s="3">
        <v>35</v>
      </c>
      <c r="L41" s="3" t="s">
        <v>27</v>
      </c>
      <c r="M41" s="3" t="s">
        <v>28</v>
      </c>
      <c r="N41" s="3" t="s">
        <v>95</v>
      </c>
    </row>
    <row r="42" spans="1:14" x14ac:dyDescent="0.2">
      <c r="A42" s="2">
        <v>43938.447305752314</v>
      </c>
      <c r="B42" s="3" t="s">
        <v>14</v>
      </c>
      <c r="C42" s="3" t="s">
        <v>91</v>
      </c>
      <c r="D42" s="3" t="s">
        <v>96</v>
      </c>
      <c r="E42" s="3" t="s">
        <v>96</v>
      </c>
      <c r="F42" s="3" t="s">
        <v>18</v>
      </c>
      <c r="G42" s="3" t="s">
        <v>41</v>
      </c>
      <c r="H42" s="3" t="s">
        <v>79</v>
      </c>
      <c r="I42" s="3" t="s">
        <v>85</v>
      </c>
      <c r="J42" s="3" t="s">
        <v>85</v>
      </c>
      <c r="K42" s="3">
        <v>27</v>
      </c>
      <c r="L42" s="3" t="s">
        <v>52</v>
      </c>
      <c r="M42" s="3" t="s">
        <v>28</v>
      </c>
    </row>
    <row r="43" spans="1:14" x14ac:dyDescent="0.2">
      <c r="A43" s="2">
        <v>43938.476586064819</v>
      </c>
      <c r="B43" s="3" t="s">
        <v>14</v>
      </c>
      <c r="C43" s="3" t="s">
        <v>97</v>
      </c>
      <c r="D43" s="3" t="s">
        <v>24</v>
      </c>
      <c r="E43" s="3" t="s">
        <v>24</v>
      </c>
      <c r="F43" s="3" t="s">
        <v>18</v>
      </c>
      <c r="G43" s="3" t="s">
        <v>41</v>
      </c>
      <c r="H43" s="3" t="s">
        <v>79</v>
      </c>
      <c r="I43" s="3" t="s">
        <v>98</v>
      </c>
      <c r="J43" s="3" t="s">
        <v>85</v>
      </c>
      <c r="K43" s="3">
        <v>31</v>
      </c>
      <c r="L43" s="3" t="s">
        <v>52</v>
      </c>
      <c r="M43" s="3" t="s">
        <v>28</v>
      </c>
    </row>
    <row r="44" spans="1:14" x14ac:dyDescent="0.2">
      <c r="A44" s="2">
        <v>43939.559291851852</v>
      </c>
      <c r="B44" s="3" t="s">
        <v>14</v>
      </c>
      <c r="C44" s="3" t="s">
        <v>38</v>
      </c>
      <c r="D44" s="3" t="s">
        <v>24</v>
      </c>
      <c r="E44" s="3" t="s">
        <v>24</v>
      </c>
      <c r="F44" s="3" t="s">
        <v>18</v>
      </c>
      <c r="G44" s="3" t="s">
        <v>25</v>
      </c>
      <c r="H44" s="3" t="s">
        <v>39</v>
      </c>
      <c r="I44" s="3" t="s">
        <v>43</v>
      </c>
      <c r="J44" s="3" t="s">
        <v>36</v>
      </c>
      <c r="K44" s="3">
        <v>15</v>
      </c>
      <c r="L44" s="3" t="s">
        <v>27</v>
      </c>
      <c r="M44" s="3" t="s">
        <v>83</v>
      </c>
    </row>
    <row r="45" spans="1:14" x14ac:dyDescent="0.2">
      <c r="A45" s="2">
        <v>43939.560505937501</v>
      </c>
      <c r="B45" s="3" t="s">
        <v>14</v>
      </c>
      <c r="C45" s="3" t="s">
        <v>38</v>
      </c>
      <c r="D45" s="3" t="s">
        <v>24</v>
      </c>
      <c r="E45" s="3" t="s">
        <v>24</v>
      </c>
      <c r="F45" s="3" t="s">
        <v>18</v>
      </c>
      <c r="G45" s="3" t="s">
        <v>34</v>
      </c>
      <c r="H45" s="3" t="s">
        <v>26</v>
      </c>
      <c r="I45" s="3" t="s">
        <v>36</v>
      </c>
      <c r="J45" s="3" t="s">
        <v>36</v>
      </c>
      <c r="K45" s="3">
        <v>26</v>
      </c>
      <c r="L45" s="3" t="s">
        <v>27</v>
      </c>
      <c r="M45" s="3" t="s">
        <v>46</v>
      </c>
      <c r="N45" s="3" t="s">
        <v>99</v>
      </c>
    </row>
    <row r="46" spans="1:14" x14ac:dyDescent="0.2">
      <c r="A46" s="2">
        <v>43939.574264664348</v>
      </c>
      <c r="B46" s="3" t="s">
        <v>14</v>
      </c>
      <c r="C46" s="3" t="s">
        <v>38</v>
      </c>
      <c r="D46" s="3" t="s">
        <v>24</v>
      </c>
      <c r="E46" s="3" t="s">
        <v>24</v>
      </c>
      <c r="F46" s="3" t="s">
        <v>18</v>
      </c>
      <c r="G46" s="3" t="s">
        <v>41</v>
      </c>
      <c r="H46" s="3" t="s">
        <v>100</v>
      </c>
      <c r="I46" s="3" t="s">
        <v>43</v>
      </c>
      <c r="J46" s="3" t="s">
        <v>36</v>
      </c>
      <c r="K46" s="3">
        <v>27</v>
      </c>
      <c r="L46" s="3" t="s">
        <v>52</v>
      </c>
      <c r="M46" s="3" t="s">
        <v>101</v>
      </c>
    </row>
    <row r="47" spans="1:14" x14ac:dyDescent="0.2">
      <c r="A47" s="2">
        <v>43939.588250462963</v>
      </c>
      <c r="B47" s="3" t="s">
        <v>14</v>
      </c>
      <c r="C47" s="3" t="s">
        <v>38</v>
      </c>
      <c r="D47" s="3" t="s">
        <v>24</v>
      </c>
      <c r="E47" s="3" t="s">
        <v>24</v>
      </c>
      <c r="F47" s="3" t="s">
        <v>18</v>
      </c>
      <c r="G47" s="3" t="s">
        <v>25</v>
      </c>
      <c r="H47" s="3" t="s">
        <v>90</v>
      </c>
      <c r="I47" s="3" t="s">
        <v>43</v>
      </c>
      <c r="J47" s="3" t="s">
        <v>36</v>
      </c>
      <c r="K47" s="3">
        <v>32</v>
      </c>
      <c r="L47" s="3" t="s">
        <v>27</v>
      </c>
      <c r="M47" s="3" t="s">
        <v>102</v>
      </c>
    </row>
    <row r="48" spans="1:14" x14ac:dyDescent="0.2">
      <c r="A48" s="2">
        <v>43939.588362129631</v>
      </c>
      <c r="B48" s="3" t="s">
        <v>14</v>
      </c>
      <c r="C48" s="3" t="s">
        <v>91</v>
      </c>
      <c r="D48" s="3" t="s">
        <v>103</v>
      </c>
      <c r="E48" s="3" t="s">
        <v>24</v>
      </c>
      <c r="F48" s="3" t="s">
        <v>18</v>
      </c>
      <c r="G48" s="3" t="s">
        <v>31</v>
      </c>
      <c r="H48" s="3" t="s">
        <v>32</v>
      </c>
      <c r="I48" s="3" t="s">
        <v>43</v>
      </c>
      <c r="J48" s="3" t="s">
        <v>36</v>
      </c>
      <c r="K48" s="3">
        <v>19</v>
      </c>
      <c r="L48" s="3" t="s">
        <v>27</v>
      </c>
      <c r="M48" s="3" t="s">
        <v>82</v>
      </c>
    </row>
    <row r="49" spans="1:14" x14ac:dyDescent="0.2">
      <c r="A49" s="2">
        <v>43939.589504953707</v>
      </c>
      <c r="B49" s="3" t="s">
        <v>14</v>
      </c>
      <c r="C49" s="3" t="s">
        <v>29</v>
      </c>
      <c r="D49" s="3" t="s">
        <v>104</v>
      </c>
      <c r="E49" s="3" t="s">
        <v>24</v>
      </c>
      <c r="F49" s="3" t="s">
        <v>18</v>
      </c>
      <c r="G49" s="3" t="s">
        <v>105</v>
      </c>
      <c r="H49" s="3" t="s">
        <v>42</v>
      </c>
      <c r="I49" s="3" t="s">
        <v>36</v>
      </c>
      <c r="J49" s="3" t="s">
        <v>36</v>
      </c>
      <c r="K49" s="3">
        <v>18</v>
      </c>
      <c r="L49" s="3" t="s">
        <v>27</v>
      </c>
      <c r="M49" s="3" t="s">
        <v>46</v>
      </c>
    </row>
    <row r="50" spans="1:14" x14ac:dyDescent="0.2">
      <c r="A50" s="2">
        <v>43939.59024578704</v>
      </c>
      <c r="B50" s="3" t="s">
        <v>14</v>
      </c>
      <c r="C50" s="3" t="s">
        <v>38</v>
      </c>
      <c r="D50" s="3" t="s">
        <v>24</v>
      </c>
      <c r="E50" s="3" t="s">
        <v>24</v>
      </c>
      <c r="F50" s="3" t="s">
        <v>18</v>
      </c>
      <c r="G50" s="3" t="s">
        <v>25</v>
      </c>
      <c r="H50" s="3" t="s">
        <v>39</v>
      </c>
      <c r="I50" s="3" t="s">
        <v>36</v>
      </c>
      <c r="J50" s="3" t="s">
        <v>36</v>
      </c>
      <c r="K50" s="3">
        <v>27</v>
      </c>
      <c r="L50" s="3" t="s">
        <v>27</v>
      </c>
      <c r="M50" s="3" t="s">
        <v>83</v>
      </c>
    </row>
    <row r="51" spans="1:14" x14ac:dyDescent="0.2">
      <c r="A51" s="2">
        <v>43939.592581921301</v>
      </c>
      <c r="B51" s="3" t="s">
        <v>22</v>
      </c>
      <c r="D51" s="3" t="s">
        <v>24</v>
      </c>
      <c r="E51" s="3" t="s">
        <v>24</v>
      </c>
      <c r="F51" s="3" t="s">
        <v>18</v>
      </c>
      <c r="G51" s="3" t="s">
        <v>41</v>
      </c>
      <c r="H51" s="3" t="s">
        <v>32</v>
      </c>
      <c r="I51" s="3" t="s">
        <v>43</v>
      </c>
      <c r="J51" s="3" t="s">
        <v>36</v>
      </c>
      <c r="K51" s="3">
        <v>39</v>
      </c>
      <c r="L51" s="3" t="s">
        <v>27</v>
      </c>
      <c r="M51" s="3" t="s">
        <v>21</v>
      </c>
    </row>
    <row r="52" spans="1:14" x14ac:dyDescent="0.2">
      <c r="A52" s="2">
        <v>43939.592895428243</v>
      </c>
      <c r="B52" s="3" t="s">
        <v>14</v>
      </c>
      <c r="C52" s="3" t="s">
        <v>38</v>
      </c>
      <c r="D52" s="3" t="s">
        <v>24</v>
      </c>
      <c r="E52" s="3" t="s">
        <v>24</v>
      </c>
      <c r="F52" s="3" t="s">
        <v>18</v>
      </c>
      <c r="G52" s="3" t="s">
        <v>34</v>
      </c>
      <c r="H52" s="3" t="s">
        <v>106</v>
      </c>
      <c r="I52" s="3" t="s">
        <v>36</v>
      </c>
      <c r="J52" s="3" t="s">
        <v>36</v>
      </c>
      <c r="K52" s="3">
        <v>33</v>
      </c>
      <c r="L52" s="3" t="s">
        <v>52</v>
      </c>
      <c r="M52" s="3" t="s">
        <v>83</v>
      </c>
    </row>
    <row r="53" spans="1:14" x14ac:dyDescent="0.2">
      <c r="A53" s="2">
        <v>43939.593175138885</v>
      </c>
      <c r="B53" s="3" t="s">
        <v>14</v>
      </c>
      <c r="C53" s="3" t="s">
        <v>38</v>
      </c>
      <c r="D53" s="3" t="s">
        <v>24</v>
      </c>
      <c r="E53" s="3" t="s">
        <v>24</v>
      </c>
      <c r="F53" s="3" t="s">
        <v>18</v>
      </c>
      <c r="G53" s="3" t="s">
        <v>63</v>
      </c>
      <c r="H53" s="3" t="s">
        <v>107</v>
      </c>
      <c r="I53" s="3" t="s">
        <v>36</v>
      </c>
      <c r="J53" s="3" t="s">
        <v>36</v>
      </c>
      <c r="K53" s="3">
        <v>23</v>
      </c>
      <c r="L53" s="3" t="s">
        <v>52</v>
      </c>
      <c r="M53" s="3" t="s">
        <v>28</v>
      </c>
    </row>
    <row r="54" spans="1:14" x14ac:dyDescent="0.2">
      <c r="A54" s="2">
        <v>43939.594638298615</v>
      </c>
      <c r="B54" s="3" t="s">
        <v>14</v>
      </c>
      <c r="C54" s="3" t="s">
        <v>68</v>
      </c>
      <c r="D54" s="3" t="s">
        <v>24</v>
      </c>
      <c r="E54" s="3" t="s">
        <v>24</v>
      </c>
      <c r="F54" s="3" t="s">
        <v>18</v>
      </c>
      <c r="G54" s="3" t="s">
        <v>25</v>
      </c>
      <c r="H54" s="3" t="s">
        <v>20</v>
      </c>
      <c r="I54" s="3" t="s">
        <v>108</v>
      </c>
      <c r="J54" s="3" t="s">
        <v>36</v>
      </c>
      <c r="K54" s="3">
        <v>18</v>
      </c>
      <c r="L54" s="3" t="s">
        <v>27</v>
      </c>
      <c r="M54" s="3" t="s">
        <v>83</v>
      </c>
    </row>
    <row r="55" spans="1:14" x14ac:dyDescent="0.2">
      <c r="A55" s="2">
        <v>43939.595402905092</v>
      </c>
      <c r="B55" s="3" t="s">
        <v>14</v>
      </c>
      <c r="C55" s="3" t="s">
        <v>38</v>
      </c>
      <c r="D55" s="3" t="s">
        <v>24</v>
      </c>
      <c r="E55" s="3" t="s">
        <v>24</v>
      </c>
      <c r="F55" s="3" t="s">
        <v>18</v>
      </c>
      <c r="G55" s="3" t="s">
        <v>31</v>
      </c>
      <c r="H55" s="3" t="s">
        <v>26</v>
      </c>
      <c r="I55" s="3" t="s">
        <v>36</v>
      </c>
      <c r="J55" s="3" t="s">
        <v>36</v>
      </c>
      <c r="K55" s="3">
        <v>34</v>
      </c>
      <c r="L55" s="3" t="s">
        <v>27</v>
      </c>
      <c r="M55" s="3" t="s">
        <v>28</v>
      </c>
    </row>
    <row r="56" spans="1:14" x14ac:dyDescent="0.2">
      <c r="A56" s="2">
        <v>43939.597574120373</v>
      </c>
      <c r="B56" s="3" t="s">
        <v>14</v>
      </c>
      <c r="C56" s="3" t="s">
        <v>38</v>
      </c>
      <c r="D56" s="3" t="s">
        <v>24</v>
      </c>
      <c r="E56" s="3" t="s">
        <v>24</v>
      </c>
      <c r="F56" s="3" t="s">
        <v>18</v>
      </c>
      <c r="G56" s="3" t="s">
        <v>63</v>
      </c>
      <c r="H56" s="3" t="s">
        <v>64</v>
      </c>
      <c r="I56" s="3" t="s">
        <v>36</v>
      </c>
      <c r="J56" s="3" t="s">
        <v>36</v>
      </c>
      <c r="K56" s="3">
        <v>36</v>
      </c>
      <c r="L56" s="3" t="s">
        <v>27</v>
      </c>
      <c r="M56" s="3" t="s">
        <v>109</v>
      </c>
    </row>
    <row r="57" spans="1:14" x14ac:dyDescent="0.2">
      <c r="A57" s="2">
        <v>43939.603193333329</v>
      </c>
      <c r="B57" s="3" t="s">
        <v>14</v>
      </c>
      <c r="C57" s="3" t="s">
        <v>91</v>
      </c>
      <c r="D57" s="3" t="s">
        <v>110</v>
      </c>
      <c r="E57" s="3" t="s">
        <v>110</v>
      </c>
      <c r="F57" s="3" t="s">
        <v>18</v>
      </c>
      <c r="G57" s="3" t="s">
        <v>111</v>
      </c>
      <c r="H57" s="3" t="s">
        <v>112</v>
      </c>
      <c r="I57" s="3" t="s">
        <v>43</v>
      </c>
      <c r="J57" s="3" t="s">
        <v>36</v>
      </c>
      <c r="K57" s="3">
        <v>40</v>
      </c>
      <c r="L57" s="3" t="s">
        <v>27</v>
      </c>
      <c r="M57" s="3" t="s">
        <v>46</v>
      </c>
    </row>
    <row r="58" spans="1:14" x14ac:dyDescent="0.2">
      <c r="A58" s="2">
        <v>43939.611850694448</v>
      </c>
      <c r="B58" s="3" t="s">
        <v>14</v>
      </c>
      <c r="C58" s="3" t="s">
        <v>113</v>
      </c>
      <c r="D58" s="3" t="s">
        <v>24</v>
      </c>
      <c r="E58" s="3" t="s">
        <v>24</v>
      </c>
      <c r="F58" s="3" t="s">
        <v>18</v>
      </c>
      <c r="G58" s="3" t="s">
        <v>114</v>
      </c>
      <c r="H58" s="3" t="s">
        <v>64</v>
      </c>
      <c r="I58" s="3" t="s">
        <v>115</v>
      </c>
      <c r="J58" s="3" t="s">
        <v>36</v>
      </c>
      <c r="K58" s="3">
        <v>53</v>
      </c>
      <c r="L58" s="3" t="s">
        <v>116</v>
      </c>
      <c r="M58" s="3" t="s">
        <v>40</v>
      </c>
      <c r="N58" s="3" t="s">
        <v>117</v>
      </c>
    </row>
    <row r="59" spans="1:14" x14ac:dyDescent="0.2">
      <c r="A59" s="2">
        <v>43939.61283662037</v>
      </c>
      <c r="B59" s="3" t="s">
        <v>14</v>
      </c>
      <c r="C59" s="3" t="s">
        <v>68</v>
      </c>
      <c r="D59" s="3" t="s">
        <v>24</v>
      </c>
      <c r="E59" s="3" t="s">
        <v>24</v>
      </c>
      <c r="F59" s="3" t="s">
        <v>18</v>
      </c>
      <c r="G59" s="3" t="s">
        <v>34</v>
      </c>
      <c r="H59" s="3" t="s">
        <v>39</v>
      </c>
      <c r="I59" s="3" t="s">
        <v>36</v>
      </c>
      <c r="J59" s="3" t="s">
        <v>36</v>
      </c>
      <c r="K59" s="3">
        <v>44</v>
      </c>
      <c r="L59" s="3" t="s">
        <v>27</v>
      </c>
      <c r="M59" s="3" t="s">
        <v>21</v>
      </c>
    </row>
    <row r="60" spans="1:14" x14ac:dyDescent="0.2">
      <c r="A60" s="2">
        <v>43939.614111944444</v>
      </c>
      <c r="B60" s="3" t="s">
        <v>14</v>
      </c>
      <c r="C60" s="3" t="s">
        <v>29</v>
      </c>
      <c r="D60" s="3" t="s">
        <v>24</v>
      </c>
      <c r="E60" s="3" t="s">
        <v>60</v>
      </c>
      <c r="F60" s="3" t="s">
        <v>18</v>
      </c>
      <c r="G60" s="3" t="s">
        <v>41</v>
      </c>
      <c r="H60" s="3" t="s">
        <v>32</v>
      </c>
      <c r="I60" s="3" t="s">
        <v>43</v>
      </c>
      <c r="J60" s="3" t="s">
        <v>36</v>
      </c>
      <c r="K60" s="3">
        <v>28</v>
      </c>
      <c r="L60" s="3" t="s">
        <v>27</v>
      </c>
      <c r="M60" s="3" t="s">
        <v>46</v>
      </c>
    </row>
    <row r="61" spans="1:14" x14ac:dyDescent="0.2">
      <c r="A61" s="2">
        <v>43939.617578414356</v>
      </c>
      <c r="B61" s="3" t="s">
        <v>14</v>
      </c>
      <c r="C61" s="3" t="s">
        <v>118</v>
      </c>
      <c r="D61" s="3" t="s">
        <v>24</v>
      </c>
      <c r="E61" s="3" t="s">
        <v>24</v>
      </c>
      <c r="F61" s="3" t="s">
        <v>18</v>
      </c>
      <c r="G61" s="3" t="s">
        <v>119</v>
      </c>
      <c r="H61" s="3" t="s">
        <v>32</v>
      </c>
      <c r="I61" s="3" t="s">
        <v>36</v>
      </c>
      <c r="J61" s="3" t="s">
        <v>36</v>
      </c>
      <c r="K61" s="3">
        <v>43</v>
      </c>
      <c r="L61" s="3" t="s">
        <v>27</v>
      </c>
      <c r="M61" s="3" t="s">
        <v>83</v>
      </c>
      <c r="N61" s="3" t="s">
        <v>120</v>
      </c>
    </row>
    <row r="62" spans="1:14" x14ac:dyDescent="0.2">
      <c r="A62" s="2">
        <v>43939.635478425931</v>
      </c>
      <c r="B62" s="3" t="s">
        <v>14</v>
      </c>
      <c r="C62" s="3" t="s">
        <v>29</v>
      </c>
      <c r="D62" s="3" t="s">
        <v>24</v>
      </c>
      <c r="E62" s="3" t="s">
        <v>24</v>
      </c>
      <c r="F62" s="3" t="s">
        <v>18</v>
      </c>
      <c r="G62" s="3" t="s">
        <v>34</v>
      </c>
      <c r="H62" s="3" t="s">
        <v>121</v>
      </c>
      <c r="I62" s="3" t="s">
        <v>36</v>
      </c>
      <c r="J62" s="3" t="s">
        <v>36</v>
      </c>
      <c r="K62" s="3">
        <v>47</v>
      </c>
      <c r="L62" s="3" t="s">
        <v>27</v>
      </c>
      <c r="M62" s="3" t="s">
        <v>83</v>
      </c>
      <c r="N62" s="3" t="s">
        <v>122</v>
      </c>
    </row>
    <row r="63" spans="1:14" x14ac:dyDescent="0.2">
      <c r="A63" s="2">
        <v>43939.639052430561</v>
      </c>
      <c r="B63" s="3" t="s">
        <v>14</v>
      </c>
      <c r="C63" s="3" t="s">
        <v>38</v>
      </c>
      <c r="D63" s="3" t="s">
        <v>123</v>
      </c>
      <c r="E63" s="3" t="s">
        <v>24</v>
      </c>
      <c r="F63" s="3" t="s">
        <v>18</v>
      </c>
      <c r="G63" s="3" t="s">
        <v>34</v>
      </c>
      <c r="H63" s="3" t="s">
        <v>64</v>
      </c>
      <c r="I63" s="3" t="s">
        <v>36</v>
      </c>
      <c r="J63" s="3" t="s">
        <v>36</v>
      </c>
      <c r="K63" s="3">
        <v>40</v>
      </c>
      <c r="L63" s="3" t="s">
        <v>27</v>
      </c>
      <c r="M63" s="3" t="s">
        <v>124</v>
      </c>
    </row>
    <row r="64" spans="1:14" x14ac:dyDescent="0.2">
      <c r="A64" s="2">
        <v>43939.661485474542</v>
      </c>
      <c r="B64" s="3" t="s">
        <v>14</v>
      </c>
      <c r="C64" s="3" t="s">
        <v>38</v>
      </c>
      <c r="D64" s="3" t="s">
        <v>125</v>
      </c>
      <c r="E64" s="3" t="s">
        <v>24</v>
      </c>
      <c r="F64" s="3" t="s">
        <v>18</v>
      </c>
      <c r="G64" s="3" t="s">
        <v>63</v>
      </c>
      <c r="H64" s="3" t="s">
        <v>20</v>
      </c>
      <c r="I64" s="3" t="s">
        <v>36</v>
      </c>
      <c r="J64" s="3" t="s">
        <v>36</v>
      </c>
      <c r="K64" s="3">
        <v>23</v>
      </c>
      <c r="L64" s="3" t="s">
        <v>27</v>
      </c>
      <c r="M64" s="3" t="s">
        <v>40</v>
      </c>
    </row>
    <row r="65" spans="1:14" x14ac:dyDescent="0.2">
      <c r="A65" s="2">
        <v>43939.666456180552</v>
      </c>
      <c r="B65" s="3" t="s">
        <v>14</v>
      </c>
      <c r="C65" s="3" t="s">
        <v>38</v>
      </c>
      <c r="D65" s="3" t="s">
        <v>126</v>
      </c>
      <c r="E65" s="3" t="s">
        <v>24</v>
      </c>
      <c r="F65" s="3" t="s">
        <v>18</v>
      </c>
      <c r="G65" s="3" t="s">
        <v>41</v>
      </c>
      <c r="H65" s="3" t="s">
        <v>79</v>
      </c>
      <c r="I65" s="3" t="s">
        <v>36</v>
      </c>
      <c r="J65" s="3" t="s">
        <v>36</v>
      </c>
      <c r="K65" s="3">
        <v>35</v>
      </c>
      <c r="L65" s="3" t="s">
        <v>52</v>
      </c>
      <c r="M65" s="3" t="s">
        <v>44</v>
      </c>
    </row>
    <row r="66" spans="1:14" x14ac:dyDescent="0.2">
      <c r="A66" s="2">
        <v>43939.675077395834</v>
      </c>
      <c r="B66" s="3" t="s">
        <v>14</v>
      </c>
      <c r="C66" s="3" t="s">
        <v>29</v>
      </c>
      <c r="D66" s="3" t="s">
        <v>24</v>
      </c>
      <c r="E66" s="3" t="s">
        <v>24</v>
      </c>
      <c r="F66" s="3" t="s">
        <v>18</v>
      </c>
      <c r="G66" s="3" t="s">
        <v>127</v>
      </c>
      <c r="H66" s="3" t="s">
        <v>128</v>
      </c>
      <c r="I66" s="3" t="s">
        <v>36</v>
      </c>
      <c r="J66" s="3" t="s">
        <v>36</v>
      </c>
      <c r="K66" s="3">
        <v>30</v>
      </c>
      <c r="L66" s="3" t="s">
        <v>27</v>
      </c>
      <c r="M66" s="3" t="s">
        <v>46</v>
      </c>
    </row>
    <row r="67" spans="1:14" x14ac:dyDescent="0.2">
      <c r="A67" s="2">
        <v>43939.696183622684</v>
      </c>
      <c r="B67" s="3" t="s">
        <v>14</v>
      </c>
      <c r="C67" s="3" t="s">
        <v>68</v>
      </c>
      <c r="D67" s="3" t="s">
        <v>24</v>
      </c>
      <c r="E67" s="3" t="s">
        <v>24</v>
      </c>
      <c r="F67" s="3" t="s">
        <v>18</v>
      </c>
      <c r="G67" s="3" t="s">
        <v>129</v>
      </c>
      <c r="H67" s="3" t="s">
        <v>90</v>
      </c>
      <c r="I67" s="3" t="s">
        <v>130</v>
      </c>
      <c r="J67" s="3" t="s">
        <v>36</v>
      </c>
      <c r="K67" s="3">
        <v>52</v>
      </c>
      <c r="L67" s="3" t="s">
        <v>27</v>
      </c>
      <c r="M67" s="3" t="s">
        <v>46</v>
      </c>
    </row>
    <row r="68" spans="1:14" x14ac:dyDescent="0.2">
      <c r="A68" s="2">
        <v>43939.703072812496</v>
      </c>
      <c r="B68" s="3" t="s">
        <v>14</v>
      </c>
      <c r="C68" s="3" t="s">
        <v>68</v>
      </c>
      <c r="D68" s="3" t="s">
        <v>59</v>
      </c>
      <c r="E68" s="3" t="s">
        <v>24</v>
      </c>
      <c r="F68" s="3" t="s">
        <v>18</v>
      </c>
      <c r="G68" s="3" t="s">
        <v>34</v>
      </c>
      <c r="H68" s="3" t="s">
        <v>131</v>
      </c>
      <c r="I68" s="3" t="s">
        <v>36</v>
      </c>
      <c r="J68" s="3" t="s">
        <v>36</v>
      </c>
      <c r="K68" s="3">
        <v>37</v>
      </c>
      <c r="L68" s="3" t="s">
        <v>27</v>
      </c>
      <c r="M68" s="3" t="s">
        <v>46</v>
      </c>
    </row>
    <row r="69" spans="1:14" x14ac:dyDescent="0.2">
      <c r="A69" s="2">
        <v>43939.711028657402</v>
      </c>
      <c r="B69" s="3" t="s">
        <v>14</v>
      </c>
      <c r="C69" s="3" t="s">
        <v>29</v>
      </c>
      <c r="D69" s="3" t="s">
        <v>24</v>
      </c>
      <c r="E69" s="3" t="s">
        <v>24</v>
      </c>
      <c r="F69" s="3" t="s">
        <v>18</v>
      </c>
      <c r="G69" s="3" t="s">
        <v>25</v>
      </c>
      <c r="H69" s="3" t="s">
        <v>79</v>
      </c>
      <c r="I69" s="3" t="s">
        <v>89</v>
      </c>
      <c r="J69" s="3" t="s">
        <v>36</v>
      </c>
      <c r="K69" s="3">
        <v>23</v>
      </c>
      <c r="L69" s="3" t="s">
        <v>27</v>
      </c>
      <c r="M69" s="3" t="s">
        <v>40</v>
      </c>
    </row>
    <row r="70" spans="1:14" x14ac:dyDescent="0.2">
      <c r="A70" s="2">
        <v>43939.760989479168</v>
      </c>
      <c r="B70" s="3" t="s">
        <v>22</v>
      </c>
      <c r="D70" s="3" t="s">
        <v>24</v>
      </c>
      <c r="E70" s="3" t="s">
        <v>24</v>
      </c>
      <c r="F70" s="3" t="s">
        <v>18</v>
      </c>
      <c r="G70" s="3" t="s">
        <v>72</v>
      </c>
      <c r="H70" s="3" t="s">
        <v>32</v>
      </c>
      <c r="I70" s="3" t="s">
        <v>132</v>
      </c>
      <c r="J70" s="3" t="s">
        <v>132</v>
      </c>
      <c r="K70" s="3">
        <v>43</v>
      </c>
      <c r="L70" s="3" t="s">
        <v>52</v>
      </c>
      <c r="M70" s="3" t="s">
        <v>124</v>
      </c>
    </row>
    <row r="71" spans="1:14" x14ac:dyDescent="0.2">
      <c r="A71" s="2">
        <v>43939.817992916665</v>
      </c>
      <c r="B71" s="3" t="s">
        <v>14</v>
      </c>
      <c r="C71" s="3" t="s">
        <v>38</v>
      </c>
      <c r="D71" s="3" t="s">
        <v>24</v>
      </c>
      <c r="E71" s="3" t="s">
        <v>24</v>
      </c>
      <c r="F71" s="3" t="s">
        <v>18</v>
      </c>
      <c r="G71" s="3" t="s">
        <v>41</v>
      </c>
      <c r="H71" s="3" t="s">
        <v>133</v>
      </c>
      <c r="I71" s="3" t="s">
        <v>36</v>
      </c>
      <c r="J71" s="3" t="s">
        <v>36</v>
      </c>
      <c r="K71" s="3">
        <v>38</v>
      </c>
      <c r="L71" s="3" t="s">
        <v>27</v>
      </c>
      <c r="M71" s="3" t="s">
        <v>101</v>
      </c>
    </row>
    <row r="72" spans="1:14" x14ac:dyDescent="0.2">
      <c r="A72" s="2">
        <v>43939.833021932871</v>
      </c>
      <c r="B72" s="3" t="s">
        <v>14</v>
      </c>
      <c r="C72" s="3" t="s">
        <v>68</v>
      </c>
      <c r="D72" s="3" t="s">
        <v>134</v>
      </c>
      <c r="E72" s="3" t="s">
        <v>135</v>
      </c>
      <c r="F72" s="3" t="s">
        <v>18</v>
      </c>
      <c r="G72" s="3" t="s">
        <v>34</v>
      </c>
      <c r="H72" s="3" t="s">
        <v>39</v>
      </c>
      <c r="I72" s="3" t="s">
        <v>36</v>
      </c>
      <c r="J72" s="3" t="s">
        <v>36</v>
      </c>
      <c r="K72" s="3">
        <v>54</v>
      </c>
      <c r="L72" s="3" t="s">
        <v>27</v>
      </c>
      <c r="M72" s="3" t="s">
        <v>21</v>
      </c>
    </row>
    <row r="73" spans="1:14" x14ac:dyDescent="0.2">
      <c r="A73" s="2">
        <v>43939.879882326393</v>
      </c>
      <c r="B73" s="3" t="s">
        <v>14</v>
      </c>
      <c r="C73" s="3" t="s">
        <v>91</v>
      </c>
      <c r="D73" s="3" t="s">
        <v>59</v>
      </c>
      <c r="E73" s="3" t="s">
        <v>59</v>
      </c>
      <c r="F73" s="3" t="s">
        <v>18</v>
      </c>
      <c r="G73" s="3" t="s">
        <v>136</v>
      </c>
      <c r="H73" s="3" t="s">
        <v>57</v>
      </c>
      <c r="I73" s="3" t="s">
        <v>36</v>
      </c>
      <c r="J73" s="3" t="s">
        <v>36</v>
      </c>
      <c r="K73" s="3">
        <v>55</v>
      </c>
      <c r="L73" s="3" t="s">
        <v>27</v>
      </c>
      <c r="M73" s="3" t="s">
        <v>40</v>
      </c>
    </row>
    <row r="74" spans="1:14" x14ac:dyDescent="0.2">
      <c r="A74" s="2">
        <v>43939.885398842591</v>
      </c>
      <c r="B74" s="3" t="s">
        <v>14</v>
      </c>
      <c r="C74" s="3" t="s">
        <v>38</v>
      </c>
      <c r="D74" s="3" t="s">
        <v>24</v>
      </c>
      <c r="E74" s="3" t="s">
        <v>24</v>
      </c>
      <c r="F74" s="3" t="s">
        <v>18</v>
      </c>
      <c r="G74" s="3" t="s">
        <v>41</v>
      </c>
      <c r="H74" s="3" t="s">
        <v>26</v>
      </c>
      <c r="I74" s="3" t="s">
        <v>43</v>
      </c>
      <c r="J74" s="3" t="s">
        <v>36</v>
      </c>
      <c r="K74" s="3">
        <v>29</v>
      </c>
      <c r="L74" s="3" t="s">
        <v>27</v>
      </c>
      <c r="M74" s="3" t="s">
        <v>44</v>
      </c>
    </row>
    <row r="75" spans="1:14" x14ac:dyDescent="0.2">
      <c r="A75" s="2">
        <v>43939.893999965279</v>
      </c>
      <c r="B75" s="3" t="s">
        <v>14</v>
      </c>
      <c r="C75" s="3" t="s">
        <v>137</v>
      </c>
      <c r="D75" s="3" t="s">
        <v>24</v>
      </c>
      <c r="E75" s="3" t="s">
        <v>24</v>
      </c>
      <c r="F75" s="3" t="s">
        <v>18</v>
      </c>
      <c r="G75" s="3" t="s">
        <v>138</v>
      </c>
      <c r="H75" s="3" t="s">
        <v>139</v>
      </c>
      <c r="I75" s="3" t="s">
        <v>115</v>
      </c>
      <c r="J75" s="3" t="s">
        <v>36</v>
      </c>
      <c r="K75" s="3">
        <v>55</v>
      </c>
      <c r="L75" s="3" t="s">
        <v>27</v>
      </c>
      <c r="M75" s="3" t="s">
        <v>40</v>
      </c>
    </row>
    <row r="76" spans="1:14" x14ac:dyDescent="0.2">
      <c r="A76" s="2">
        <v>43939.908425798611</v>
      </c>
      <c r="B76" s="3" t="s">
        <v>14</v>
      </c>
      <c r="C76" s="3" t="s">
        <v>140</v>
      </c>
      <c r="D76" s="3" t="s">
        <v>23</v>
      </c>
      <c r="E76" s="3" t="s">
        <v>24</v>
      </c>
      <c r="F76" s="3" t="s">
        <v>18</v>
      </c>
      <c r="G76" s="3" t="s">
        <v>63</v>
      </c>
      <c r="H76" s="3" t="s">
        <v>141</v>
      </c>
      <c r="I76" s="3" t="s">
        <v>48</v>
      </c>
      <c r="J76" s="3" t="s">
        <v>36</v>
      </c>
      <c r="K76" s="3">
        <v>48</v>
      </c>
      <c r="L76" s="3" t="s">
        <v>52</v>
      </c>
      <c r="M76" s="3" t="s">
        <v>101</v>
      </c>
    </row>
    <row r="77" spans="1:14" x14ac:dyDescent="0.2">
      <c r="A77" s="2">
        <v>43940.059727557869</v>
      </c>
      <c r="B77" s="3" t="s">
        <v>14</v>
      </c>
      <c r="C77" s="3" t="s">
        <v>38</v>
      </c>
      <c r="D77" s="3" t="s">
        <v>24</v>
      </c>
      <c r="E77" s="3" t="s">
        <v>24</v>
      </c>
      <c r="F77" s="3" t="s">
        <v>18</v>
      </c>
      <c r="G77" s="3" t="s">
        <v>25</v>
      </c>
      <c r="H77" s="3" t="s">
        <v>64</v>
      </c>
      <c r="I77" s="3" t="s">
        <v>36</v>
      </c>
      <c r="J77" s="3" t="s">
        <v>36</v>
      </c>
      <c r="K77" s="3">
        <v>40</v>
      </c>
      <c r="L77" s="3" t="s">
        <v>27</v>
      </c>
      <c r="M77" s="3" t="s">
        <v>83</v>
      </c>
    </row>
    <row r="78" spans="1:14" x14ac:dyDescent="0.2">
      <c r="A78" s="2">
        <v>43940.245303310185</v>
      </c>
      <c r="B78" s="3" t="s">
        <v>22</v>
      </c>
      <c r="D78" s="3" t="s">
        <v>24</v>
      </c>
      <c r="E78" s="3" t="s">
        <v>24</v>
      </c>
      <c r="F78" s="3" t="s">
        <v>18</v>
      </c>
      <c r="G78" s="3" t="s">
        <v>142</v>
      </c>
      <c r="H78" s="3" t="s">
        <v>143</v>
      </c>
      <c r="I78" s="3" t="s">
        <v>144</v>
      </c>
      <c r="J78" s="3" t="s">
        <v>36</v>
      </c>
      <c r="K78" s="3">
        <v>49</v>
      </c>
      <c r="L78" s="3" t="s">
        <v>52</v>
      </c>
      <c r="M78" s="3" t="s">
        <v>83</v>
      </c>
      <c r="N78" s="3" t="s">
        <v>145</v>
      </c>
    </row>
    <row r="79" spans="1:14" x14ac:dyDescent="0.2">
      <c r="A79" s="2">
        <v>43940.388024131942</v>
      </c>
      <c r="B79" s="3" t="s">
        <v>14</v>
      </c>
      <c r="C79" s="3" t="s">
        <v>38</v>
      </c>
      <c r="D79" s="3" t="s">
        <v>24</v>
      </c>
      <c r="E79" s="3" t="s">
        <v>24</v>
      </c>
      <c r="F79" s="3" t="s">
        <v>18</v>
      </c>
      <c r="G79" s="3" t="s">
        <v>34</v>
      </c>
      <c r="H79" s="3" t="s">
        <v>79</v>
      </c>
      <c r="I79" s="3" t="s">
        <v>43</v>
      </c>
      <c r="J79" s="3" t="s">
        <v>36</v>
      </c>
      <c r="K79" s="3">
        <v>52</v>
      </c>
      <c r="L79" s="3" t="s">
        <v>27</v>
      </c>
      <c r="M79" s="3" t="s">
        <v>146</v>
      </c>
      <c r="N79" s="3" t="s">
        <v>147</v>
      </c>
    </row>
    <row r="80" spans="1:14" x14ac:dyDescent="0.2">
      <c r="A80" s="2">
        <v>43940.394941469909</v>
      </c>
      <c r="B80" s="3" t="s">
        <v>14</v>
      </c>
      <c r="C80" s="3" t="s">
        <v>148</v>
      </c>
      <c r="D80" s="3" t="s">
        <v>149</v>
      </c>
      <c r="E80" s="3" t="s">
        <v>17</v>
      </c>
      <c r="F80" s="3" t="s">
        <v>22</v>
      </c>
      <c r="K80" s="3">
        <v>23</v>
      </c>
      <c r="L80" s="3" t="s">
        <v>27</v>
      </c>
      <c r="M80" s="3" t="s">
        <v>21</v>
      </c>
      <c r="N80" s="3" t="s">
        <v>150</v>
      </c>
    </row>
    <row r="81" spans="1:14" x14ac:dyDescent="0.2">
      <c r="A81" s="2">
        <v>43940.399213726851</v>
      </c>
      <c r="B81" s="3" t="s">
        <v>14</v>
      </c>
      <c r="C81" s="3" t="s">
        <v>38</v>
      </c>
      <c r="D81" s="3" t="s">
        <v>24</v>
      </c>
      <c r="E81" s="3" t="s">
        <v>24</v>
      </c>
      <c r="F81" s="3" t="s">
        <v>18</v>
      </c>
      <c r="G81" s="3" t="s">
        <v>34</v>
      </c>
      <c r="H81" s="3" t="s">
        <v>20</v>
      </c>
      <c r="I81" s="3" t="s">
        <v>36</v>
      </c>
      <c r="J81" s="3" t="s">
        <v>36</v>
      </c>
      <c r="K81" s="3">
        <v>25</v>
      </c>
      <c r="L81" s="3" t="s">
        <v>27</v>
      </c>
      <c r="M81" s="3" t="s">
        <v>46</v>
      </c>
    </row>
    <row r="82" spans="1:14" x14ac:dyDescent="0.2">
      <c r="A82" s="2">
        <v>43940.539789421295</v>
      </c>
      <c r="B82" s="3" t="s">
        <v>14</v>
      </c>
      <c r="C82" s="3" t="s">
        <v>151</v>
      </c>
      <c r="D82" s="3" t="s">
        <v>24</v>
      </c>
      <c r="E82" s="3" t="s">
        <v>24</v>
      </c>
      <c r="F82" s="3" t="s">
        <v>18</v>
      </c>
      <c r="G82" s="3" t="s">
        <v>152</v>
      </c>
      <c r="H82" s="3" t="s">
        <v>32</v>
      </c>
      <c r="I82" s="3" t="s">
        <v>36</v>
      </c>
      <c r="J82" s="3" t="s">
        <v>36</v>
      </c>
      <c r="K82" s="3">
        <v>26</v>
      </c>
      <c r="L82" s="3" t="s">
        <v>52</v>
      </c>
      <c r="M82" s="3" t="s">
        <v>46</v>
      </c>
    </row>
    <row r="83" spans="1:14" x14ac:dyDescent="0.2">
      <c r="A83" s="2">
        <v>43940.725145011573</v>
      </c>
      <c r="B83" s="3" t="s">
        <v>14</v>
      </c>
      <c r="C83" s="3" t="s">
        <v>38</v>
      </c>
      <c r="D83" s="3" t="s">
        <v>24</v>
      </c>
      <c r="E83" s="3" t="s">
        <v>24</v>
      </c>
      <c r="F83" s="3" t="s">
        <v>18</v>
      </c>
      <c r="G83" s="3" t="s">
        <v>153</v>
      </c>
      <c r="H83" s="3" t="s">
        <v>154</v>
      </c>
      <c r="I83" s="3" t="s">
        <v>155</v>
      </c>
      <c r="J83" s="3" t="s">
        <v>36</v>
      </c>
      <c r="K83" s="3">
        <v>29</v>
      </c>
      <c r="L83" s="3" t="s">
        <v>27</v>
      </c>
      <c r="M83" s="3" t="s">
        <v>46</v>
      </c>
    </row>
    <row r="84" spans="1:14" x14ac:dyDescent="0.2">
      <c r="A84" s="2">
        <v>43940.891019189818</v>
      </c>
      <c r="B84" s="3" t="s">
        <v>14</v>
      </c>
      <c r="C84" s="3" t="s">
        <v>38</v>
      </c>
      <c r="D84" s="3" t="s">
        <v>24</v>
      </c>
      <c r="E84" s="3" t="s">
        <v>24</v>
      </c>
      <c r="F84" s="3" t="s">
        <v>18</v>
      </c>
      <c r="G84" s="3" t="s">
        <v>41</v>
      </c>
      <c r="H84" s="3" t="s">
        <v>32</v>
      </c>
      <c r="I84" s="3" t="s">
        <v>36</v>
      </c>
      <c r="J84" s="3" t="s">
        <v>36</v>
      </c>
      <c r="K84" s="3">
        <v>39</v>
      </c>
      <c r="L84" s="3" t="s">
        <v>27</v>
      </c>
      <c r="M84" s="3" t="s">
        <v>101</v>
      </c>
    </row>
    <row r="85" spans="1:14" x14ac:dyDescent="0.2">
      <c r="A85" s="2">
        <v>43944.028480578709</v>
      </c>
      <c r="B85" s="3" t="s">
        <v>14</v>
      </c>
      <c r="C85" s="3" t="s">
        <v>38</v>
      </c>
      <c r="D85" s="3" t="s">
        <v>156</v>
      </c>
      <c r="E85" s="3" t="s">
        <v>125</v>
      </c>
      <c r="F85" s="3" t="s">
        <v>22</v>
      </c>
      <c r="K85" s="3">
        <v>25</v>
      </c>
      <c r="L85" s="3" t="s">
        <v>27</v>
      </c>
      <c r="M85" s="3" t="s">
        <v>40</v>
      </c>
    </row>
    <row r="86" spans="1:14" x14ac:dyDescent="0.2">
      <c r="A86" s="2">
        <v>43945.063940671302</v>
      </c>
      <c r="B86" s="3" t="s">
        <v>14</v>
      </c>
      <c r="C86" s="3" t="s">
        <v>38</v>
      </c>
      <c r="D86" s="3" t="s">
        <v>24</v>
      </c>
      <c r="E86" s="3" t="s">
        <v>24</v>
      </c>
      <c r="F86" s="3" t="s">
        <v>18</v>
      </c>
      <c r="G86" s="3" t="s">
        <v>25</v>
      </c>
      <c r="H86" s="3" t="s">
        <v>157</v>
      </c>
      <c r="I86" s="3" t="s">
        <v>36</v>
      </c>
      <c r="J86" s="3" t="s">
        <v>36</v>
      </c>
      <c r="K86" s="3">
        <v>30</v>
      </c>
      <c r="L86" s="3" t="s">
        <v>27</v>
      </c>
      <c r="M86" s="3" t="s">
        <v>102</v>
      </c>
    </row>
    <row r="87" spans="1:14" x14ac:dyDescent="0.2">
      <c r="A87" s="2">
        <v>43946.500074305557</v>
      </c>
      <c r="B87" s="3" t="s">
        <v>22</v>
      </c>
      <c r="D87" s="3" t="s">
        <v>125</v>
      </c>
      <c r="E87" s="3" t="s">
        <v>17</v>
      </c>
      <c r="F87" s="3" t="s">
        <v>22</v>
      </c>
      <c r="K87" s="3">
        <v>23</v>
      </c>
      <c r="L87" s="3" t="s">
        <v>158</v>
      </c>
      <c r="M87" s="3" t="s">
        <v>40</v>
      </c>
    </row>
    <row r="88" spans="1:14" x14ac:dyDescent="0.2">
      <c r="A88" s="2">
        <v>43946.584336354164</v>
      </c>
      <c r="B88" s="3" t="s">
        <v>22</v>
      </c>
      <c r="D88" s="3" t="s">
        <v>125</v>
      </c>
      <c r="E88" s="3" t="s">
        <v>17</v>
      </c>
      <c r="F88" s="3" t="s">
        <v>22</v>
      </c>
      <c r="K88" s="3">
        <v>51</v>
      </c>
      <c r="L88" s="3" t="s">
        <v>27</v>
      </c>
      <c r="M88" s="3" t="s">
        <v>40</v>
      </c>
    </row>
    <row r="89" spans="1:14" x14ac:dyDescent="0.2">
      <c r="A89" s="2">
        <v>43946.721222071763</v>
      </c>
      <c r="B89" s="3" t="s">
        <v>22</v>
      </c>
      <c r="D89" s="3" t="s">
        <v>159</v>
      </c>
      <c r="E89" s="3" t="s">
        <v>24</v>
      </c>
      <c r="F89" s="3" t="s">
        <v>18</v>
      </c>
      <c r="G89" s="3" t="s">
        <v>160</v>
      </c>
      <c r="H89" s="3" t="s">
        <v>20</v>
      </c>
      <c r="I89" s="3" t="s">
        <v>161</v>
      </c>
      <c r="J89" s="3" t="s">
        <v>162</v>
      </c>
      <c r="K89" s="3">
        <v>38</v>
      </c>
      <c r="L89" s="3" t="s">
        <v>27</v>
      </c>
      <c r="M89" s="3" t="s">
        <v>44</v>
      </c>
    </row>
    <row r="90" spans="1:14" x14ac:dyDescent="0.2">
      <c r="A90" s="2">
        <v>43946.824400671292</v>
      </c>
      <c r="B90" s="3" t="s">
        <v>22</v>
      </c>
      <c r="E90" s="3" t="s">
        <v>17</v>
      </c>
      <c r="F90" s="3" t="s">
        <v>22</v>
      </c>
      <c r="K90" s="3">
        <v>26</v>
      </c>
      <c r="L90" s="3" t="s">
        <v>27</v>
      </c>
      <c r="M90" s="3" t="s">
        <v>109</v>
      </c>
      <c r="N90" s="3" t="s">
        <v>163</v>
      </c>
    </row>
    <row r="91" spans="1:14" x14ac:dyDescent="0.2">
      <c r="A91" s="2">
        <v>43946.961324884258</v>
      </c>
      <c r="B91" s="3" t="s">
        <v>14</v>
      </c>
      <c r="C91" s="3" t="s">
        <v>38</v>
      </c>
      <c r="D91" s="3" t="s">
        <v>24</v>
      </c>
      <c r="E91" s="3" t="s">
        <v>24</v>
      </c>
      <c r="F91" s="3" t="s">
        <v>18</v>
      </c>
      <c r="G91" s="3" t="s">
        <v>41</v>
      </c>
      <c r="H91" s="3" t="s">
        <v>20</v>
      </c>
      <c r="I91" s="3" t="s">
        <v>36</v>
      </c>
      <c r="J91" s="3" t="s">
        <v>36</v>
      </c>
      <c r="K91" s="3">
        <v>28</v>
      </c>
      <c r="L91" s="3" t="s">
        <v>52</v>
      </c>
      <c r="M91" s="3" t="s">
        <v>146</v>
      </c>
    </row>
    <row r="92" spans="1:14" x14ac:dyDescent="0.2">
      <c r="A92" s="2">
        <v>43946.965661145834</v>
      </c>
      <c r="B92" s="3" t="s">
        <v>22</v>
      </c>
      <c r="D92" s="3" t="s">
        <v>24</v>
      </c>
      <c r="E92" s="3" t="s">
        <v>24</v>
      </c>
      <c r="F92" s="3" t="s">
        <v>18</v>
      </c>
      <c r="G92" s="3" t="s">
        <v>41</v>
      </c>
      <c r="H92" s="3" t="s">
        <v>26</v>
      </c>
      <c r="I92" s="3" t="s">
        <v>36</v>
      </c>
      <c r="J92" s="3" t="s">
        <v>36</v>
      </c>
      <c r="K92" s="3">
        <v>32</v>
      </c>
      <c r="L92" s="3" t="s">
        <v>27</v>
      </c>
      <c r="M92" s="3" t="s">
        <v>40</v>
      </c>
    </row>
    <row r="93" spans="1:14" x14ac:dyDescent="0.2">
      <c r="A93" s="2">
        <v>43947.746181898146</v>
      </c>
      <c r="B93" s="3" t="s">
        <v>14</v>
      </c>
      <c r="C93" s="3" t="s">
        <v>38</v>
      </c>
      <c r="D93" s="3" t="s">
        <v>24</v>
      </c>
      <c r="E93" s="3" t="s">
        <v>24</v>
      </c>
      <c r="F93" s="3" t="s">
        <v>18</v>
      </c>
      <c r="G93" s="3" t="s">
        <v>63</v>
      </c>
      <c r="H93" s="3" t="s">
        <v>164</v>
      </c>
      <c r="I93" s="3" t="s">
        <v>36</v>
      </c>
      <c r="J93" s="3" t="s">
        <v>36</v>
      </c>
      <c r="K93" s="3">
        <v>44</v>
      </c>
      <c r="L93" s="3" t="s">
        <v>52</v>
      </c>
      <c r="M93" s="3" t="s">
        <v>40</v>
      </c>
    </row>
    <row r="94" spans="1:14" x14ac:dyDescent="0.2">
      <c r="A94" s="2">
        <v>43947.893024050922</v>
      </c>
      <c r="B94" s="3" t="s">
        <v>14</v>
      </c>
      <c r="C94" s="3" t="s">
        <v>68</v>
      </c>
      <c r="D94" s="3" t="s">
        <v>165</v>
      </c>
      <c r="E94" s="3" t="s">
        <v>166</v>
      </c>
      <c r="F94" s="3" t="s">
        <v>18</v>
      </c>
      <c r="G94" s="3" t="s">
        <v>167</v>
      </c>
      <c r="H94" s="3" t="s">
        <v>20</v>
      </c>
      <c r="I94" s="3" t="s">
        <v>89</v>
      </c>
      <c r="J94" s="3" t="s">
        <v>36</v>
      </c>
      <c r="K94" s="3">
        <v>50</v>
      </c>
      <c r="L94" s="3" t="s">
        <v>27</v>
      </c>
      <c r="M94" s="3" t="s">
        <v>28</v>
      </c>
    </row>
    <row r="95" spans="1:14" x14ac:dyDescent="0.2">
      <c r="A95" s="2">
        <v>43948.604482951385</v>
      </c>
      <c r="B95" s="3" t="s">
        <v>14</v>
      </c>
      <c r="C95" s="3" t="s">
        <v>38</v>
      </c>
      <c r="D95" s="3" t="s">
        <v>168</v>
      </c>
      <c r="E95" s="3" t="s">
        <v>24</v>
      </c>
      <c r="F95" s="3" t="s">
        <v>18</v>
      </c>
      <c r="G95" s="3" t="s">
        <v>25</v>
      </c>
      <c r="H95" s="3" t="s">
        <v>169</v>
      </c>
      <c r="I95" s="3" t="s">
        <v>170</v>
      </c>
      <c r="J95" s="3" t="s">
        <v>171</v>
      </c>
      <c r="K95" s="3">
        <v>31</v>
      </c>
      <c r="L95" s="3" t="s">
        <v>52</v>
      </c>
      <c r="M95" s="3" t="s">
        <v>83</v>
      </c>
    </row>
    <row r="96" spans="1:14" x14ac:dyDescent="0.2">
      <c r="A96" s="2">
        <v>43948.675656678242</v>
      </c>
      <c r="B96" s="3" t="s">
        <v>22</v>
      </c>
      <c r="D96" s="3" t="s">
        <v>126</v>
      </c>
      <c r="E96" s="3" t="s">
        <v>17</v>
      </c>
      <c r="F96" s="3" t="s">
        <v>22</v>
      </c>
      <c r="K96" s="3">
        <v>36</v>
      </c>
      <c r="L96" s="3" t="s">
        <v>27</v>
      </c>
      <c r="M96" s="3" t="s">
        <v>40</v>
      </c>
      <c r="N96" s="3" t="s">
        <v>172</v>
      </c>
    </row>
    <row r="97" spans="1:14" x14ac:dyDescent="0.2">
      <c r="A97" s="2">
        <v>43948.722082569446</v>
      </c>
      <c r="B97" s="3" t="s">
        <v>14</v>
      </c>
      <c r="C97" s="3" t="s">
        <v>91</v>
      </c>
      <c r="D97" s="3" t="s">
        <v>24</v>
      </c>
      <c r="E97" s="3" t="s">
        <v>24</v>
      </c>
      <c r="F97" s="3" t="s">
        <v>18</v>
      </c>
      <c r="G97" s="3" t="s">
        <v>25</v>
      </c>
      <c r="H97" s="3" t="s">
        <v>39</v>
      </c>
      <c r="I97" s="3" t="s">
        <v>36</v>
      </c>
      <c r="J97" s="3" t="s">
        <v>36</v>
      </c>
      <c r="K97" s="3">
        <v>44</v>
      </c>
      <c r="L97" s="3" t="s">
        <v>27</v>
      </c>
      <c r="M97" s="3" t="s">
        <v>83</v>
      </c>
    </row>
    <row r="98" spans="1:14" x14ac:dyDescent="0.2">
      <c r="A98" s="2">
        <v>43948.734103333336</v>
      </c>
      <c r="B98" s="3" t="s">
        <v>14</v>
      </c>
      <c r="C98" s="3" t="s">
        <v>173</v>
      </c>
      <c r="D98" s="3" t="s">
        <v>24</v>
      </c>
      <c r="E98" s="3" t="s">
        <v>24</v>
      </c>
      <c r="F98" s="3" t="s">
        <v>18</v>
      </c>
      <c r="G98" s="3" t="s">
        <v>72</v>
      </c>
      <c r="H98" s="3" t="s">
        <v>39</v>
      </c>
      <c r="I98" s="3" t="s">
        <v>36</v>
      </c>
      <c r="J98" s="3" t="s">
        <v>36</v>
      </c>
      <c r="K98" s="3">
        <v>29</v>
      </c>
      <c r="L98" s="3" t="s">
        <v>27</v>
      </c>
      <c r="M98" s="3" t="s">
        <v>44</v>
      </c>
    </row>
    <row r="99" spans="1:14" x14ac:dyDescent="0.2">
      <c r="A99" s="2">
        <v>43948.859340486109</v>
      </c>
      <c r="B99" s="3" t="s">
        <v>14</v>
      </c>
      <c r="C99" s="3" t="s">
        <v>38</v>
      </c>
      <c r="D99" s="3" t="s">
        <v>156</v>
      </c>
      <c r="E99" s="3" t="s">
        <v>24</v>
      </c>
      <c r="F99" s="3" t="s">
        <v>18</v>
      </c>
      <c r="G99" s="3" t="s">
        <v>25</v>
      </c>
      <c r="H99" s="3" t="s">
        <v>174</v>
      </c>
      <c r="I99" s="3" t="s">
        <v>175</v>
      </c>
      <c r="J99" s="3" t="s">
        <v>36</v>
      </c>
      <c r="K99" s="3">
        <v>33</v>
      </c>
      <c r="L99" s="3" t="s">
        <v>27</v>
      </c>
      <c r="M99" s="3" t="s">
        <v>28</v>
      </c>
    </row>
    <row r="100" spans="1:14" x14ac:dyDescent="0.2">
      <c r="A100" s="2">
        <v>43948.972740844911</v>
      </c>
      <c r="B100" s="3" t="s">
        <v>14</v>
      </c>
      <c r="C100" s="3" t="s">
        <v>29</v>
      </c>
      <c r="D100" s="3" t="s">
        <v>176</v>
      </c>
      <c r="E100" s="3" t="s">
        <v>176</v>
      </c>
      <c r="F100" s="3" t="s">
        <v>18</v>
      </c>
      <c r="G100" s="3" t="s">
        <v>25</v>
      </c>
      <c r="H100" s="3" t="s">
        <v>177</v>
      </c>
      <c r="I100" s="3" t="s">
        <v>178</v>
      </c>
      <c r="J100" s="3" t="s">
        <v>36</v>
      </c>
      <c r="K100" s="3">
        <v>44</v>
      </c>
      <c r="L100" s="3" t="s">
        <v>27</v>
      </c>
      <c r="M100" s="3" t="s">
        <v>44</v>
      </c>
    </row>
    <row r="101" spans="1:14" x14ac:dyDescent="0.2">
      <c r="A101" s="2">
        <v>43949.46803452546</v>
      </c>
      <c r="B101" s="3" t="s">
        <v>14</v>
      </c>
      <c r="C101" s="3" t="s">
        <v>91</v>
      </c>
      <c r="D101" s="3" t="s">
        <v>125</v>
      </c>
      <c r="E101" s="3" t="s">
        <v>59</v>
      </c>
      <c r="F101" s="3" t="s">
        <v>18</v>
      </c>
      <c r="G101" s="3" t="s">
        <v>41</v>
      </c>
      <c r="H101" s="3" t="s">
        <v>39</v>
      </c>
      <c r="I101" s="3" t="s">
        <v>36</v>
      </c>
      <c r="J101" s="3" t="s">
        <v>36</v>
      </c>
      <c r="K101" s="3">
        <v>21</v>
      </c>
      <c r="L101" s="3" t="s">
        <v>27</v>
      </c>
      <c r="M101" s="3" t="s">
        <v>46</v>
      </c>
    </row>
    <row r="102" spans="1:14" x14ac:dyDescent="0.2">
      <c r="A102" s="2">
        <v>43949.475110300926</v>
      </c>
      <c r="B102" s="3" t="s">
        <v>14</v>
      </c>
      <c r="C102" s="3" t="s">
        <v>91</v>
      </c>
      <c r="D102" s="3" t="s">
        <v>179</v>
      </c>
      <c r="E102" s="3" t="s">
        <v>17</v>
      </c>
      <c r="F102" s="3" t="s">
        <v>22</v>
      </c>
      <c r="K102" s="3">
        <v>21</v>
      </c>
      <c r="L102" s="3" t="s">
        <v>52</v>
      </c>
      <c r="M102" s="3" t="s">
        <v>46</v>
      </c>
      <c r="N102" s="3" t="s">
        <v>180</v>
      </c>
    </row>
    <row r="103" spans="1:14" x14ac:dyDescent="0.2">
      <c r="A103" s="2">
        <v>43949.761352199072</v>
      </c>
      <c r="B103" s="3" t="s">
        <v>14</v>
      </c>
      <c r="C103" s="3" t="s">
        <v>38</v>
      </c>
      <c r="D103" s="3" t="s">
        <v>24</v>
      </c>
      <c r="E103" s="3" t="s">
        <v>24</v>
      </c>
      <c r="F103" s="3" t="s">
        <v>18</v>
      </c>
      <c r="G103" s="3" t="s">
        <v>181</v>
      </c>
      <c r="H103" s="3" t="s">
        <v>39</v>
      </c>
      <c r="I103" s="3" t="s">
        <v>43</v>
      </c>
      <c r="J103" s="3" t="s">
        <v>85</v>
      </c>
      <c r="K103" s="3">
        <v>34</v>
      </c>
      <c r="L103" s="3" t="s">
        <v>52</v>
      </c>
      <c r="M103" s="3" t="s">
        <v>182</v>
      </c>
    </row>
    <row r="104" spans="1:14" x14ac:dyDescent="0.2">
      <c r="A104" s="2">
        <v>43950.282269710646</v>
      </c>
      <c r="B104" s="3" t="s">
        <v>14</v>
      </c>
      <c r="C104" s="3" t="s">
        <v>91</v>
      </c>
      <c r="D104" s="3" t="s">
        <v>24</v>
      </c>
      <c r="E104" s="3" t="s">
        <v>24</v>
      </c>
      <c r="F104" s="3" t="s">
        <v>18</v>
      </c>
      <c r="G104" s="3" t="s">
        <v>41</v>
      </c>
      <c r="H104" s="3" t="s">
        <v>39</v>
      </c>
      <c r="I104" s="3" t="s">
        <v>85</v>
      </c>
      <c r="J104" s="3" t="s">
        <v>85</v>
      </c>
      <c r="K104" s="3">
        <v>37</v>
      </c>
      <c r="L104" s="3" t="s">
        <v>27</v>
      </c>
      <c r="M104" s="3" t="s">
        <v>46</v>
      </c>
      <c r="N104" s="3" t="s">
        <v>183</v>
      </c>
    </row>
    <row r="105" spans="1:14" x14ac:dyDescent="0.2">
      <c r="A105" s="2">
        <v>43950.612490486106</v>
      </c>
      <c r="B105" s="3" t="s">
        <v>14</v>
      </c>
      <c r="C105" s="3" t="s">
        <v>91</v>
      </c>
      <c r="D105" s="3" t="s">
        <v>184</v>
      </c>
      <c r="E105" s="3" t="s">
        <v>24</v>
      </c>
      <c r="F105" s="3" t="s">
        <v>18</v>
      </c>
      <c r="G105" s="3" t="s">
        <v>185</v>
      </c>
      <c r="H105" s="3" t="s">
        <v>20</v>
      </c>
      <c r="I105" s="3" t="s">
        <v>186</v>
      </c>
      <c r="J105" s="3" t="s">
        <v>36</v>
      </c>
      <c r="K105" s="3">
        <v>27</v>
      </c>
      <c r="L105" s="3" t="s">
        <v>27</v>
      </c>
      <c r="M105" s="3" t="s">
        <v>40</v>
      </c>
      <c r="N105" s="3" t="s">
        <v>187</v>
      </c>
    </row>
    <row r="106" spans="1:14" x14ac:dyDescent="0.2">
      <c r="A106" s="2">
        <v>43950.92319512731</v>
      </c>
      <c r="B106" s="3" t="s">
        <v>14</v>
      </c>
      <c r="C106" s="3" t="s">
        <v>29</v>
      </c>
      <c r="D106" s="3" t="s">
        <v>188</v>
      </c>
      <c r="E106" s="3" t="s">
        <v>189</v>
      </c>
      <c r="F106" s="3" t="s">
        <v>18</v>
      </c>
      <c r="G106" s="3" t="s">
        <v>34</v>
      </c>
      <c r="H106" s="3" t="s">
        <v>80</v>
      </c>
      <c r="I106" s="3" t="s">
        <v>190</v>
      </c>
      <c r="J106" s="3" t="s">
        <v>36</v>
      </c>
      <c r="K106" s="3">
        <v>34</v>
      </c>
      <c r="L106" s="3" t="s">
        <v>27</v>
      </c>
      <c r="M106" s="3" t="s">
        <v>191</v>
      </c>
    </row>
    <row r="107" spans="1:14" x14ac:dyDescent="0.2">
      <c r="A107" s="2">
        <v>43950.944762546293</v>
      </c>
      <c r="B107" s="3" t="s">
        <v>14</v>
      </c>
      <c r="C107" s="3" t="s">
        <v>38</v>
      </c>
      <c r="D107" s="3" t="s">
        <v>24</v>
      </c>
      <c r="E107" s="3" t="s">
        <v>24</v>
      </c>
      <c r="F107" s="3" t="s">
        <v>18</v>
      </c>
      <c r="G107" s="3" t="s">
        <v>63</v>
      </c>
      <c r="H107" s="3" t="s">
        <v>192</v>
      </c>
      <c r="I107" s="3" t="s">
        <v>36</v>
      </c>
      <c r="J107" s="3" t="s">
        <v>36</v>
      </c>
      <c r="K107" s="3">
        <v>41</v>
      </c>
      <c r="L107" s="3" t="s">
        <v>27</v>
      </c>
      <c r="M107" s="3" t="s">
        <v>191</v>
      </c>
    </row>
    <row r="108" spans="1:14" x14ac:dyDescent="0.2">
      <c r="A108" s="2">
        <v>43951.347467141204</v>
      </c>
      <c r="B108" s="3" t="s">
        <v>14</v>
      </c>
      <c r="C108" s="3" t="s">
        <v>38</v>
      </c>
      <c r="D108" s="3" t="s">
        <v>24</v>
      </c>
      <c r="E108" s="3" t="s">
        <v>24</v>
      </c>
      <c r="F108" s="3" t="s">
        <v>18</v>
      </c>
      <c r="G108" s="3" t="s">
        <v>25</v>
      </c>
      <c r="H108" s="3" t="s">
        <v>39</v>
      </c>
      <c r="I108" s="3" t="s">
        <v>36</v>
      </c>
      <c r="J108" s="3" t="s">
        <v>85</v>
      </c>
      <c r="K108" s="3">
        <v>35</v>
      </c>
      <c r="L108" s="3" t="s">
        <v>27</v>
      </c>
      <c r="M108" s="3" t="s">
        <v>191</v>
      </c>
    </row>
    <row r="109" spans="1:14" x14ac:dyDescent="0.2">
      <c r="A109" s="2">
        <v>43951.369103460645</v>
      </c>
      <c r="B109" s="3" t="s">
        <v>14</v>
      </c>
      <c r="C109" s="3" t="s">
        <v>38</v>
      </c>
      <c r="D109" s="3" t="s">
        <v>24</v>
      </c>
      <c r="E109" s="3" t="s">
        <v>24</v>
      </c>
      <c r="F109" s="3" t="s">
        <v>18</v>
      </c>
      <c r="G109" s="3" t="s">
        <v>41</v>
      </c>
      <c r="H109" s="3" t="s">
        <v>79</v>
      </c>
      <c r="I109" s="3" t="s">
        <v>36</v>
      </c>
      <c r="J109" s="3" t="s">
        <v>36</v>
      </c>
      <c r="K109" s="3">
        <v>37</v>
      </c>
      <c r="L109" s="3" t="s">
        <v>27</v>
      </c>
      <c r="M109" s="3" t="s">
        <v>193</v>
      </c>
    </row>
    <row r="110" spans="1:14" x14ac:dyDescent="0.2">
      <c r="A110" s="2">
        <v>43955.592416747684</v>
      </c>
      <c r="B110" s="3" t="s">
        <v>22</v>
      </c>
      <c r="D110" s="3" t="s">
        <v>24</v>
      </c>
      <c r="E110" s="3" t="s">
        <v>24</v>
      </c>
      <c r="F110" s="3" t="s">
        <v>18</v>
      </c>
      <c r="G110" s="3" t="s">
        <v>194</v>
      </c>
      <c r="H110" s="3" t="s">
        <v>195</v>
      </c>
      <c r="I110" s="3" t="s">
        <v>196</v>
      </c>
      <c r="J110" s="3" t="s">
        <v>85</v>
      </c>
      <c r="K110" s="3">
        <v>43</v>
      </c>
      <c r="L110" s="3" t="s">
        <v>52</v>
      </c>
      <c r="M110" s="3" t="s">
        <v>40</v>
      </c>
    </row>
    <row r="111" spans="1:14" x14ac:dyDescent="0.2">
      <c r="A111" s="2">
        <v>43958.636137962967</v>
      </c>
      <c r="B111" s="3" t="s">
        <v>14</v>
      </c>
      <c r="C111" s="3" t="s">
        <v>91</v>
      </c>
      <c r="D111" s="3" t="s">
        <v>197</v>
      </c>
      <c r="E111" s="3" t="s">
        <v>24</v>
      </c>
      <c r="F111" s="3" t="s">
        <v>18</v>
      </c>
      <c r="G111" s="3" t="s">
        <v>41</v>
      </c>
      <c r="H111" s="3" t="s">
        <v>174</v>
      </c>
      <c r="I111" s="3" t="s">
        <v>198</v>
      </c>
      <c r="J111" s="3" t="s">
        <v>199</v>
      </c>
      <c r="K111" s="3">
        <v>42</v>
      </c>
      <c r="L111" s="3" t="s">
        <v>27</v>
      </c>
      <c r="M111" s="3" t="s">
        <v>46</v>
      </c>
    </row>
    <row r="112" spans="1:14" x14ac:dyDescent="0.2">
      <c r="A112" s="2">
        <v>43958.775957546299</v>
      </c>
      <c r="B112" s="3" t="s">
        <v>14</v>
      </c>
      <c r="C112" s="3" t="s">
        <v>54</v>
      </c>
      <c r="D112" s="3" t="s">
        <v>24</v>
      </c>
      <c r="E112" s="3" t="s">
        <v>24</v>
      </c>
      <c r="F112" s="3" t="s">
        <v>18</v>
      </c>
      <c r="G112" s="3" t="s">
        <v>25</v>
      </c>
      <c r="H112" s="3" t="s">
        <v>200</v>
      </c>
      <c r="I112" s="3" t="s">
        <v>36</v>
      </c>
      <c r="J112" s="3" t="s">
        <v>36</v>
      </c>
      <c r="K112" s="3">
        <v>21</v>
      </c>
      <c r="L112" s="3" t="s">
        <v>27</v>
      </c>
      <c r="M112" s="3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4" workbookViewId="0">
      <selection activeCell="D26" sqref="D26"/>
    </sheetView>
  </sheetViews>
  <sheetFormatPr baseColWidth="10" defaultRowHeight="12.75" x14ac:dyDescent="0.2"/>
  <cols>
    <col min="1" max="1" width="18.42578125" customWidth="1"/>
    <col min="2" max="2" width="11.42578125" customWidth="1"/>
    <col min="4" max="4" width="37.85546875" customWidth="1"/>
  </cols>
  <sheetData>
    <row r="1" spans="1:7" x14ac:dyDescent="0.2">
      <c r="A1" s="1" t="s">
        <v>2</v>
      </c>
      <c r="B1" s="1" t="s">
        <v>1</v>
      </c>
    </row>
    <row r="2" spans="1:7" x14ac:dyDescent="0.2">
      <c r="A2" s="3" t="s">
        <v>15</v>
      </c>
      <c r="B2" s="3" t="s">
        <v>14</v>
      </c>
    </row>
    <row r="3" spans="1:7" x14ac:dyDescent="0.2">
      <c r="B3" s="3" t="s">
        <v>14</v>
      </c>
      <c r="D3" s="7"/>
      <c r="E3" s="8" t="s">
        <v>14</v>
      </c>
      <c r="F3" s="8" t="s">
        <v>22</v>
      </c>
      <c r="G3" s="8" t="s">
        <v>201</v>
      </c>
    </row>
    <row r="4" spans="1:7" x14ac:dyDescent="0.2">
      <c r="A4" s="3" t="s">
        <v>29</v>
      </c>
      <c r="B4" s="3" t="s">
        <v>14</v>
      </c>
      <c r="D4" s="9" t="s">
        <v>1</v>
      </c>
      <c r="E4" s="7">
        <f>COUNTIF($B3:$B112,$B2)</f>
        <v>95</v>
      </c>
      <c r="F4" s="7">
        <f>COUNTIF($B3:$B112,$B9)</f>
        <v>15</v>
      </c>
      <c r="G4" s="7">
        <f>SUM(E4:F4)</f>
        <v>110</v>
      </c>
    </row>
    <row r="5" spans="1:7" x14ac:dyDescent="0.2">
      <c r="A5" s="3" t="s">
        <v>33</v>
      </c>
      <c r="B5" s="3" t="s">
        <v>14</v>
      </c>
    </row>
    <row r="6" spans="1:7" x14ac:dyDescent="0.2">
      <c r="A6" s="3" t="s">
        <v>38</v>
      </c>
      <c r="B6" s="3" t="s">
        <v>14</v>
      </c>
    </row>
    <row r="7" spans="1:7" x14ac:dyDescent="0.2">
      <c r="A7" s="3" t="s">
        <v>38</v>
      </c>
      <c r="B7" s="3" t="s">
        <v>14</v>
      </c>
      <c r="D7" s="7"/>
      <c r="E7" s="8" t="s">
        <v>14</v>
      </c>
      <c r="F7" s="8" t="s">
        <v>22</v>
      </c>
      <c r="G7" s="8" t="s">
        <v>201</v>
      </c>
    </row>
    <row r="8" spans="1:7" x14ac:dyDescent="0.2">
      <c r="A8" s="3" t="s">
        <v>38</v>
      </c>
      <c r="B8" s="3" t="s">
        <v>14</v>
      </c>
      <c r="D8" s="9" t="s">
        <v>1</v>
      </c>
      <c r="E8" s="10">
        <f>E4/$G4</f>
        <v>0.86363636363636365</v>
      </c>
      <c r="F8" s="10">
        <f>F4/$G4</f>
        <v>0.13636363636363635</v>
      </c>
      <c r="G8" s="11">
        <f>G4/$G4</f>
        <v>1</v>
      </c>
    </row>
    <row r="9" spans="1:7" x14ac:dyDescent="0.2">
      <c r="B9" s="3" t="s">
        <v>22</v>
      </c>
    </row>
    <row r="10" spans="1:7" x14ac:dyDescent="0.2">
      <c r="B10" s="3" t="s">
        <v>22</v>
      </c>
    </row>
    <row r="11" spans="1:7" x14ac:dyDescent="0.2">
      <c r="A11" s="3" t="s">
        <v>54</v>
      </c>
      <c r="B11" s="3" t="s">
        <v>14</v>
      </c>
      <c r="D11" s="7" t="s">
        <v>202</v>
      </c>
      <c r="E11" s="12" t="s">
        <v>205</v>
      </c>
    </row>
    <row r="12" spans="1:7" x14ac:dyDescent="0.2">
      <c r="A12" s="3" t="s">
        <v>56</v>
      </c>
      <c r="B12" s="3" t="s">
        <v>14</v>
      </c>
      <c r="D12" s="7" t="s">
        <v>38</v>
      </c>
      <c r="E12" s="7">
        <f>COUNTIF(A$3:A$112,"*Coronavirus*")</f>
        <v>74</v>
      </c>
    </row>
    <row r="13" spans="1:7" x14ac:dyDescent="0.2">
      <c r="A13" s="3" t="s">
        <v>58</v>
      </c>
      <c r="B13" s="3" t="s">
        <v>14</v>
      </c>
      <c r="D13" s="7" t="s">
        <v>33</v>
      </c>
      <c r="E13" s="7">
        <f>COUNTIF(A$3:A$112,"*Comunidad*")</f>
        <v>21</v>
      </c>
    </row>
    <row r="14" spans="1:7" x14ac:dyDescent="0.2">
      <c r="A14" s="3" t="s">
        <v>38</v>
      </c>
      <c r="B14" s="3" t="s">
        <v>14</v>
      </c>
      <c r="D14" s="7" t="s">
        <v>91</v>
      </c>
      <c r="E14" s="7">
        <f>COUNTIF(A$3:A$112,"*ciudad*")</f>
        <v>33</v>
      </c>
    </row>
    <row r="15" spans="1:7" x14ac:dyDescent="0.2">
      <c r="A15" s="3" t="s">
        <v>38</v>
      </c>
      <c r="B15" s="3" t="s">
        <v>14</v>
      </c>
      <c r="D15" s="7" t="s">
        <v>203</v>
      </c>
      <c r="E15" s="7">
        <v>9</v>
      </c>
    </row>
    <row r="16" spans="1:7" x14ac:dyDescent="0.2">
      <c r="A16" s="3" t="s">
        <v>65</v>
      </c>
      <c r="B16" s="3" t="s">
        <v>14</v>
      </c>
      <c r="D16" s="7" t="s">
        <v>204</v>
      </c>
      <c r="E16" s="7">
        <v>95</v>
      </c>
    </row>
    <row r="17" spans="1:5" x14ac:dyDescent="0.2">
      <c r="A17" s="3" t="s">
        <v>29</v>
      </c>
      <c r="B17" s="3" t="s">
        <v>14</v>
      </c>
    </row>
    <row r="18" spans="1:5" x14ac:dyDescent="0.2">
      <c r="A18" s="3" t="s">
        <v>33</v>
      </c>
      <c r="B18" s="3" t="s">
        <v>14</v>
      </c>
      <c r="D18" s="7" t="s">
        <v>202</v>
      </c>
      <c r="E18" s="12" t="s">
        <v>206</v>
      </c>
    </row>
    <row r="19" spans="1:5" x14ac:dyDescent="0.2">
      <c r="A19" s="3" t="s">
        <v>68</v>
      </c>
      <c r="B19" s="3" t="s">
        <v>14</v>
      </c>
      <c r="D19" s="7" t="s">
        <v>38</v>
      </c>
      <c r="E19" s="10">
        <f>E12/E$16</f>
        <v>0.77894736842105261</v>
      </c>
    </row>
    <row r="20" spans="1:5" x14ac:dyDescent="0.2">
      <c r="A20" s="3" t="s">
        <v>38</v>
      </c>
      <c r="B20" s="3" t="s">
        <v>14</v>
      </c>
      <c r="D20" s="7" t="s">
        <v>33</v>
      </c>
      <c r="E20" s="10">
        <f t="shared" ref="E20:E23" si="0">E13/E$16</f>
        <v>0.22105263157894736</v>
      </c>
    </row>
    <row r="21" spans="1:5" x14ac:dyDescent="0.2">
      <c r="A21" s="3" t="s">
        <v>38</v>
      </c>
      <c r="B21" s="3" t="s">
        <v>14</v>
      </c>
      <c r="D21" s="7" t="s">
        <v>91</v>
      </c>
      <c r="E21" s="10">
        <f t="shared" si="0"/>
        <v>0.3473684210526316</v>
      </c>
    </row>
    <row r="22" spans="1:5" x14ac:dyDescent="0.2">
      <c r="A22" s="3" t="s">
        <v>38</v>
      </c>
      <c r="B22" s="3" t="s">
        <v>14</v>
      </c>
      <c r="D22" s="7" t="s">
        <v>203</v>
      </c>
      <c r="E22" s="10">
        <f t="shared" si="0"/>
        <v>9.4736842105263161E-2</v>
      </c>
    </row>
    <row r="23" spans="1:5" x14ac:dyDescent="0.2">
      <c r="A23" s="3" t="s">
        <v>38</v>
      </c>
      <c r="B23" s="3" t="s">
        <v>14</v>
      </c>
      <c r="D23" s="7" t="s">
        <v>204</v>
      </c>
      <c r="E23" s="13">
        <f t="shared" si="0"/>
        <v>1</v>
      </c>
    </row>
    <row r="24" spans="1:5" x14ac:dyDescent="0.2">
      <c r="A24" s="3" t="s">
        <v>33</v>
      </c>
      <c r="B24" s="3" t="s">
        <v>14</v>
      </c>
    </row>
    <row r="25" spans="1:5" x14ac:dyDescent="0.2">
      <c r="B25" s="3" t="s">
        <v>22</v>
      </c>
    </row>
    <row r="26" spans="1:5" x14ac:dyDescent="0.2">
      <c r="A26" s="3" t="s">
        <v>38</v>
      </c>
      <c r="B26" s="3" t="s">
        <v>14</v>
      </c>
    </row>
    <row r="27" spans="1:5" x14ac:dyDescent="0.2">
      <c r="A27" s="3" t="s">
        <v>38</v>
      </c>
      <c r="B27" s="3" t="s">
        <v>14</v>
      </c>
    </row>
    <row r="28" spans="1:5" x14ac:dyDescent="0.2">
      <c r="A28" s="3" t="s">
        <v>38</v>
      </c>
      <c r="B28" s="3" t="s">
        <v>14</v>
      </c>
    </row>
    <row r="29" spans="1:5" x14ac:dyDescent="0.2">
      <c r="A29" s="3" t="s">
        <v>68</v>
      </c>
      <c r="B29" s="3" t="s">
        <v>14</v>
      </c>
    </row>
    <row r="30" spans="1:5" x14ac:dyDescent="0.2">
      <c r="A30" s="3" t="s">
        <v>38</v>
      </c>
      <c r="B30" s="3" t="s">
        <v>14</v>
      </c>
    </row>
    <row r="31" spans="1:5" x14ac:dyDescent="0.2">
      <c r="A31" s="3" t="s">
        <v>54</v>
      </c>
      <c r="B31" s="3" t="s">
        <v>14</v>
      </c>
    </row>
    <row r="32" spans="1:5" x14ac:dyDescent="0.2">
      <c r="A32" s="3" t="s">
        <v>38</v>
      </c>
      <c r="B32" s="3" t="s">
        <v>14</v>
      </c>
    </row>
    <row r="33" spans="1:2" x14ac:dyDescent="0.2">
      <c r="A33" s="3" t="s">
        <v>38</v>
      </c>
      <c r="B33" s="3" t="s">
        <v>14</v>
      </c>
    </row>
    <row r="34" spans="1:2" x14ac:dyDescent="0.2">
      <c r="A34" s="3" t="s">
        <v>84</v>
      </c>
      <c r="B34" s="3" t="s">
        <v>14</v>
      </c>
    </row>
    <row r="35" spans="1:2" x14ac:dyDescent="0.2">
      <c r="B35" s="3" t="s">
        <v>22</v>
      </c>
    </row>
    <row r="36" spans="1:2" x14ac:dyDescent="0.2">
      <c r="A36" s="3" t="s">
        <v>54</v>
      </c>
      <c r="B36" s="3" t="s">
        <v>14</v>
      </c>
    </row>
    <row r="37" spans="1:2" x14ac:dyDescent="0.2">
      <c r="B37" s="3" t="s">
        <v>22</v>
      </c>
    </row>
    <row r="38" spans="1:2" x14ac:dyDescent="0.2">
      <c r="A38" s="3" t="s">
        <v>38</v>
      </c>
      <c r="B38" s="3" t="s">
        <v>14</v>
      </c>
    </row>
    <row r="39" spans="1:2" x14ac:dyDescent="0.2">
      <c r="A39" s="3" t="s">
        <v>38</v>
      </c>
      <c r="B39" s="3" t="s">
        <v>14</v>
      </c>
    </row>
    <row r="40" spans="1:2" x14ac:dyDescent="0.2">
      <c r="A40" s="3" t="s">
        <v>38</v>
      </c>
      <c r="B40" s="3" t="s">
        <v>14</v>
      </c>
    </row>
    <row r="41" spans="1:2" x14ac:dyDescent="0.2">
      <c r="A41" s="3" t="s">
        <v>91</v>
      </c>
      <c r="B41" s="3" t="s">
        <v>14</v>
      </c>
    </row>
    <row r="42" spans="1:2" x14ac:dyDescent="0.2">
      <c r="A42" s="3" t="s">
        <v>91</v>
      </c>
      <c r="B42" s="3" t="s">
        <v>14</v>
      </c>
    </row>
    <row r="43" spans="1:2" x14ac:dyDescent="0.2">
      <c r="A43" s="3" t="s">
        <v>97</v>
      </c>
      <c r="B43" s="3" t="s">
        <v>14</v>
      </c>
    </row>
    <row r="44" spans="1:2" x14ac:dyDescent="0.2">
      <c r="A44" s="3" t="s">
        <v>38</v>
      </c>
      <c r="B44" s="3" t="s">
        <v>14</v>
      </c>
    </row>
    <row r="45" spans="1:2" x14ac:dyDescent="0.2">
      <c r="A45" s="3" t="s">
        <v>38</v>
      </c>
      <c r="B45" s="3" t="s">
        <v>14</v>
      </c>
    </row>
    <row r="46" spans="1:2" x14ac:dyDescent="0.2">
      <c r="A46" s="3" t="s">
        <v>38</v>
      </c>
      <c r="B46" s="3" t="s">
        <v>14</v>
      </c>
    </row>
    <row r="47" spans="1:2" x14ac:dyDescent="0.2">
      <c r="A47" s="3" t="s">
        <v>38</v>
      </c>
      <c r="B47" s="3" t="s">
        <v>14</v>
      </c>
    </row>
    <row r="48" spans="1:2" x14ac:dyDescent="0.2">
      <c r="A48" s="3" t="s">
        <v>91</v>
      </c>
      <c r="B48" s="3" t="s">
        <v>14</v>
      </c>
    </row>
    <row r="49" spans="1:2" x14ac:dyDescent="0.2">
      <c r="A49" s="3" t="s">
        <v>29</v>
      </c>
      <c r="B49" s="3" t="s">
        <v>14</v>
      </c>
    </row>
    <row r="50" spans="1:2" x14ac:dyDescent="0.2">
      <c r="A50" s="3" t="s">
        <v>38</v>
      </c>
      <c r="B50" s="3" t="s">
        <v>14</v>
      </c>
    </row>
    <row r="51" spans="1:2" x14ac:dyDescent="0.2">
      <c r="B51" s="3" t="s">
        <v>22</v>
      </c>
    </row>
    <row r="52" spans="1:2" x14ac:dyDescent="0.2">
      <c r="A52" s="3" t="s">
        <v>38</v>
      </c>
      <c r="B52" s="3" t="s">
        <v>14</v>
      </c>
    </row>
    <row r="53" spans="1:2" x14ac:dyDescent="0.2">
      <c r="A53" s="3" t="s">
        <v>38</v>
      </c>
      <c r="B53" s="3" t="s">
        <v>14</v>
      </c>
    </row>
    <row r="54" spans="1:2" x14ac:dyDescent="0.2">
      <c r="A54" s="3" t="s">
        <v>68</v>
      </c>
      <c r="B54" s="3" t="s">
        <v>14</v>
      </c>
    </row>
    <row r="55" spans="1:2" x14ac:dyDescent="0.2">
      <c r="A55" s="3" t="s">
        <v>38</v>
      </c>
      <c r="B55" s="3" t="s">
        <v>14</v>
      </c>
    </row>
    <row r="56" spans="1:2" x14ac:dyDescent="0.2">
      <c r="A56" s="3" t="s">
        <v>38</v>
      </c>
      <c r="B56" s="3" t="s">
        <v>14</v>
      </c>
    </row>
    <row r="57" spans="1:2" x14ac:dyDescent="0.2">
      <c r="A57" s="3" t="s">
        <v>91</v>
      </c>
      <c r="B57" s="3" t="s">
        <v>14</v>
      </c>
    </row>
    <row r="58" spans="1:2" x14ac:dyDescent="0.2">
      <c r="A58" s="3" t="s">
        <v>113</v>
      </c>
      <c r="B58" s="3" t="s">
        <v>14</v>
      </c>
    </row>
    <row r="59" spans="1:2" x14ac:dyDescent="0.2">
      <c r="A59" s="3" t="s">
        <v>68</v>
      </c>
      <c r="B59" s="3" t="s">
        <v>14</v>
      </c>
    </row>
    <row r="60" spans="1:2" x14ac:dyDescent="0.2">
      <c r="A60" s="3" t="s">
        <v>29</v>
      </c>
      <c r="B60" s="3" t="s">
        <v>14</v>
      </c>
    </row>
    <row r="61" spans="1:2" x14ac:dyDescent="0.2">
      <c r="A61" s="3" t="s">
        <v>118</v>
      </c>
      <c r="B61" s="3" t="s">
        <v>14</v>
      </c>
    </row>
    <row r="62" spans="1:2" x14ac:dyDescent="0.2">
      <c r="A62" s="3" t="s">
        <v>29</v>
      </c>
      <c r="B62" s="3" t="s">
        <v>14</v>
      </c>
    </row>
    <row r="63" spans="1:2" x14ac:dyDescent="0.2">
      <c r="A63" s="3" t="s">
        <v>38</v>
      </c>
      <c r="B63" s="3" t="s">
        <v>14</v>
      </c>
    </row>
    <row r="64" spans="1:2" x14ac:dyDescent="0.2">
      <c r="A64" s="3" t="s">
        <v>38</v>
      </c>
      <c r="B64" s="3" t="s">
        <v>14</v>
      </c>
    </row>
    <row r="65" spans="1:2" x14ac:dyDescent="0.2">
      <c r="A65" s="3" t="s">
        <v>38</v>
      </c>
      <c r="B65" s="3" t="s">
        <v>14</v>
      </c>
    </row>
    <row r="66" spans="1:2" x14ac:dyDescent="0.2">
      <c r="A66" s="3" t="s">
        <v>29</v>
      </c>
      <c r="B66" s="3" t="s">
        <v>14</v>
      </c>
    </row>
    <row r="67" spans="1:2" x14ac:dyDescent="0.2">
      <c r="A67" s="3" t="s">
        <v>68</v>
      </c>
      <c r="B67" s="3" t="s">
        <v>14</v>
      </c>
    </row>
    <row r="68" spans="1:2" x14ac:dyDescent="0.2">
      <c r="A68" s="3" t="s">
        <v>68</v>
      </c>
      <c r="B68" s="3" t="s">
        <v>14</v>
      </c>
    </row>
    <row r="69" spans="1:2" x14ac:dyDescent="0.2">
      <c r="A69" s="3" t="s">
        <v>29</v>
      </c>
      <c r="B69" s="3" t="s">
        <v>14</v>
      </c>
    </row>
    <row r="70" spans="1:2" x14ac:dyDescent="0.2">
      <c r="B70" s="3" t="s">
        <v>22</v>
      </c>
    </row>
    <row r="71" spans="1:2" x14ac:dyDescent="0.2">
      <c r="A71" s="3" t="s">
        <v>38</v>
      </c>
      <c r="B71" s="3" t="s">
        <v>14</v>
      </c>
    </row>
    <row r="72" spans="1:2" x14ac:dyDescent="0.2">
      <c r="A72" s="3" t="s">
        <v>68</v>
      </c>
      <c r="B72" s="3" t="s">
        <v>14</v>
      </c>
    </row>
    <row r="73" spans="1:2" x14ac:dyDescent="0.2">
      <c r="A73" s="3" t="s">
        <v>91</v>
      </c>
      <c r="B73" s="3" t="s">
        <v>14</v>
      </c>
    </row>
    <row r="74" spans="1:2" x14ac:dyDescent="0.2">
      <c r="A74" s="3" t="s">
        <v>38</v>
      </c>
      <c r="B74" s="3" t="s">
        <v>14</v>
      </c>
    </row>
    <row r="75" spans="1:2" x14ac:dyDescent="0.2">
      <c r="A75" s="3" t="s">
        <v>137</v>
      </c>
      <c r="B75" s="3" t="s">
        <v>14</v>
      </c>
    </row>
    <row r="76" spans="1:2" x14ac:dyDescent="0.2">
      <c r="A76" s="3" t="s">
        <v>140</v>
      </c>
      <c r="B76" s="3" t="s">
        <v>14</v>
      </c>
    </row>
    <row r="77" spans="1:2" x14ac:dyDescent="0.2">
      <c r="A77" s="3" t="s">
        <v>38</v>
      </c>
      <c r="B77" s="3" t="s">
        <v>14</v>
      </c>
    </row>
    <row r="78" spans="1:2" x14ac:dyDescent="0.2">
      <c r="B78" s="3" t="s">
        <v>22</v>
      </c>
    </row>
    <row r="79" spans="1:2" x14ac:dyDescent="0.2">
      <c r="A79" s="3" t="s">
        <v>38</v>
      </c>
      <c r="B79" s="3" t="s">
        <v>14</v>
      </c>
    </row>
    <row r="80" spans="1:2" x14ac:dyDescent="0.2">
      <c r="A80" s="3" t="s">
        <v>148</v>
      </c>
      <c r="B80" s="3" t="s">
        <v>14</v>
      </c>
    </row>
    <row r="81" spans="1:2" x14ac:dyDescent="0.2">
      <c r="A81" s="3" t="s">
        <v>38</v>
      </c>
      <c r="B81" s="3" t="s">
        <v>14</v>
      </c>
    </row>
    <row r="82" spans="1:2" x14ac:dyDescent="0.2">
      <c r="A82" s="3" t="s">
        <v>151</v>
      </c>
      <c r="B82" s="3" t="s">
        <v>14</v>
      </c>
    </row>
    <row r="83" spans="1:2" x14ac:dyDescent="0.2">
      <c r="A83" s="3" t="s">
        <v>38</v>
      </c>
      <c r="B83" s="3" t="s">
        <v>14</v>
      </c>
    </row>
    <row r="84" spans="1:2" x14ac:dyDescent="0.2">
      <c r="A84" s="3" t="s">
        <v>38</v>
      </c>
      <c r="B84" s="3" t="s">
        <v>14</v>
      </c>
    </row>
    <row r="85" spans="1:2" x14ac:dyDescent="0.2">
      <c r="A85" s="3" t="s">
        <v>38</v>
      </c>
      <c r="B85" s="3" t="s">
        <v>14</v>
      </c>
    </row>
    <row r="86" spans="1:2" x14ac:dyDescent="0.2">
      <c r="A86" s="3" t="s">
        <v>38</v>
      </c>
      <c r="B86" s="3" t="s">
        <v>14</v>
      </c>
    </row>
    <row r="87" spans="1:2" x14ac:dyDescent="0.2">
      <c r="B87" s="3" t="s">
        <v>22</v>
      </c>
    </row>
    <row r="88" spans="1:2" x14ac:dyDescent="0.2">
      <c r="B88" s="3" t="s">
        <v>22</v>
      </c>
    </row>
    <row r="89" spans="1:2" x14ac:dyDescent="0.2">
      <c r="B89" s="3" t="s">
        <v>22</v>
      </c>
    </row>
    <row r="90" spans="1:2" x14ac:dyDescent="0.2">
      <c r="B90" s="3" t="s">
        <v>22</v>
      </c>
    </row>
    <row r="91" spans="1:2" x14ac:dyDescent="0.2">
      <c r="A91" s="3" t="s">
        <v>38</v>
      </c>
      <c r="B91" s="3" t="s">
        <v>14</v>
      </c>
    </row>
    <row r="92" spans="1:2" x14ac:dyDescent="0.2">
      <c r="B92" s="3" t="s">
        <v>22</v>
      </c>
    </row>
    <row r="93" spans="1:2" x14ac:dyDescent="0.2">
      <c r="A93" s="3" t="s">
        <v>38</v>
      </c>
      <c r="B93" s="3" t="s">
        <v>14</v>
      </c>
    </row>
    <row r="94" spans="1:2" x14ac:dyDescent="0.2">
      <c r="A94" s="3" t="s">
        <v>68</v>
      </c>
      <c r="B94" s="3" t="s">
        <v>14</v>
      </c>
    </row>
    <row r="95" spans="1:2" x14ac:dyDescent="0.2">
      <c r="A95" s="3" t="s">
        <v>38</v>
      </c>
      <c r="B95" s="3" t="s">
        <v>14</v>
      </c>
    </row>
    <row r="96" spans="1:2" x14ac:dyDescent="0.2">
      <c r="B96" s="3" t="s">
        <v>22</v>
      </c>
    </row>
    <row r="97" spans="1:2" x14ac:dyDescent="0.2">
      <c r="A97" s="3" t="s">
        <v>91</v>
      </c>
      <c r="B97" s="3" t="s">
        <v>14</v>
      </c>
    </row>
    <row r="98" spans="1:2" x14ac:dyDescent="0.2">
      <c r="A98" s="3" t="s">
        <v>173</v>
      </c>
      <c r="B98" s="3" t="s">
        <v>14</v>
      </c>
    </row>
    <row r="99" spans="1:2" x14ac:dyDescent="0.2">
      <c r="A99" s="3" t="s">
        <v>38</v>
      </c>
      <c r="B99" s="3" t="s">
        <v>14</v>
      </c>
    </row>
    <row r="100" spans="1:2" x14ac:dyDescent="0.2">
      <c r="A100" s="3" t="s">
        <v>29</v>
      </c>
      <c r="B100" s="3" t="s">
        <v>14</v>
      </c>
    </row>
    <row r="101" spans="1:2" x14ac:dyDescent="0.2">
      <c r="A101" s="3" t="s">
        <v>91</v>
      </c>
      <c r="B101" s="3" t="s">
        <v>14</v>
      </c>
    </row>
    <row r="102" spans="1:2" x14ac:dyDescent="0.2">
      <c r="A102" s="3" t="s">
        <v>91</v>
      </c>
      <c r="B102" s="3" t="s">
        <v>14</v>
      </c>
    </row>
    <row r="103" spans="1:2" x14ac:dyDescent="0.2">
      <c r="A103" s="3" t="s">
        <v>38</v>
      </c>
      <c r="B103" s="3" t="s">
        <v>14</v>
      </c>
    </row>
    <row r="104" spans="1:2" x14ac:dyDescent="0.2">
      <c r="A104" s="3" t="s">
        <v>91</v>
      </c>
      <c r="B104" s="3" t="s">
        <v>14</v>
      </c>
    </row>
    <row r="105" spans="1:2" x14ac:dyDescent="0.2">
      <c r="A105" s="3" t="s">
        <v>91</v>
      </c>
      <c r="B105" s="3" t="s">
        <v>14</v>
      </c>
    </row>
    <row r="106" spans="1:2" x14ac:dyDescent="0.2">
      <c r="A106" s="3" t="s">
        <v>29</v>
      </c>
      <c r="B106" s="3" t="s">
        <v>14</v>
      </c>
    </row>
    <row r="107" spans="1:2" x14ac:dyDescent="0.2">
      <c r="A107" s="3" t="s">
        <v>38</v>
      </c>
      <c r="B107" s="3" t="s">
        <v>14</v>
      </c>
    </row>
    <row r="108" spans="1:2" x14ac:dyDescent="0.2">
      <c r="A108" s="3" t="s">
        <v>38</v>
      </c>
      <c r="B108" s="3" t="s">
        <v>14</v>
      </c>
    </row>
    <row r="109" spans="1:2" x14ac:dyDescent="0.2">
      <c r="A109" s="3" t="s">
        <v>38</v>
      </c>
      <c r="B109" s="3" t="s">
        <v>14</v>
      </c>
    </row>
    <row r="110" spans="1:2" x14ac:dyDescent="0.2">
      <c r="B110" s="3" t="s">
        <v>22</v>
      </c>
    </row>
    <row r="111" spans="1:2" x14ac:dyDescent="0.2">
      <c r="A111" s="3" t="s">
        <v>91</v>
      </c>
      <c r="B111" s="3" t="s">
        <v>14</v>
      </c>
    </row>
    <row r="112" spans="1:2" x14ac:dyDescent="0.2">
      <c r="A112" s="3" t="s">
        <v>54</v>
      </c>
      <c r="B112" s="3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2"/>
  <sheetViews>
    <sheetView topLeftCell="B28" zoomScaleNormal="100" workbookViewId="0">
      <selection activeCell="P39" sqref="P39"/>
    </sheetView>
  </sheetViews>
  <sheetFormatPr baseColWidth="10" defaultRowHeight="12.75" x14ac:dyDescent="0.2"/>
  <cols>
    <col min="1" max="1" width="74" customWidth="1"/>
    <col min="2" max="2" width="35.5703125" customWidth="1"/>
    <col min="4" max="4" width="27.28515625" customWidth="1"/>
    <col min="10" max="10" width="17.5703125" customWidth="1"/>
  </cols>
  <sheetData>
    <row r="1" spans="1:11" x14ac:dyDescent="0.2">
      <c r="A1" s="1" t="s">
        <v>3</v>
      </c>
      <c r="B1" s="1" t="s">
        <v>4</v>
      </c>
    </row>
    <row r="2" spans="1:11" x14ac:dyDescent="0.2">
      <c r="A2" s="14" t="s">
        <v>16</v>
      </c>
      <c r="B2" s="3" t="s">
        <v>17</v>
      </c>
      <c r="D2" s="1" t="s">
        <v>3</v>
      </c>
      <c r="J2" s="1" t="s">
        <v>4</v>
      </c>
    </row>
    <row r="3" spans="1:11" x14ac:dyDescent="0.2">
      <c r="A3" s="14" t="s">
        <v>23</v>
      </c>
      <c r="B3" s="3" t="s">
        <v>24</v>
      </c>
      <c r="D3" t="s">
        <v>207</v>
      </c>
      <c r="E3">
        <f>COUNTIF(A$3:A$112,"*casa*")</f>
        <v>90</v>
      </c>
      <c r="J3" t="s">
        <v>207</v>
      </c>
      <c r="K3">
        <f>COUNTIF(B$3:B$112,"*casa*")</f>
        <v>97</v>
      </c>
    </row>
    <row r="4" spans="1:11" x14ac:dyDescent="0.2">
      <c r="A4" s="3" t="s">
        <v>30</v>
      </c>
      <c r="B4" s="3" t="s">
        <v>30</v>
      </c>
      <c r="D4" t="s">
        <v>59</v>
      </c>
      <c r="E4">
        <f>COUNTIF(A$3:A$112,"*amigo*")</f>
        <v>6</v>
      </c>
      <c r="J4" t="s">
        <v>59</v>
      </c>
      <c r="K4">
        <f>COUNTIF(B$3:B$112,"*amigo*")</f>
        <v>4</v>
      </c>
    </row>
    <row r="5" spans="1:11" x14ac:dyDescent="0.2">
      <c r="A5" s="3" t="s">
        <v>24</v>
      </c>
      <c r="B5" s="3" t="s">
        <v>24</v>
      </c>
      <c r="D5" t="s">
        <v>16</v>
      </c>
      <c r="E5">
        <f>COUNTIF(A$3:A$112,"*FabLab*")</f>
        <v>3</v>
      </c>
      <c r="J5" t="s">
        <v>16</v>
      </c>
      <c r="K5">
        <f>COUNTIF(B$3:B$112,"*FabLab*")</f>
        <v>0</v>
      </c>
    </row>
    <row r="6" spans="1:11" x14ac:dyDescent="0.2">
      <c r="A6" s="3" t="s">
        <v>24</v>
      </c>
      <c r="B6" s="3" t="s">
        <v>24</v>
      </c>
      <c r="D6" t="s">
        <v>125</v>
      </c>
      <c r="E6">
        <f>COUNTIF(A$3:A$112,"*Universidad*")</f>
        <v>9</v>
      </c>
      <c r="J6" t="s">
        <v>125</v>
      </c>
      <c r="K6">
        <f>COUNTIF(B$3:B$112,"*Universidad*")</f>
        <v>1</v>
      </c>
    </row>
    <row r="7" spans="1:11" x14ac:dyDescent="0.2">
      <c r="A7" s="3" t="s">
        <v>24</v>
      </c>
      <c r="B7" s="3" t="s">
        <v>24</v>
      </c>
      <c r="D7" t="s">
        <v>87</v>
      </c>
      <c r="E7">
        <f>COUNTIF(A$3:A$112,"*Colegio*")</f>
        <v>8</v>
      </c>
      <c r="J7" t="s">
        <v>87</v>
      </c>
      <c r="K7">
        <f>COUNTIF(B$3:B$112,"*Colegio*")</f>
        <v>0</v>
      </c>
    </row>
    <row r="8" spans="1:11" x14ac:dyDescent="0.2">
      <c r="A8" s="3" t="s">
        <v>24</v>
      </c>
      <c r="B8" s="3" t="s">
        <v>24</v>
      </c>
      <c r="D8" s="15" t="s">
        <v>203</v>
      </c>
      <c r="E8">
        <v>12</v>
      </c>
      <c r="F8" s="15" t="s">
        <v>208</v>
      </c>
      <c r="J8" s="15" t="s">
        <v>203</v>
      </c>
      <c r="K8">
        <v>6</v>
      </c>
    </row>
    <row r="9" spans="1:11" x14ac:dyDescent="0.2">
      <c r="A9" s="3" t="s">
        <v>23</v>
      </c>
      <c r="B9" s="3" t="s">
        <v>24</v>
      </c>
      <c r="D9" s="15" t="s">
        <v>209</v>
      </c>
      <c r="E9">
        <v>108</v>
      </c>
      <c r="J9" s="15" t="s">
        <v>17</v>
      </c>
      <c r="K9">
        <f>COUNTIF(B$3:B$112,"*dejado*")</f>
        <v>6</v>
      </c>
    </row>
    <row r="10" spans="1:11" x14ac:dyDescent="0.2">
      <c r="A10" s="3" t="s">
        <v>50</v>
      </c>
      <c r="B10" s="3" t="s">
        <v>51</v>
      </c>
      <c r="J10" s="15" t="s">
        <v>201</v>
      </c>
      <c r="K10">
        <v>111</v>
      </c>
    </row>
    <row r="11" spans="1:11" x14ac:dyDescent="0.2">
      <c r="A11" s="3" t="s">
        <v>24</v>
      </c>
      <c r="B11" s="3" t="s">
        <v>24</v>
      </c>
      <c r="D11" s="1" t="s">
        <v>3</v>
      </c>
    </row>
    <row r="12" spans="1:11" x14ac:dyDescent="0.2">
      <c r="A12" s="3" t="s">
        <v>24</v>
      </c>
      <c r="B12" s="3" t="s">
        <v>24</v>
      </c>
      <c r="D12" t="s">
        <v>207</v>
      </c>
      <c r="E12" s="6">
        <f>E3/E$9</f>
        <v>0.83333333333333337</v>
      </c>
      <c r="J12" s="1" t="s">
        <v>4</v>
      </c>
    </row>
    <row r="13" spans="1:11" x14ac:dyDescent="0.2">
      <c r="A13" s="14" t="s">
        <v>59</v>
      </c>
      <c r="B13" s="3" t="s">
        <v>60</v>
      </c>
      <c r="D13" t="s">
        <v>59</v>
      </c>
      <c r="E13" s="6">
        <f t="shared" ref="E13:E18" si="0">E4/E$9</f>
        <v>5.5555555555555552E-2</v>
      </c>
      <c r="J13" t="s">
        <v>207</v>
      </c>
      <c r="K13" s="6">
        <f>K3/K$10</f>
        <v>0.87387387387387383</v>
      </c>
    </row>
    <row r="14" spans="1:11" x14ac:dyDescent="0.2">
      <c r="A14" s="3" t="s">
        <v>24</v>
      </c>
      <c r="B14" s="3" t="s">
        <v>24</v>
      </c>
      <c r="D14" t="s">
        <v>16</v>
      </c>
      <c r="E14" s="6">
        <f t="shared" si="0"/>
        <v>2.7777777777777776E-2</v>
      </c>
      <c r="J14" t="s">
        <v>59</v>
      </c>
      <c r="K14" s="6">
        <f t="shared" ref="K14:K20" si="1">K4/K$10</f>
        <v>3.6036036036036036E-2</v>
      </c>
    </row>
    <row r="15" spans="1:11" x14ac:dyDescent="0.2">
      <c r="A15" s="3" t="s">
        <v>24</v>
      </c>
      <c r="B15" s="3" t="s">
        <v>24</v>
      </c>
      <c r="D15" t="s">
        <v>125</v>
      </c>
      <c r="E15" s="6">
        <f t="shared" si="0"/>
        <v>8.3333333333333329E-2</v>
      </c>
      <c r="J15" t="s">
        <v>16</v>
      </c>
      <c r="K15" s="6">
        <f t="shared" si="1"/>
        <v>0</v>
      </c>
    </row>
    <row r="16" spans="1:11" x14ac:dyDescent="0.2">
      <c r="A16" s="3" t="s">
        <v>24</v>
      </c>
      <c r="B16" s="3" t="s">
        <v>24</v>
      </c>
      <c r="D16" t="s">
        <v>87</v>
      </c>
      <c r="E16" s="6">
        <f t="shared" si="0"/>
        <v>7.407407407407407E-2</v>
      </c>
      <c r="J16" t="s">
        <v>125</v>
      </c>
      <c r="K16" s="6">
        <f t="shared" si="1"/>
        <v>9.0090090090090089E-3</v>
      </c>
    </row>
    <row r="17" spans="1:11" x14ac:dyDescent="0.2">
      <c r="A17" s="3" t="s">
        <v>24</v>
      </c>
      <c r="B17" s="3" t="s">
        <v>24</v>
      </c>
      <c r="D17" s="15" t="s">
        <v>203</v>
      </c>
      <c r="E17" s="6">
        <f t="shared" si="0"/>
        <v>0.1111111111111111</v>
      </c>
      <c r="J17" t="s">
        <v>87</v>
      </c>
      <c r="K17" s="6">
        <f t="shared" si="1"/>
        <v>0</v>
      </c>
    </row>
    <row r="18" spans="1:11" x14ac:dyDescent="0.2">
      <c r="A18" s="3" t="s">
        <v>24</v>
      </c>
      <c r="B18" s="3" t="s">
        <v>24</v>
      </c>
      <c r="D18" s="15" t="s">
        <v>209</v>
      </c>
      <c r="E18" s="4">
        <f t="shared" si="0"/>
        <v>1</v>
      </c>
      <c r="J18" s="15" t="s">
        <v>203</v>
      </c>
      <c r="K18" s="6">
        <f t="shared" si="1"/>
        <v>5.4054054054054057E-2</v>
      </c>
    </row>
    <row r="19" spans="1:11" x14ac:dyDescent="0.2">
      <c r="A19" s="3" t="s">
        <v>24</v>
      </c>
      <c r="B19" s="3" t="s">
        <v>24</v>
      </c>
      <c r="J19" s="15" t="s">
        <v>17</v>
      </c>
      <c r="K19" s="6">
        <f t="shared" si="1"/>
        <v>5.4054054054054057E-2</v>
      </c>
    </row>
    <row r="20" spans="1:11" x14ac:dyDescent="0.2">
      <c r="A20" s="3" t="s">
        <v>24</v>
      </c>
      <c r="B20" s="3" t="s">
        <v>24</v>
      </c>
      <c r="J20" s="15" t="s">
        <v>201</v>
      </c>
      <c r="K20" s="4">
        <f t="shared" si="1"/>
        <v>1</v>
      </c>
    </row>
    <row r="21" spans="1:11" x14ac:dyDescent="0.2">
      <c r="A21" s="3" t="s">
        <v>24</v>
      </c>
      <c r="B21" s="3" t="s">
        <v>24</v>
      </c>
    </row>
    <row r="22" spans="1:11" x14ac:dyDescent="0.2">
      <c r="A22" s="3" t="s">
        <v>24</v>
      </c>
      <c r="B22" s="3" t="s">
        <v>24</v>
      </c>
    </row>
    <row r="23" spans="1:11" x14ac:dyDescent="0.2">
      <c r="A23" s="3" t="s">
        <v>24</v>
      </c>
      <c r="B23" s="3" t="s">
        <v>24</v>
      </c>
    </row>
    <row r="24" spans="1:11" x14ac:dyDescent="0.2">
      <c r="A24" s="3" t="s">
        <v>24</v>
      </c>
      <c r="B24" s="3" t="s">
        <v>24</v>
      </c>
    </row>
    <row r="25" spans="1:11" x14ac:dyDescent="0.2">
      <c r="A25" s="3" t="s">
        <v>24</v>
      </c>
      <c r="B25" s="3" t="s">
        <v>24</v>
      </c>
    </row>
    <row r="26" spans="1:11" x14ac:dyDescent="0.2">
      <c r="A26" s="3" t="s">
        <v>23</v>
      </c>
      <c r="B26" s="3" t="s">
        <v>24</v>
      </c>
    </row>
    <row r="27" spans="1:11" x14ac:dyDescent="0.2">
      <c r="A27" s="3" t="s">
        <v>24</v>
      </c>
      <c r="B27" s="3" t="s">
        <v>24</v>
      </c>
    </row>
    <row r="28" spans="1:11" x14ac:dyDescent="0.2">
      <c r="A28" s="3" t="s">
        <v>24</v>
      </c>
      <c r="B28" s="3" t="s">
        <v>24</v>
      </c>
    </row>
    <row r="29" spans="1:11" x14ac:dyDescent="0.2">
      <c r="A29" s="3" t="s">
        <v>24</v>
      </c>
      <c r="B29" s="3" t="s">
        <v>24</v>
      </c>
    </row>
    <row r="30" spans="1:11" x14ac:dyDescent="0.2">
      <c r="A30" s="3" t="s">
        <v>24</v>
      </c>
      <c r="B30" s="3" t="s">
        <v>24</v>
      </c>
    </row>
    <row r="31" spans="1:11" x14ac:dyDescent="0.2">
      <c r="A31" s="3" t="s">
        <v>24</v>
      </c>
      <c r="B31" s="3" t="s">
        <v>24</v>
      </c>
    </row>
    <row r="32" spans="1:11" x14ac:dyDescent="0.2">
      <c r="A32" s="3" t="s">
        <v>24</v>
      </c>
      <c r="B32" s="3" t="s">
        <v>24</v>
      </c>
    </row>
    <row r="33" spans="1:6" x14ac:dyDescent="0.2">
      <c r="A33" s="3" t="s">
        <v>24</v>
      </c>
      <c r="B33" s="3" t="s">
        <v>24</v>
      </c>
    </row>
    <row r="34" spans="1:6" x14ac:dyDescent="0.2">
      <c r="A34" s="3" t="s">
        <v>24</v>
      </c>
      <c r="B34" s="3" t="s">
        <v>24</v>
      </c>
    </row>
    <row r="35" spans="1:6" x14ac:dyDescent="0.2">
      <c r="A35" s="3" t="s">
        <v>24</v>
      </c>
      <c r="B35" s="3" t="s">
        <v>24</v>
      </c>
    </row>
    <row r="36" spans="1:6" x14ac:dyDescent="0.2">
      <c r="A36" s="3" t="s">
        <v>24</v>
      </c>
      <c r="B36" s="3" t="s">
        <v>24</v>
      </c>
    </row>
    <row r="37" spans="1:6" x14ac:dyDescent="0.2">
      <c r="A37" s="14" t="s">
        <v>87</v>
      </c>
      <c r="B37" s="3" t="s">
        <v>24</v>
      </c>
    </row>
    <row r="38" spans="1:6" x14ac:dyDescent="0.2">
      <c r="A38" s="3" t="s">
        <v>24</v>
      </c>
      <c r="B38" s="3" t="s">
        <v>24</v>
      </c>
    </row>
    <row r="39" spans="1:6" x14ac:dyDescent="0.2">
      <c r="A39" s="3" t="s">
        <v>24</v>
      </c>
      <c r="B39" s="3" t="s">
        <v>24</v>
      </c>
    </row>
    <row r="40" spans="1:6" x14ac:dyDescent="0.2">
      <c r="A40" s="3" t="s">
        <v>24</v>
      </c>
      <c r="B40" s="3" t="s">
        <v>24</v>
      </c>
      <c r="D40" t="s">
        <v>207</v>
      </c>
      <c r="E40" s="6">
        <v>0.83333333333333337</v>
      </c>
      <c r="F40" s="6">
        <v>0.87387387387387383</v>
      </c>
    </row>
    <row r="41" spans="1:6" x14ac:dyDescent="0.2">
      <c r="A41" s="3" t="s">
        <v>24</v>
      </c>
      <c r="B41" s="3" t="s">
        <v>24</v>
      </c>
      <c r="D41" t="s">
        <v>59</v>
      </c>
      <c r="E41" s="6">
        <v>5.5555555555555552E-2</v>
      </c>
      <c r="F41" s="6">
        <v>3.6036036036036036E-2</v>
      </c>
    </row>
    <row r="42" spans="1:6" x14ac:dyDescent="0.2">
      <c r="A42" s="3" t="s">
        <v>96</v>
      </c>
      <c r="B42" s="3" t="s">
        <v>96</v>
      </c>
      <c r="D42" t="s">
        <v>16</v>
      </c>
      <c r="E42" s="6">
        <v>2.7777777777777776E-2</v>
      </c>
      <c r="F42" s="6">
        <v>0</v>
      </c>
    </row>
    <row r="43" spans="1:6" x14ac:dyDescent="0.2">
      <c r="A43" s="3" t="s">
        <v>24</v>
      </c>
      <c r="B43" s="3" t="s">
        <v>24</v>
      </c>
      <c r="D43" t="s">
        <v>125</v>
      </c>
      <c r="E43" s="6">
        <v>8.3333333333333329E-2</v>
      </c>
      <c r="F43" s="6">
        <v>9.0090090090090089E-3</v>
      </c>
    </row>
    <row r="44" spans="1:6" x14ac:dyDescent="0.2">
      <c r="A44" s="3" t="s">
        <v>24</v>
      </c>
      <c r="B44" s="3" t="s">
        <v>24</v>
      </c>
      <c r="D44" t="s">
        <v>87</v>
      </c>
      <c r="E44" s="6">
        <v>7.407407407407407E-2</v>
      </c>
      <c r="F44" s="6">
        <v>0</v>
      </c>
    </row>
    <row r="45" spans="1:6" x14ac:dyDescent="0.2">
      <c r="A45" s="3" t="s">
        <v>24</v>
      </c>
      <c r="B45" s="3" t="s">
        <v>24</v>
      </c>
      <c r="D45" s="15" t="s">
        <v>203</v>
      </c>
      <c r="E45" s="6">
        <v>0.1111111111111111</v>
      </c>
      <c r="F45" s="6">
        <v>5.4054054054054057E-2</v>
      </c>
    </row>
    <row r="46" spans="1:6" x14ac:dyDescent="0.2">
      <c r="A46" s="3" t="s">
        <v>24</v>
      </c>
      <c r="B46" s="3" t="s">
        <v>24</v>
      </c>
    </row>
    <row r="47" spans="1:6" x14ac:dyDescent="0.2">
      <c r="A47" s="3" t="s">
        <v>24</v>
      </c>
      <c r="B47" s="3" t="s">
        <v>24</v>
      </c>
    </row>
    <row r="48" spans="1:6" x14ac:dyDescent="0.2">
      <c r="A48" s="3" t="s">
        <v>103</v>
      </c>
      <c r="B48" s="3" t="s">
        <v>24</v>
      </c>
    </row>
    <row r="49" spans="1:2" x14ac:dyDescent="0.2">
      <c r="A49" s="14" t="s">
        <v>104</v>
      </c>
      <c r="B49" s="3" t="s">
        <v>24</v>
      </c>
    </row>
    <row r="50" spans="1:2" x14ac:dyDescent="0.2">
      <c r="A50" s="3" t="s">
        <v>24</v>
      </c>
      <c r="B50" s="3" t="s">
        <v>24</v>
      </c>
    </row>
    <row r="51" spans="1:2" x14ac:dyDescent="0.2">
      <c r="A51" s="3" t="s">
        <v>24</v>
      </c>
      <c r="B51" s="3" t="s">
        <v>24</v>
      </c>
    </row>
    <row r="52" spans="1:2" x14ac:dyDescent="0.2">
      <c r="A52" s="3" t="s">
        <v>24</v>
      </c>
      <c r="B52" s="3" t="s">
        <v>24</v>
      </c>
    </row>
    <row r="53" spans="1:2" x14ac:dyDescent="0.2">
      <c r="A53" s="3" t="s">
        <v>24</v>
      </c>
      <c r="B53" s="3" t="s">
        <v>24</v>
      </c>
    </row>
    <row r="54" spans="1:2" x14ac:dyDescent="0.2">
      <c r="A54" s="3" t="s">
        <v>24</v>
      </c>
      <c r="B54" s="3" t="s">
        <v>24</v>
      </c>
    </row>
    <row r="55" spans="1:2" x14ac:dyDescent="0.2">
      <c r="A55" s="3" t="s">
        <v>24</v>
      </c>
      <c r="B55" s="3" t="s">
        <v>24</v>
      </c>
    </row>
    <row r="56" spans="1:2" x14ac:dyDescent="0.2">
      <c r="A56" s="3" t="s">
        <v>24</v>
      </c>
      <c r="B56" s="3" t="s">
        <v>24</v>
      </c>
    </row>
    <row r="57" spans="1:2" x14ac:dyDescent="0.2">
      <c r="A57" s="3" t="s">
        <v>110</v>
      </c>
      <c r="B57" s="3" t="s">
        <v>110</v>
      </c>
    </row>
    <row r="58" spans="1:2" x14ac:dyDescent="0.2">
      <c r="A58" s="3" t="s">
        <v>24</v>
      </c>
      <c r="B58" s="3" t="s">
        <v>24</v>
      </c>
    </row>
    <row r="59" spans="1:2" x14ac:dyDescent="0.2">
      <c r="A59" s="3" t="s">
        <v>24</v>
      </c>
      <c r="B59" s="3" t="s">
        <v>24</v>
      </c>
    </row>
    <row r="60" spans="1:2" x14ac:dyDescent="0.2">
      <c r="A60" s="3" t="s">
        <v>24</v>
      </c>
      <c r="B60" s="3" t="s">
        <v>60</v>
      </c>
    </row>
    <row r="61" spans="1:2" x14ac:dyDescent="0.2">
      <c r="A61" s="3" t="s">
        <v>24</v>
      </c>
      <c r="B61" s="3" t="s">
        <v>24</v>
      </c>
    </row>
    <row r="62" spans="1:2" x14ac:dyDescent="0.2">
      <c r="A62" s="3" t="s">
        <v>24</v>
      </c>
      <c r="B62" s="3" t="s">
        <v>24</v>
      </c>
    </row>
    <row r="63" spans="1:2" x14ac:dyDescent="0.2">
      <c r="A63" s="3" t="s">
        <v>123</v>
      </c>
      <c r="B63" s="3" t="s">
        <v>24</v>
      </c>
    </row>
    <row r="64" spans="1:2" x14ac:dyDescent="0.2">
      <c r="A64" s="3" t="s">
        <v>125</v>
      </c>
      <c r="B64" s="3" t="s">
        <v>24</v>
      </c>
    </row>
    <row r="65" spans="1:2" x14ac:dyDescent="0.2">
      <c r="A65" s="3" t="s">
        <v>126</v>
      </c>
      <c r="B65" s="3" t="s">
        <v>24</v>
      </c>
    </row>
    <row r="66" spans="1:2" x14ac:dyDescent="0.2">
      <c r="A66" s="3" t="s">
        <v>24</v>
      </c>
      <c r="B66" s="3" t="s">
        <v>24</v>
      </c>
    </row>
    <row r="67" spans="1:2" x14ac:dyDescent="0.2">
      <c r="A67" s="3" t="s">
        <v>24</v>
      </c>
      <c r="B67" s="3" t="s">
        <v>24</v>
      </c>
    </row>
    <row r="68" spans="1:2" x14ac:dyDescent="0.2">
      <c r="A68" s="3" t="s">
        <v>59</v>
      </c>
      <c r="B68" s="3" t="s">
        <v>24</v>
      </c>
    </row>
    <row r="69" spans="1:2" x14ac:dyDescent="0.2">
      <c r="A69" s="3" t="s">
        <v>24</v>
      </c>
      <c r="B69" s="3" t="s">
        <v>24</v>
      </c>
    </row>
    <row r="70" spans="1:2" x14ac:dyDescent="0.2">
      <c r="A70" s="3" t="s">
        <v>24</v>
      </c>
      <c r="B70" s="3" t="s">
        <v>24</v>
      </c>
    </row>
    <row r="71" spans="1:2" x14ac:dyDescent="0.2">
      <c r="A71" s="3" t="s">
        <v>24</v>
      </c>
      <c r="B71" s="3" t="s">
        <v>24</v>
      </c>
    </row>
    <row r="72" spans="1:2" x14ac:dyDescent="0.2">
      <c r="A72" s="3" t="s">
        <v>134</v>
      </c>
      <c r="B72" s="3" t="s">
        <v>135</v>
      </c>
    </row>
    <row r="73" spans="1:2" x14ac:dyDescent="0.2">
      <c r="A73" s="3" t="s">
        <v>59</v>
      </c>
      <c r="B73" s="3" t="s">
        <v>59</v>
      </c>
    </row>
    <row r="74" spans="1:2" x14ac:dyDescent="0.2">
      <c r="A74" s="3" t="s">
        <v>24</v>
      </c>
      <c r="B74" s="3" t="s">
        <v>24</v>
      </c>
    </row>
    <row r="75" spans="1:2" x14ac:dyDescent="0.2">
      <c r="A75" s="3" t="s">
        <v>24</v>
      </c>
      <c r="B75" s="3" t="s">
        <v>24</v>
      </c>
    </row>
    <row r="76" spans="1:2" x14ac:dyDescent="0.2">
      <c r="A76" s="3" t="s">
        <v>23</v>
      </c>
      <c r="B76" s="3" t="s">
        <v>24</v>
      </c>
    </row>
    <row r="77" spans="1:2" x14ac:dyDescent="0.2">
      <c r="A77" s="3" t="s">
        <v>24</v>
      </c>
      <c r="B77" s="3" t="s">
        <v>24</v>
      </c>
    </row>
    <row r="78" spans="1:2" x14ac:dyDescent="0.2">
      <c r="A78" s="3" t="s">
        <v>24</v>
      </c>
      <c r="B78" s="3" t="s">
        <v>24</v>
      </c>
    </row>
    <row r="79" spans="1:2" x14ac:dyDescent="0.2">
      <c r="A79" s="3" t="s">
        <v>24</v>
      </c>
      <c r="B79" s="3" t="s">
        <v>24</v>
      </c>
    </row>
    <row r="80" spans="1:2" x14ac:dyDescent="0.2">
      <c r="A80" s="3" t="s">
        <v>149</v>
      </c>
      <c r="B80" s="3" t="s">
        <v>17</v>
      </c>
    </row>
    <row r="81" spans="1:2" x14ac:dyDescent="0.2">
      <c r="A81" s="3" t="s">
        <v>24</v>
      </c>
      <c r="B81" s="3" t="s">
        <v>24</v>
      </c>
    </row>
    <row r="82" spans="1:2" x14ac:dyDescent="0.2">
      <c r="A82" s="3" t="s">
        <v>24</v>
      </c>
      <c r="B82" s="3" t="s">
        <v>24</v>
      </c>
    </row>
    <row r="83" spans="1:2" x14ac:dyDescent="0.2">
      <c r="A83" s="3" t="s">
        <v>24</v>
      </c>
      <c r="B83" s="3" t="s">
        <v>24</v>
      </c>
    </row>
    <row r="84" spans="1:2" x14ac:dyDescent="0.2">
      <c r="A84" s="3" t="s">
        <v>24</v>
      </c>
      <c r="B84" s="3" t="s">
        <v>24</v>
      </c>
    </row>
    <row r="85" spans="1:2" x14ac:dyDescent="0.2">
      <c r="A85" s="3" t="s">
        <v>156</v>
      </c>
      <c r="B85" s="3" t="s">
        <v>125</v>
      </c>
    </row>
    <row r="86" spans="1:2" x14ac:dyDescent="0.2">
      <c r="A86" s="3" t="s">
        <v>24</v>
      </c>
      <c r="B86" s="3" t="s">
        <v>24</v>
      </c>
    </row>
    <row r="87" spans="1:2" x14ac:dyDescent="0.2">
      <c r="A87" s="3" t="s">
        <v>125</v>
      </c>
      <c r="B87" s="3" t="s">
        <v>17</v>
      </c>
    </row>
    <row r="88" spans="1:2" x14ac:dyDescent="0.2">
      <c r="A88" s="3" t="s">
        <v>125</v>
      </c>
      <c r="B88" s="3" t="s">
        <v>17</v>
      </c>
    </row>
    <row r="89" spans="1:2" x14ac:dyDescent="0.2">
      <c r="A89" s="3" t="s">
        <v>159</v>
      </c>
      <c r="B89" s="3" t="s">
        <v>24</v>
      </c>
    </row>
    <row r="90" spans="1:2" x14ac:dyDescent="0.2">
      <c r="B90" s="3" t="s">
        <v>17</v>
      </c>
    </row>
    <row r="91" spans="1:2" x14ac:dyDescent="0.2">
      <c r="A91" s="3" t="s">
        <v>24</v>
      </c>
      <c r="B91" s="3" t="s">
        <v>24</v>
      </c>
    </row>
    <row r="92" spans="1:2" x14ac:dyDescent="0.2">
      <c r="A92" s="3" t="s">
        <v>24</v>
      </c>
      <c r="B92" s="3" t="s">
        <v>24</v>
      </c>
    </row>
    <row r="93" spans="1:2" x14ac:dyDescent="0.2">
      <c r="A93" s="3" t="s">
        <v>24</v>
      </c>
      <c r="B93" s="3" t="s">
        <v>24</v>
      </c>
    </row>
    <row r="94" spans="1:2" x14ac:dyDescent="0.2">
      <c r="A94" s="3" t="s">
        <v>165</v>
      </c>
      <c r="B94" s="3" t="s">
        <v>166</v>
      </c>
    </row>
    <row r="95" spans="1:2" x14ac:dyDescent="0.2">
      <c r="A95" s="3" t="s">
        <v>168</v>
      </c>
      <c r="B95" s="3" t="s">
        <v>24</v>
      </c>
    </row>
    <row r="96" spans="1:2" x14ac:dyDescent="0.2">
      <c r="A96" s="3" t="s">
        <v>126</v>
      </c>
      <c r="B96" s="3" t="s">
        <v>17</v>
      </c>
    </row>
    <row r="97" spans="1:2" x14ac:dyDescent="0.2">
      <c r="A97" s="3" t="s">
        <v>24</v>
      </c>
      <c r="B97" s="3" t="s">
        <v>24</v>
      </c>
    </row>
    <row r="98" spans="1:2" x14ac:dyDescent="0.2">
      <c r="A98" s="3" t="s">
        <v>24</v>
      </c>
      <c r="B98" s="3" t="s">
        <v>24</v>
      </c>
    </row>
    <row r="99" spans="1:2" x14ac:dyDescent="0.2">
      <c r="A99" s="3" t="s">
        <v>156</v>
      </c>
      <c r="B99" s="3" t="s">
        <v>24</v>
      </c>
    </row>
    <row r="100" spans="1:2" x14ac:dyDescent="0.2">
      <c r="A100" s="3" t="s">
        <v>176</v>
      </c>
      <c r="B100" s="3" t="s">
        <v>176</v>
      </c>
    </row>
    <row r="101" spans="1:2" x14ac:dyDescent="0.2">
      <c r="A101" s="3" t="s">
        <v>125</v>
      </c>
      <c r="B101" s="3" t="s">
        <v>59</v>
      </c>
    </row>
    <row r="102" spans="1:2" x14ac:dyDescent="0.2">
      <c r="A102" s="3" t="s">
        <v>179</v>
      </c>
      <c r="B102" s="3" t="s">
        <v>17</v>
      </c>
    </row>
    <row r="103" spans="1:2" x14ac:dyDescent="0.2">
      <c r="A103" s="3" t="s">
        <v>24</v>
      </c>
      <c r="B103" s="3" t="s">
        <v>24</v>
      </c>
    </row>
    <row r="104" spans="1:2" x14ac:dyDescent="0.2">
      <c r="A104" s="3" t="s">
        <v>24</v>
      </c>
      <c r="B104" s="3" t="s">
        <v>24</v>
      </c>
    </row>
    <row r="105" spans="1:2" x14ac:dyDescent="0.2">
      <c r="A105" s="3" t="s">
        <v>184</v>
      </c>
      <c r="B105" s="3" t="s">
        <v>24</v>
      </c>
    </row>
    <row r="106" spans="1:2" x14ac:dyDescent="0.2">
      <c r="A106" s="3" t="s">
        <v>188</v>
      </c>
      <c r="B106" s="3" t="s">
        <v>189</v>
      </c>
    </row>
    <row r="107" spans="1:2" x14ac:dyDescent="0.2">
      <c r="A107" s="3" t="s">
        <v>24</v>
      </c>
      <c r="B107" s="3" t="s">
        <v>24</v>
      </c>
    </row>
    <row r="108" spans="1:2" x14ac:dyDescent="0.2">
      <c r="A108" s="3" t="s">
        <v>24</v>
      </c>
      <c r="B108" s="3" t="s">
        <v>24</v>
      </c>
    </row>
    <row r="109" spans="1:2" x14ac:dyDescent="0.2">
      <c r="A109" s="3" t="s">
        <v>24</v>
      </c>
      <c r="B109" s="3" t="s">
        <v>24</v>
      </c>
    </row>
    <row r="110" spans="1:2" x14ac:dyDescent="0.2">
      <c r="A110" s="3" t="s">
        <v>24</v>
      </c>
      <c r="B110" s="3" t="s">
        <v>24</v>
      </c>
    </row>
    <row r="111" spans="1:2" x14ac:dyDescent="0.2">
      <c r="A111" s="3" t="s">
        <v>197</v>
      </c>
      <c r="B111" s="3" t="s">
        <v>24</v>
      </c>
    </row>
    <row r="112" spans="1:2" x14ac:dyDescent="0.2">
      <c r="A112" s="3" t="s">
        <v>24</v>
      </c>
      <c r="B112" s="3" t="s">
        <v>24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34" workbookViewId="0">
      <selection activeCell="E47" sqref="E47"/>
    </sheetView>
  </sheetViews>
  <sheetFormatPr baseColWidth="10" defaultRowHeight="12.75" x14ac:dyDescent="0.2"/>
  <cols>
    <col min="1" max="2" width="21.5703125" customWidth="1"/>
    <col min="3" max="3" width="10" customWidth="1"/>
    <col min="5" max="5" width="23.140625" customWidth="1"/>
  </cols>
  <sheetData>
    <row r="1" spans="1:9" x14ac:dyDescent="0.2">
      <c r="A1" s="16" t="s">
        <v>6</v>
      </c>
      <c r="B1" s="16" t="s">
        <v>7</v>
      </c>
      <c r="C1" s="1" t="s">
        <v>5</v>
      </c>
    </row>
    <row r="2" spans="1:9" x14ac:dyDescent="0.2">
      <c r="A2" s="3" t="s">
        <v>19</v>
      </c>
      <c r="B2" s="14" t="s">
        <v>20</v>
      </c>
      <c r="C2" s="3" t="s">
        <v>18</v>
      </c>
    </row>
    <row r="3" spans="1:9" x14ac:dyDescent="0.2">
      <c r="A3" s="14" t="s">
        <v>25</v>
      </c>
      <c r="B3" s="14" t="s">
        <v>26</v>
      </c>
      <c r="C3" s="3" t="s">
        <v>18</v>
      </c>
      <c r="E3" s="1" t="s">
        <v>5</v>
      </c>
      <c r="H3" s="1" t="s">
        <v>5</v>
      </c>
    </row>
    <row r="4" spans="1:9" x14ac:dyDescent="0.2">
      <c r="A4" s="3" t="s">
        <v>31</v>
      </c>
      <c r="B4" s="14" t="s">
        <v>32</v>
      </c>
      <c r="C4" s="3" t="s">
        <v>18</v>
      </c>
      <c r="E4" s="3" t="s">
        <v>18</v>
      </c>
      <c r="F4">
        <f>COUNTIF(C$3:C$112,E4)</f>
        <v>102</v>
      </c>
      <c r="H4" s="3" t="s">
        <v>18</v>
      </c>
      <c r="I4" s="5">
        <f>F4/F$6</f>
        <v>0.92727272727272725</v>
      </c>
    </row>
    <row r="5" spans="1:9" x14ac:dyDescent="0.2">
      <c r="A5" s="3" t="s">
        <v>34</v>
      </c>
      <c r="B5" s="3" t="s">
        <v>35</v>
      </c>
      <c r="C5" s="3" t="s">
        <v>18</v>
      </c>
      <c r="E5" s="3" t="s">
        <v>22</v>
      </c>
      <c r="F5">
        <f>COUNTIF(C$3:C$112,E5)</f>
        <v>8</v>
      </c>
      <c r="H5" s="3" t="s">
        <v>22</v>
      </c>
      <c r="I5" s="5">
        <f t="shared" ref="I5:I6" si="0">F5/F$6</f>
        <v>7.2727272727272724E-2</v>
      </c>
    </row>
    <row r="6" spans="1:9" x14ac:dyDescent="0.2">
      <c r="A6" s="3" t="s">
        <v>34</v>
      </c>
      <c r="B6" s="3" t="s">
        <v>39</v>
      </c>
      <c r="C6" s="3" t="s">
        <v>18</v>
      </c>
      <c r="E6" s="14" t="s">
        <v>201</v>
      </c>
      <c r="F6">
        <f>SUM(F4:F5)</f>
        <v>110</v>
      </c>
      <c r="H6" s="14" t="s">
        <v>201</v>
      </c>
      <c r="I6" s="4">
        <f t="shared" si="0"/>
        <v>1</v>
      </c>
    </row>
    <row r="7" spans="1:9" x14ac:dyDescent="0.2">
      <c r="A7" s="3" t="s">
        <v>41</v>
      </c>
      <c r="B7" s="14" t="s">
        <v>42</v>
      </c>
      <c r="C7" s="3" t="s">
        <v>18</v>
      </c>
    </row>
    <row r="8" spans="1:9" x14ac:dyDescent="0.2">
      <c r="A8" s="3" t="s">
        <v>45</v>
      </c>
      <c r="B8" s="3" t="s">
        <v>39</v>
      </c>
      <c r="C8" s="3" t="s">
        <v>18</v>
      </c>
      <c r="E8" s="1" t="s">
        <v>6</v>
      </c>
      <c r="H8" s="1" t="s">
        <v>6</v>
      </c>
    </row>
    <row r="9" spans="1:9" x14ac:dyDescent="0.2">
      <c r="A9" s="3" t="s">
        <v>25</v>
      </c>
      <c r="B9" s="3" t="s">
        <v>26</v>
      </c>
      <c r="C9" s="3" t="s">
        <v>18</v>
      </c>
      <c r="E9" t="s">
        <v>41</v>
      </c>
      <c r="F9">
        <f>COUNTIF(A$3:A$112,"*Viseras*")</f>
        <v>102</v>
      </c>
      <c r="H9" t="s">
        <v>41</v>
      </c>
      <c r="I9" s="6">
        <f>F9/F$15</f>
        <v>1</v>
      </c>
    </row>
    <row r="10" spans="1:9" x14ac:dyDescent="0.2">
      <c r="C10" s="3" t="s">
        <v>22</v>
      </c>
      <c r="E10" t="s">
        <v>210</v>
      </c>
      <c r="F10">
        <f>COUNTIF(A$3:A$112,"*equipos*")</f>
        <v>44</v>
      </c>
      <c r="H10" t="s">
        <v>210</v>
      </c>
      <c r="I10" s="6">
        <f t="shared" ref="I10:I15" si="1">F10/F$15</f>
        <v>0.43137254901960786</v>
      </c>
    </row>
    <row r="11" spans="1:9" x14ac:dyDescent="0.2">
      <c r="A11" s="3" t="s">
        <v>25</v>
      </c>
      <c r="B11" s="3" t="s">
        <v>55</v>
      </c>
      <c r="C11" s="3" t="s">
        <v>18</v>
      </c>
      <c r="E11" t="s">
        <v>19</v>
      </c>
      <c r="F11">
        <f>COUNTIF(A$3:A$112,"*respirador*")+2</f>
        <v>10</v>
      </c>
      <c r="H11" t="s">
        <v>19</v>
      </c>
      <c r="I11" s="6">
        <f t="shared" si="1"/>
        <v>9.8039215686274508E-2</v>
      </c>
    </row>
    <row r="12" spans="1:9" x14ac:dyDescent="0.2">
      <c r="A12" s="3" t="s">
        <v>41</v>
      </c>
      <c r="B12" s="3" t="s">
        <v>57</v>
      </c>
      <c r="C12" s="3" t="s">
        <v>18</v>
      </c>
      <c r="E12" t="s">
        <v>211</v>
      </c>
      <c r="F12">
        <f>COUNTIF(A$3:A$112,"*abre*")</f>
        <v>33</v>
      </c>
      <c r="H12" t="s">
        <v>211</v>
      </c>
      <c r="I12" s="6">
        <f t="shared" si="1"/>
        <v>0.3235294117647059</v>
      </c>
    </row>
    <row r="13" spans="1:9" x14ac:dyDescent="0.2">
      <c r="A13" s="3" t="s">
        <v>61</v>
      </c>
      <c r="B13" s="3" t="s">
        <v>32</v>
      </c>
      <c r="C13" s="3" t="s">
        <v>18</v>
      </c>
      <c r="E13" s="14" t="s">
        <v>213</v>
      </c>
      <c r="F13">
        <f>COUNTIF(A$3:A$112,"*orejas*")</f>
        <v>22</v>
      </c>
      <c r="H13" s="14" t="s">
        <v>213</v>
      </c>
      <c r="I13" s="6">
        <f t="shared" si="1"/>
        <v>0.21568627450980393</v>
      </c>
    </row>
    <row r="14" spans="1:9" x14ac:dyDescent="0.2">
      <c r="A14" s="3" t="s">
        <v>63</v>
      </c>
      <c r="B14" s="3" t="s">
        <v>26</v>
      </c>
      <c r="C14" s="3" t="s">
        <v>18</v>
      </c>
      <c r="E14" s="14" t="s">
        <v>212</v>
      </c>
      <c r="F14">
        <v>6</v>
      </c>
      <c r="H14" s="14" t="s">
        <v>212</v>
      </c>
      <c r="I14" s="6">
        <f t="shared" si="1"/>
        <v>5.8823529411764705E-2</v>
      </c>
    </row>
    <row r="15" spans="1:9" x14ac:dyDescent="0.2">
      <c r="A15" s="3" t="s">
        <v>63</v>
      </c>
      <c r="B15" s="3" t="s">
        <v>64</v>
      </c>
      <c r="C15" s="3" t="s">
        <v>18</v>
      </c>
      <c r="E15" s="14" t="s">
        <v>209</v>
      </c>
      <c r="F15">
        <v>102</v>
      </c>
      <c r="H15" s="14" t="s">
        <v>209</v>
      </c>
      <c r="I15" s="4">
        <f t="shared" si="1"/>
        <v>1</v>
      </c>
    </row>
    <row r="16" spans="1:9" x14ac:dyDescent="0.2">
      <c r="A16" s="3" t="s">
        <v>66</v>
      </c>
      <c r="B16" s="3" t="s">
        <v>64</v>
      </c>
      <c r="C16" s="3" t="s">
        <v>18</v>
      </c>
    </row>
    <row r="17" spans="1:9" x14ac:dyDescent="0.2">
      <c r="A17" s="3" t="s">
        <v>41</v>
      </c>
      <c r="B17" s="3" t="s">
        <v>39</v>
      </c>
      <c r="C17" s="3" t="s">
        <v>18</v>
      </c>
    </row>
    <row r="18" spans="1:9" x14ac:dyDescent="0.2">
      <c r="A18" s="14" t="s">
        <v>67</v>
      </c>
      <c r="B18" s="3" t="s">
        <v>26</v>
      </c>
      <c r="C18" s="3" t="s">
        <v>18</v>
      </c>
      <c r="E18" t="s">
        <v>7</v>
      </c>
      <c r="H18" t="s">
        <v>7</v>
      </c>
    </row>
    <row r="19" spans="1:9" x14ac:dyDescent="0.2">
      <c r="A19" s="3" t="s">
        <v>34</v>
      </c>
      <c r="B19" s="3" t="s">
        <v>69</v>
      </c>
      <c r="C19" s="3" t="s">
        <v>18</v>
      </c>
      <c r="E19" t="s">
        <v>20</v>
      </c>
      <c r="F19">
        <f>COUNTIF(B$3:B$112,"*sin*")</f>
        <v>29</v>
      </c>
      <c r="H19" t="s">
        <v>20</v>
      </c>
      <c r="I19" s="6">
        <f>F19/F$25</f>
        <v>0.26363636363636361</v>
      </c>
    </row>
    <row r="20" spans="1:9" x14ac:dyDescent="0.2">
      <c r="A20" s="3" t="s">
        <v>41</v>
      </c>
      <c r="B20" s="3" t="s">
        <v>70</v>
      </c>
      <c r="C20" s="3" t="s">
        <v>18</v>
      </c>
      <c r="E20" t="s">
        <v>214</v>
      </c>
      <c r="F20">
        <f>COUNTIF(B$3:B$112,"*organizados*")+6</f>
        <v>56</v>
      </c>
      <c r="H20" t="s">
        <v>214</v>
      </c>
      <c r="I20" s="6">
        <f t="shared" ref="I20:I25" si="2">F20/F$25</f>
        <v>0.50909090909090904</v>
      </c>
    </row>
    <row r="21" spans="1:9" x14ac:dyDescent="0.2">
      <c r="A21" s="3" t="s">
        <v>72</v>
      </c>
      <c r="B21" s="3" t="s">
        <v>73</v>
      </c>
      <c r="C21" s="3" t="s">
        <v>18</v>
      </c>
      <c r="E21" s="15" t="s">
        <v>79</v>
      </c>
      <c r="F21">
        <f>COUNTIF(B$3:B$112,"*Policía*")</f>
        <v>33</v>
      </c>
      <c r="H21" s="15" t="s">
        <v>79</v>
      </c>
      <c r="I21" s="6">
        <f t="shared" si="2"/>
        <v>0.3</v>
      </c>
    </row>
    <row r="22" spans="1:9" x14ac:dyDescent="0.2">
      <c r="A22" s="3" t="s">
        <v>41</v>
      </c>
      <c r="B22" s="3" t="s">
        <v>20</v>
      </c>
      <c r="C22" s="3" t="s">
        <v>18</v>
      </c>
      <c r="E22" t="s">
        <v>32</v>
      </c>
      <c r="F22">
        <f>COUNTIF(B$3:B$112,"*mismo*")</f>
        <v>34</v>
      </c>
      <c r="H22" t="s">
        <v>32</v>
      </c>
      <c r="I22" s="6">
        <f t="shared" si="2"/>
        <v>0.30909090909090908</v>
      </c>
    </row>
    <row r="23" spans="1:9" x14ac:dyDescent="0.2">
      <c r="A23" s="3" t="s">
        <v>25</v>
      </c>
      <c r="B23" s="3" t="s">
        <v>39</v>
      </c>
      <c r="C23" s="3" t="s">
        <v>18</v>
      </c>
      <c r="E23" t="s">
        <v>215</v>
      </c>
      <c r="F23">
        <f>COUNTIF(B$3:B$112,"*correos*")</f>
        <v>10</v>
      </c>
      <c r="H23" t="s">
        <v>215</v>
      </c>
      <c r="I23" s="6">
        <f t="shared" si="2"/>
        <v>9.0909090909090912E-2</v>
      </c>
    </row>
    <row r="24" spans="1:9" x14ac:dyDescent="0.2">
      <c r="A24" s="3" t="s">
        <v>41</v>
      </c>
      <c r="B24" s="3" t="s">
        <v>26</v>
      </c>
      <c r="C24" s="3" t="s">
        <v>18</v>
      </c>
      <c r="E24" s="14" t="s">
        <v>203</v>
      </c>
      <c r="F24">
        <v>8</v>
      </c>
      <c r="H24" s="14" t="s">
        <v>203</v>
      </c>
      <c r="I24" s="6">
        <f t="shared" si="2"/>
        <v>7.2727272727272724E-2</v>
      </c>
    </row>
    <row r="25" spans="1:9" x14ac:dyDescent="0.2">
      <c r="A25" s="3" t="s">
        <v>41</v>
      </c>
      <c r="B25" s="3" t="s">
        <v>26</v>
      </c>
      <c r="C25" s="3" t="s">
        <v>18</v>
      </c>
      <c r="E25" s="14" t="s">
        <v>201</v>
      </c>
      <c r="F25">
        <v>110</v>
      </c>
      <c r="H25" s="15" t="s">
        <v>201</v>
      </c>
      <c r="I25" s="4">
        <f t="shared" si="2"/>
        <v>1</v>
      </c>
    </row>
    <row r="26" spans="1:9" x14ac:dyDescent="0.2">
      <c r="A26" s="3" t="s">
        <v>76</v>
      </c>
      <c r="B26" s="3" t="s">
        <v>77</v>
      </c>
      <c r="C26" s="3" t="s">
        <v>18</v>
      </c>
    </row>
    <row r="27" spans="1:9" x14ac:dyDescent="0.2">
      <c r="A27" s="3" t="s">
        <v>78</v>
      </c>
      <c r="B27" s="3" t="s">
        <v>79</v>
      </c>
      <c r="C27" s="3" t="s">
        <v>18</v>
      </c>
    </row>
    <row r="28" spans="1:9" x14ac:dyDescent="0.2">
      <c r="A28" s="3" t="s">
        <v>41</v>
      </c>
      <c r="B28" s="3" t="s">
        <v>39</v>
      </c>
      <c r="C28" s="3" t="s">
        <v>18</v>
      </c>
    </row>
    <row r="29" spans="1:9" x14ac:dyDescent="0.2">
      <c r="A29" s="3" t="s">
        <v>41</v>
      </c>
      <c r="B29" s="3" t="s">
        <v>20</v>
      </c>
      <c r="C29" s="3" t="s">
        <v>18</v>
      </c>
    </row>
    <row r="30" spans="1:9" x14ac:dyDescent="0.2">
      <c r="A30" s="3" t="s">
        <v>25</v>
      </c>
      <c r="B30" s="3" t="s">
        <v>80</v>
      </c>
      <c r="C30" s="3" t="s">
        <v>18</v>
      </c>
    </row>
    <row r="31" spans="1:9" x14ac:dyDescent="0.2">
      <c r="A31" s="3" t="s">
        <v>25</v>
      </c>
      <c r="B31" s="3" t="s">
        <v>81</v>
      </c>
      <c r="C31" s="3" t="s">
        <v>18</v>
      </c>
    </row>
    <row r="32" spans="1:9" x14ac:dyDescent="0.2">
      <c r="A32" s="3" t="s">
        <v>78</v>
      </c>
      <c r="B32" s="3" t="s">
        <v>35</v>
      </c>
      <c r="C32" s="3" t="s">
        <v>18</v>
      </c>
    </row>
    <row r="33" spans="1:6" x14ac:dyDescent="0.2">
      <c r="A33" s="3" t="s">
        <v>25</v>
      </c>
      <c r="B33" s="3" t="s">
        <v>39</v>
      </c>
      <c r="C33" s="3" t="s">
        <v>18</v>
      </c>
    </row>
    <row r="34" spans="1:6" x14ac:dyDescent="0.2">
      <c r="A34" s="3" t="s">
        <v>25</v>
      </c>
      <c r="B34" s="3" t="s">
        <v>39</v>
      </c>
      <c r="C34" s="3" t="s">
        <v>18</v>
      </c>
    </row>
    <row r="35" spans="1:6" x14ac:dyDescent="0.2">
      <c r="A35" s="3" t="s">
        <v>41</v>
      </c>
      <c r="B35" s="3" t="s">
        <v>69</v>
      </c>
      <c r="C35" s="3" t="s">
        <v>18</v>
      </c>
    </row>
    <row r="36" spans="1:6" x14ac:dyDescent="0.2">
      <c r="A36" s="3" t="s">
        <v>86</v>
      </c>
      <c r="B36" s="3" t="s">
        <v>64</v>
      </c>
      <c r="C36" s="3" t="s">
        <v>18</v>
      </c>
    </row>
    <row r="37" spans="1:6" x14ac:dyDescent="0.2">
      <c r="A37" s="3" t="s">
        <v>41</v>
      </c>
      <c r="B37" s="3" t="s">
        <v>64</v>
      </c>
      <c r="C37" s="3" t="s">
        <v>18</v>
      </c>
    </row>
    <row r="38" spans="1:6" x14ac:dyDescent="0.2">
      <c r="A38" s="3" t="s">
        <v>41</v>
      </c>
      <c r="B38" s="3" t="s">
        <v>57</v>
      </c>
      <c r="C38" s="3" t="s">
        <v>18</v>
      </c>
    </row>
    <row r="39" spans="1:6" x14ac:dyDescent="0.2">
      <c r="A39" s="3" t="s">
        <v>41</v>
      </c>
      <c r="B39" s="3" t="s">
        <v>55</v>
      </c>
      <c r="C39" s="3" t="s">
        <v>18</v>
      </c>
    </row>
    <row r="40" spans="1:6" x14ac:dyDescent="0.2">
      <c r="A40" s="3" t="s">
        <v>41</v>
      </c>
      <c r="B40" s="3" t="s">
        <v>90</v>
      </c>
      <c r="C40" s="3" t="s">
        <v>18</v>
      </c>
    </row>
    <row r="41" spans="1:6" x14ac:dyDescent="0.2">
      <c r="A41" s="3" t="s">
        <v>41</v>
      </c>
      <c r="B41" s="3" t="s">
        <v>92</v>
      </c>
      <c r="C41" s="3" t="s">
        <v>18</v>
      </c>
    </row>
    <row r="42" spans="1:6" x14ac:dyDescent="0.2">
      <c r="A42" s="3" t="s">
        <v>41</v>
      </c>
      <c r="B42" s="3" t="s">
        <v>79</v>
      </c>
      <c r="C42" s="3" t="s">
        <v>18</v>
      </c>
    </row>
    <row r="43" spans="1:6" x14ac:dyDescent="0.2">
      <c r="A43" s="3" t="s">
        <v>41</v>
      </c>
      <c r="B43" s="3" t="s">
        <v>79</v>
      </c>
      <c r="C43" s="3" t="s">
        <v>18</v>
      </c>
    </row>
    <row r="44" spans="1:6" x14ac:dyDescent="0.2">
      <c r="A44" s="3" t="s">
        <v>25</v>
      </c>
      <c r="B44" s="3" t="s">
        <v>39</v>
      </c>
      <c r="C44" s="3" t="s">
        <v>18</v>
      </c>
    </row>
    <row r="45" spans="1:6" x14ac:dyDescent="0.2">
      <c r="A45" s="3" t="s">
        <v>34</v>
      </c>
      <c r="B45" s="3" t="s">
        <v>26</v>
      </c>
      <c r="C45" s="3" t="s">
        <v>18</v>
      </c>
    </row>
    <row r="46" spans="1:6" x14ac:dyDescent="0.2">
      <c r="A46" s="3" t="s">
        <v>41</v>
      </c>
      <c r="B46" s="3" t="s">
        <v>100</v>
      </c>
      <c r="C46" s="3" t="s">
        <v>18</v>
      </c>
      <c r="E46" t="s">
        <v>226</v>
      </c>
    </row>
    <row r="47" spans="1:6" x14ac:dyDescent="0.2">
      <c r="A47" s="3" t="s">
        <v>25</v>
      </c>
      <c r="B47" s="3" t="s">
        <v>90</v>
      </c>
      <c r="C47" s="3" t="s">
        <v>18</v>
      </c>
      <c r="E47" s="14" t="s">
        <v>216</v>
      </c>
      <c r="F47">
        <f>COUNTIF(B$3:B$112,"*makers*")</f>
        <v>6</v>
      </c>
    </row>
    <row r="48" spans="1:6" x14ac:dyDescent="0.2">
      <c r="A48" s="3" t="s">
        <v>31</v>
      </c>
      <c r="B48" s="3" t="s">
        <v>32</v>
      </c>
      <c r="C48" s="3" t="s">
        <v>18</v>
      </c>
      <c r="E48" s="15" t="s">
        <v>212</v>
      </c>
      <c r="F48">
        <f>56-6</f>
        <v>50</v>
      </c>
    </row>
    <row r="49" spans="1:6" x14ac:dyDescent="0.2">
      <c r="A49" s="3" t="s">
        <v>105</v>
      </c>
      <c r="B49" s="3" t="s">
        <v>42</v>
      </c>
      <c r="C49" s="3" t="s">
        <v>18</v>
      </c>
      <c r="E49" t="s">
        <v>214</v>
      </c>
      <c r="F49">
        <v>56</v>
      </c>
    </row>
    <row r="50" spans="1:6" x14ac:dyDescent="0.2">
      <c r="A50" s="3" t="s">
        <v>25</v>
      </c>
      <c r="B50" s="3" t="s">
        <v>39</v>
      </c>
      <c r="C50" s="3" t="s">
        <v>18</v>
      </c>
      <c r="E50" s="14" t="s">
        <v>216</v>
      </c>
      <c r="F50" s="6">
        <f>F47/F$49</f>
        <v>0.10714285714285714</v>
      </c>
    </row>
    <row r="51" spans="1:6" x14ac:dyDescent="0.2">
      <c r="A51" s="3" t="s">
        <v>41</v>
      </c>
      <c r="B51" s="3" t="s">
        <v>32</v>
      </c>
      <c r="C51" s="3" t="s">
        <v>18</v>
      </c>
      <c r="E51" s="15" t="s">
        <v>212</v>
      </c>
      <c r="F51" s="6">
        <f t="shared" ref="F51:F52" si="3">F48/F$49</f>
        <v>0.8928571428571429</v>
      </c>
    </row>
    <row r="52" spans="1:6" x14ac:dyDescent="0.2">
      <c r="A52" s="3" t="s">
        <v>34</v>
      </c>
      <c r="B52" s="3" t="s">
        <v>106</v>
      </c>
      <c r="C52" s="3" t="s">
        <v>18</v>
      </c>
      <c r="E52" t="s">
        <v>214</v>
      </c>
      <c r="F52" s="6">
        <f t="shared" si="3"/>
        <v>1</v>
      </c>
    </row>
    <row r="53" spans="1:6" x14ac:dyDescent="0.2">
      <c r="A53" s="3" t="s">
        <v>63</v>
      </c>
      <c r="B53" s="3" t="s">
        <v>107</v>
      </c>
      <c r="C53" s="3" t="s">
        <v>18</v>
      </c>
    </row>
    <row r="54" spans="1:6" x14ac:dyDescent="0.2">
      <c r="A54" s="3" t="s">
        <v>25</v>
      </c>
      <c r="B54" s="3" t="s">
        <v>20</v>
      </c>
      <c r="C54" s="3" t="s">
        <v>18</v>
      </c>
    </row>
    <row r="55" spans="1:6" x14ac:dyDescent="0.2">
      <c r="A55" s="3" t="s">
        <v>31</v>
      </c>
      <c r="B55" s="3" t="s">
        <v>26</v>
      </c>
      <c r="C55" s="3" t="s">
        <v>18</v>
      </c>
    </row>
    <row r="56" spans="1:6" x14ac:dyDescent="0.2">
      <c r="A56" s="3" t="s">
        <v>63</v>
      </c>
      <c r="B56" s="3" t="s">
        <v>64</v>
      </c>
      <c r="C56" s="3" t="s">
        <v>18</v>
      </c>
    </row>
    <row r="57" spans="1:6" x14ac:dyDescent="0.2">
      <c r="A57" s="3" t="s">
        <v>111</v>
      </c>
      <c r="B57" s="3" t="s">
        <v>112</v>
      </c>
      <c r="C57" s="3" t="s">
        <v>18</v>
      </c>
    </row>
    <row r="58" spans="1:6" x14ac:dyDescent="0.2">
      <c r="A58" s="3" t="s">
        <v>114</v>
      </c>
      <c r="B58" s="3" t="s">
        <v>64</v>
      </c>
      <c r="C58" s="3" t="s">
        <v>18</v>
      </c>
    </row>
    <row r="59" spans="1:6" x14ac:dyDescent="0.2">
      <c r="A59" s="3" t="s">
        <v>34</v>
      </c>
      <c r="B59" s="3" t="s">
        <v>39</v>
      </c>
      <c r="C59" s="3" t="s">
        <v>18</v>
      </c>
    </row>
    <row r="60" spans="1:6" x14ac:dyDescent="0.2">
      <c r="A60" s="3" t="s">
        <v>41</v>
      </c>
      <c r="B60" s="3" t="s">
        <v>32</v>
      </c>
      <c r="C60" s="3" t="s">
        <v>18</v>
      </c>
    </row>
    <row r="61" spans="1:6" x14ac:dyDescent="0.2">
      <c r="A61" s="3" t="s">
        <v>119</v>
      </c>
      <c r="B61" s="3" t="s">
        <v>32</v>
      </c>
      <c r="C61" s="3" t="s">
        <v>18</v>
      </c>
    </row>
    <row r="62" spans="1:6" x14ac:dyDescent="0.2">
      <c r="A62" s="3" t="s">
        <v>34</v>
      </c>
      <c r="B62" s="3" t="s">
        <v>121</v>
      </c>
      <c r="C62" s="3" t="s">
        <v>18</v>
      </c>
    </row>
    <row r="63" spans="1:6" x14ac:dyDescent="0.2">
      <c r="A63" s="3" t="s">
        <v>34</v>
      </c>
      <c r="B63" s="3" t="s">
        <v>64</v>
      </c>
      <c r="C63" s="3" t="s">
        <v>18</v>
      </c>
    </row>
    <row r="64" spans="1:6" x14ac:dyDescent="0.2">
      <c r="A64" s="3" t="s">
        <v>63</v>
      </c>
      <c r="B64" s="3" t="s">
        <v>20</v>
      </c>
      <c r="C64" s="3" t="s">
        <v>18</v>
      </c>
    </row>
    <row r="65" spans="1:3" x14ac:dyDescent="0.2">
      <c r="A65" s="3" t="s">
        <v>41</v>
      </c>
      <c r="B65" s="3" t="s">
        <v>79</v>
      </c>
      <c r="C65" s="3" t="s">
        <v>18</v>
      </c>
    </row>
    <row r="66" spans="1:3" x14ac:dyDescent="0.2">
      <c r="A66" s="3" t="s">
        <v>127</v>
      </c>
      <c r="B66" s="3" t="s">
        <v>128</v>
      </c>
      <c r="C66" s="3" t="s">
        <v>18</v>
      </c>
    </row>
    <row r="67" spans="1:3" x14ac:dyDescent="0.2">
      <c r="A67" s="3" t="s">
        <v>129</v>
      </c>
      <c r="B67" s="3" t="s">
        <v>90</v>
      </c>
      <c r="C67" s="3" t="s">
        <v>18</v>
      </c>
    </row>
    <row r="68" spans="1:3" x14ac:dyDescent="0.2">
      <c r="A68" s="3" t="s">
        <v>34</v>
      </c>
      <c r="B68" s="3" t="s">
        <v>131</v>
      </c>
      <c r="C68" s="3" t="s">
        <v>18</v>
      </c>
    </row>
    <row r="69" spans="1:3" x14ac:dyDescent="0.2">
      <c r="A69" s="3" t="s">
        <v>25</v>
      </c>
      <c r="B69" s="3" t="s">
        <v>79</v>
      </c>
      <c r="C69" s="3" t="s">
        <v>18</v>
      </c>
    </row>
    <row r="70" spans="1:3" x14ac:dyDescent="0.2">
      <c r="A70" s="3" t="s">
        <v>72</v>
      </c>
      <c r="B70" s="3" t="s">
        <v>32</v>
      </c>
      <c r="C70" s="3" t="s">
        <v>18</v>
      </c>
    </row>
    <row r="71" spans="1:3" x14ac:dyDescent="0.2">
      <c r="A71" s="3" t="s">
        <v>41</v>
      </c>
      <c r="B71" s="3" t="s">
        <v>133</v>
      </c>
      <c r="C71" s="3" t="s">
        <v>18</v>
      </c>
    </row>
    <row r="72" spans="1:3" x14ac:dyDescent="0.2">
      <c r="A72" s="3" t="s">
        <v>34</v>
      </c>
      <c r="B72" s="3" t="s">
        <v>39</v>
      </c>
      <c r="C72" s="3" t="s">
        <v>18</v>
      </c>
    </row>
    <row r="73" spans="1:3" x14ac:dyDescent="0.2">
      <c r="A73" s="3" t="s">
        <v>136</v>
      </c>
      <c r="B73" s="3" t="s">
        <v>57</v>
      </c>
      <c r="C73" s="3" t="s">
        <v>18</v>
      </c>
    </row>
    <row r="74" spans="1:3" x14ac:dyDescent="0.2">
      <c r="A74" s="3" t="s">
        <v>41</v>
      </c>
      <c r="B74" s="3" t="s">
        <v>26</v>
      </c>
      <c r="C74" s="3" t="s">
        <v>18</v>
      </c>
    </row>
    <row r="75" spans="1:3" x14ac:dyDescent="0.2">
      <c r="A75" s="3" t="s">
        <v>138</v>
      </c>
      <c r="B75" s="3" t="s">
        <v>139</v>
      </c>
      <c r="C75" s="3" t="s">
        <v>18</v>
      </c>
    </row>
    <row r="76" spans="1:3" x14ac:dyDescent="0.2">
      <c r="A76" s="3" t="s">
        <v>63</v>
      </c>
      <c r="B76" s="3" t="s">
        <v>141</v>
      </c>
      <c r="C76" s="3" t="s">
        <v>18</v>
      </c>
    </row>
    <row r="77" spans="1:3" x14ac:dyDescent="0.2">
      <c r="A77" s="3" t="s">
        <v>25</v>
      </c>
      <c r="B77" s="3" t="s">
        <v>64</v>
      </c>
      <c r="C77" s="3" t="s">
        <v>18</v>
      </c>
    </row>
    <row r="78" spans="1:3" x14ac:dyDescent="0.2">
      <c r="A78" s="3" t="s">
        <v>142</v>
      </c>
      <c r="B78" s="3" t="s">
        <v>143</v>
      </c>
      <c r="C78" s="3" t="s">
        <v>18</v>
      </c>
    </row>
    <row r="79" spans="1:3" x14ac:dyDescent="0.2">
      <c r="A79" s="3" t="s">
        <v>34</v>
      </c>
      <c r="B79" s="3" t="s">
        <v>79</v>
      </c>
      <c r="C79" s="3" t="s">
        <v>18</v>
      </c>
    </row>
    <row r="80" spans="1:3" x14ac:dyDescent="0.2">
      <c r="C80" s="3" t="s">
        <v>22</v>
      </c>
    </row>
    <row r="81" spans="1:3" x14ac:dyDescent="0.2">
      <c r="A81" s="3" t="s">
        <v>34</v>
      </c>
      <c r="B81" s="3" t="s">
        <v>20</v>
      </c>
      <c r="C81" s="3" t="s">
        <v>18</v>
      </c>
    </row>
    <row r="82" spans="1:3" x14ac:dyDescent="0.2">
      <c r="A82" s="3" t="s">
        <v>152</v>
      </c>
      <c r="B82" s="3" t="s">
        <v>32</v>
      </c>
      <c r="C82" s="3" t="s">
        <v>18</v>
      </c>
    </row>
    <row r="83" spans="1:3" x14ac:dyDescent="0.2">
      <c r="A83" s="3" t="s">
        <v>153</v>
      </c>
      <c r="B83" s="3" t="s">
        <v>154</v>
      </c>
      <c r="C83" s="3" t="s">
        <v>18</v>
      </c>
    </row>
    <row r="84" spans="1:3" x14ac:dyDescent="0.2">
      <c r="A84" s="3" t="s">
        <v>41</v>
      </c>
      <c r="B84" s="3" t="s">
        <v>32</v>
      </c>
      <c r="C84" s="3" t="s">
        <v>18</v>
      </c>
    </row>
    <row r="85" spans="1:3" x14ac:dyDescent="0.2">
      <c r="C85" s="3" t="s">
        <v>22</v>
      </c>
    </row>
    <row r="86" spans="1:3" x14ac:dyDescent="0.2">
      <c r="A86" s="3" t="s">
        <v>25</v>
      </c>
      <c r="B86" s="3" t="s">
        <v>157</v>
      </c>
      <c r="C86" s="3" t="s">
        <v>18</v>
      </c>
    </row>
    <row r="87" spans="1:3" x14ac:dyDescent="0.2">
      <c r="C87" s="3" t="s">
        <v>22</v>
      </c>
    </row>
    <row r="88" spans="1:3" x14ac:dyDescent="0.2">
      <c r="C88" s="3" t="s">
        <v>22</v>
      </c>
    </row>
    <row r="89" spans="1:3" x14ac:dyDescent="0.2">
      <c r="A89" s="3" t="s">
        <v>160</v>
      </c>
      <c r="B89" s="3" t="s">
        <v>20</v>
      </c>
      <c r="C89" s="3" t="s">
        <v>18</v>
      </c>
    </row>
    <row r="90" spans="1:3" x14ac:dyDescent="0.2">
      <c r="C90" s="3" t="s">
        <v>22</v>
      </c>
    </row>
    <row r="91" spans="1:3" x14ac:dyDescent="0.2">
      <c r="A91" s="3" t="s">
        <v>41</v>
      </c>
      <c r="B91" s="3" t="s">
        <v>20</v>
      </c>
      <c r="C91" s="3" t="s">
        <v>18</v>
      </c>
    </row>
    <row r="92" spans="1:3" x14ac:dyDescent="0.2">
      <c r="A92" s="3" t="s">
        <v>41</v>
      </c>
      <c r="B92" s="3" t="s">
        <v>26</v>
      </c>
      <c r="C92" s="3" t="s">
        <v>18</v>
      </c>
    </row>
    <row r="93" spans="1:3" x14ac:dyDescent="0.2">
      <c r="A93" s="3" t="s">
        <v>63</v>
      </c>
      <c r="B93" s="3" t="s">
        <v>164</v>
      </c>
      <c r="C93" s="3" t="s">
        <v>18</v>
      </c>
    </row>
    <row r="94" spans="1:3" x14ac:dyDescent="0.2">
      <c r="A94" s="3" t="s">
        <v>167</v>
      </c>
      <c r="B94" s="3" t="s">
        <v>20</v>
      </c>
      <c r="C94" s="3" t="s">
        <v>18</v>
      </c>
    </row>
    <row r="95" spans="1:3" x14ac:dyDescent="0.2">
      <c r="A95" s="3" t="s">
        <v>25</v>
      </c>
      <c r="B95" s="3" t="s">
        <v>169</v>
      </c>
      <c r="C95" s="3" t="s">
        <v>18</v>
      </c>
    </row>
    <row r="96" spans="1:3" x14ac:dyDescent="0.2">
      <c r="C96" s="3" t="s">
        <v>22</v>
      </c>
    </row>
    <row r="97" spans="1:3" x14ac:dyDescent="0.2">
      <c r="A97" s="3" t="s">
        <v>25</v>
      </c>
      <c r="B97" s="3" t="s">
        <v>39</v>
      </c>
      <c r="C97" s="3" t="s">
        <v>18</v>
      </c>
    </row>
    <row r="98" spans="1:3" x14ac:dyDescent="0.2">
      <c r="A98" s="3" t="s">
        <v>72</v>
      </c>
      <c r="B98" s="3" t="s">
        <v>39</v>
      </c>
      <c r="C98" s="3" t="s">
        <v>18</v>
      </c>
    </row>
    <row r="99" spans="1:3" x14ac:dyDescent="0.2">
      <c r="A99" s="3" t="s">
        <v>25</v>
      </c>
      <c r="B99" s="3" t="s">
        <v>174</v>
      </c>
      <c r="C99" s="3" t="s">
        <v>18</v>
      </c>
    </row>
    <row r="100" spans="1:3" x14ac:dyDescent="0.2">
      <c r="A100" s="3" t="s">
        <v>25</v>
      </c>
      <c r="B100" s="3" t="s">
        <v>177</v>
      </c>
      <c r="C100" s="3" t="s">
        <v>18</v>
      </c>
    </row>
    <row r="101" spans="1:3" x14ac:dyDescent="0.2">
      <c r="A101" s="3" t="s">
        <v>41</v>
      </c>
      <c r="B101" s="3" t="s">
        <v>39</v>
      </c>
      <c r="C101" s="3" t="s">
        <v>18</v>
      </c>
    </row>
    <row r="102" spans="1:3" x14ac:dyDescent="0.2">
      <c r="C102" s="3" t="s">
        <v>22</v>
      </c>
    </row>
    <row r="103" spans="1:3" x14ac:dyDescent="0.2">
      <c r="A103" s="3" t="s">
        <v>181</v>
      </c>
      <c r="B103" s="3" t="s">
        <v>39</v>
      </c>
      <c r="C103" s="3" t="s">
        <v>18</v>
      </c>
    </row>
    <row r="104" spans="1:3" x14ac:dyDescent="0.2">
      <c r="A104" s="3" t="s">
        <v>41</v>
      </c>
      <c r="B104" s="3" t="s">
        <v>39</v>
      </c>
      <c r="C104" s="3" t="s">
        <v>18</v>
      </c>
    </row>
    <row r="105" spans="1:3" x14ac:dyDescent="0.2">
      <c r="A105" s="3" t="s">
        <v>185</v>
      </c>
      <c r="B105" s="3" t="s">
        <v>20</v>
      </c>
      <c r="C105" s="3" t="s">
        <v>18</v>
      </c>
    </row>
    <row r="106" spans="1:3" x14ac:dyDescent="0.2">
      <c r="A106" s="3" t="s">
        <v>34</v>
      </c>
      <c r="B106" s="3" t="s">
        <v>80</v>
      </c>
      <c r="C106" s="3" t="s">
        <v>18</v>
      </c>
    </row>
    <row r="107" spans="1:3" x14ac:dyDescent="0.2">
      <c r="A107" s="3" t="s">
        <v>63</v>
      </c>
      <c r="B107" s="3" t="s">
        <v>192</v>
      </c>
      <c r="C107" s="3" t="s">
        <v>18</v>
      </c>
    </row>
    <row r="108" spans="1:3" x14ac:dyDescent="0.2">
      <c r="A108" s="3" t="s">
        <v>25</v>
      </c>
      <c r="B108" s="3" t="s">
        <v>39</v>
      </c>
      <c r="C108" s="3" t="s">
        <v>18</v>
      </c>
    </row>
    <row r="109" spans="1:3" x14ac:dyDescent="0.2">
      <c r="A109" s="3" t="s">
        <v>41</v>
      </c>
      <c r="B109" s="3" t="s">
        <v>79</v>
      </c>
      <c r="C109" s="3" t="s">
        <v>18</v>
      </c>
    </row>
    <row r="110" spans="1:3" x14ac:dyDescent="0.2">
      <c r="A110" s="3" t="s">
        <v>194</v>
      </c>
      <c r="B110" s="3" t="s">
        <v>195</v>
      </c>
      <c r="C110" s="3" t="s">
        <v>18</v>
      </c>
    </row>
    <row r="111" spans="1:3" x14ac:dyDescent="0.2">
      <c r="A111" s="3" t="s">
        <v>41</v>
      </c>
      <c r="B111" s="3" t="s">
        <v>174</v>
      </c>
      <c r="C111" s="3" t="s">
        <v>18</v>
      </c>
    </row>
    <row r="112" spans="1:3" x14ac:dyDescent="0.2">
      <c r="A112" s="3" t="s">
        <v>25</v>
      </c>
      <c r="B112" s="3" t="s">
        <v>200</v>
      </c>
      <c r="C112" s="3" t="s">
        <v>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11" workbookViewId="0">
      <selection activeCell="G36" sqref="G36"/>
    </sheetView>
  </sheetViews>
  <sheetFormatPr baseColWidth="10" defaultRowHeight="12.75" x14ac:dyDescent="0.2"/>
  <cols>
    <col min="1" max="2" width="21.5703125" customWidth="1"/>
    <col min="4" max="4" width="14.85546875" customWidth="1"/>
    <col min="7" max="7" width="15.42578125" customWidth="1"/>
  </cols>
  <sheetData>
    <row r="1" spans="1:8" x14ac:dyDescent="0.2">
      <c r="A1" s="1" t="s">
        <v>8</v>
      </c>
      <c r="B1" s="1" t="s">
        <v>9</v>
      </c>
    </row>
    <row r="3" spans="1:8" x14ac:dyDescent="0.2">
      <c r="D3" s="1" t="s">
        <v>8</v>
      </c>
    </row>
    <row r="4" spans="1:8" x14ac:dyDescent="0.2">
      <c r="D4" s="3" t="s">
        <v>36</v>
      </c>
      <c r="E4">
        <f>COUNTIF(A$3:A$112,"*Telegram*")</f>
        <v>94</v>
      </c>
      <c r="G4" s="3" t="s">
        <v>36</v>
      </c>
      <c r="H4" s="6">
        <f>E4/E$10</f>
        <v>0.94</v>
      </c>
    </row>
    <row r="5" spans="1:8" x14ac:dyDescent="0.2">
      <c r="A5" s="3" t="s">
        <v>36</v>
      </c>
      <c r="B5" s="3" t="s">
        <v>36</v>
      </c>
      <c r="D5" t="s">
        <v>85</v>
      </c>
      <c r="E5">
        <f>COUNTIF(A$3:A$112,"*Whatsapp*")</f>
        <v>39</v>
      </c>
      <c r="G5" t="s">
        <v>85</v>
      </c>
      <c r="H5" s="6">
        <f t="shared" ref="H5:H10" si="0">E5/E$10</f>
        <v>0.39</v>
      </c>
    </row>
    <row r="6" spans="1:8" x14ac:dyDescent="0.2">
      <c r="A6" s="3" t="s">
        <v>36</v>
      </c>
      <c r="B6" s="3" t="s">
        <v>36</v>
      </c>
      <c r="D6" t="s">
        <v>162</v>
      </c>
      <c r="E6">
        <f>COUNTIF(A$3:A$112,"*Twitter*")</f>
        <v>12</v>
      </c>
      <c r="G6" t="s">
        <v>162</v>
      </c>
      <c r="H6" s="6">
        <f t="shared" si="0"/>
        <v>0.12</v>
      </c>
    </row>
    <row r="7" spans="1:8" x14ac:dyDescent="0.2">
      <c r="A7" s="3" t="s">
        <v>43</v>
      </c>
      <c r="B7" s="3" t="s">
        <v>36</v>
      </c>
      <c r="D7" t="s">
        <v>217</v>
      </c>
      <c r="E7">
        <f>COUNTIF(A$3:A$112,"*Instagram*")</f>
        <v>7</v>
      </c>
      <c r="G7" t="s">
        <v>217</v>
      </c>
      <c r="H7" s="6">
        <f t="shared" si="0"/>
        <v>7.0000000000000007E-2</v>
      </c>
    </row>
    <row r="8" spans="1:8" x14ac:dyDescent="0.2">
      <c r="A8" s="3" t="s">
        <v>36</v>
      </c>
      <c r="B8" s="3" t="s">
        <v>36</v>
      </c>
      <c r="D8" t="s">
        <v>199</v>
      </c>
      <c r="E8">
        <f>COUNTIF(A$3:A$112,"*correo*")</f>
        <v>5</v>
      </c>
      <c r="G8" t="s">
        <v>199</v>
      </c>
      <c r="H8" s="6">
        <f t="shared" si="0"/>
        <v>0.05</v>
      </c>
    </row>
    <row r="9" spans="1:8" x14ac:dyDescent="0.2">
      <c r="A9" s="3" t="s">
        <v>48</v>
      </c>
      <c r="B9" s="3" t="s">
        <v>36</v>
      </c>
      <c r="D9" t="s">
        <v>203</v>
      </c>
      <c r="E9">
        <v>9</v>
      </c>
      <c r="G9" t="s">
        <v>203</v>
      </c>
      <c r="H9" s="6">
        <f t="shared" si="0"/>
        <v>0.09</v>
      </c>
    </row>
    <row r="10" spans="1:8" x14ac:dyDescent="0.2">
      <c r="D10" t="s">
        <v>209</v>
      </c>
      <c r="E10">
        <v>100</v>
      </c>
      <c r="G10" t="s">
        <v>209</v>
      </c>
      <c r="H10" s="4">
        <f t="shared" si="0"/>
        <v>1</v>
      </c>
    </row>
    <row r="11" spans="1:8" x14ac:dyDescent="0.2">
      <c r="A11" s="3" t="s">
        <v>43</v>
      </c>
      <c r="B11" s="3" t="s">
        <v>36</v>
      </c>
    </row>
    <row r="12" spans="1:8" x14ac:dyDescent="0.2">
      <c r="A12" s="3" t="s">
        <v>36</v>
      </c>
      <c r="B12" s="3" t="s">
        <v>36</v>
      </c>
    </row>
    <row r="13" spans="1:8" x14ac:dyDescent="0.2">
      <c r="A13" s="3" t="s">
        <v>62</v>
      </c>
      <c r="B13" s="3" t="s">
        <v>36</v>
      </c>
    </row>
    <row r="14" spans="1:8" x14ac:dyDescent="0.2">
      <c r="A14" s="3" t="s">
        <v>36</v>
      </c>
      <c r="B14" s="3" t="s">
        <v>36</v>
      </c>
    </row>
    <row r="15" spans="1:8" x14ac:dyDescent="0.2">
      <c r="A15" s="3" t="s">
        <v>36</v>
      </c>
      <c r="B15" s="3" t="s">
        <v>36</v>
      </c>
    </row>
    <row r="16" spans="1:8" x14ac:dyDescent="0.2">
      <c r="A16" s="3" t="s">
        <v>43</v>
      </c>
      <c r="B16" s="3" t="s">
        <v>36</v>
      </c>
    </row>
    <row r="17" spans="1:8" x14ac:dyDescent="0.2">
      <c r="A17" s="3" t="s">
        <v>36</v>
      </c>
      <c r="B17" s="3" t="s">
        <v>36</v>
      </c>
    </row>
    <row r="18" spans="1:8" x14ac:dyDescent="0.2">
      <c r="A18" s="3" t="s">
        <v>43</v>
      </c>
      <c r="B18" s="3" t="s">
        <v>36</v>
      </c>
    </row>
    <row r="19" spans="1:8" x14ac:dyDescent="0.2">
      <c r="A19" s="3" t="s">
        <v>36</v>
      </c>
      <c r="B19" s="3" t="s">
        <v>36</v>
      </c>
    </row>
    <row r="20" spans="1:8" x14ac:dyDescent="0.2">
      <c r="A20" s="3" t="s">
        <v>43</v>
      </c>
      <c r="B20" s="3" t="s">
        <v>36</v>
      </c>
    </row>
    <row r="21" spans="1:8" x14ac:dyDescent="0.2">
      <c r="A21" s="3" t="s">
        <v>74</v>
      </c>
      <c r="B21" s="3" t="s">
        <v>36</v>
      </c>
      <c r="D21" s="1" t="s">
        <v>9</v>
      </c>
    </row>
    <row r="22" spans="1:8" x14ac:dyDescent="0.2">
      <c r="A22" s="3" t="s">
        <v>36</v>
      </c>
      <c r="B22" s="3" t="s">
        <v>36</v>
      </c>
      <c r="D22" s="3" t="s">
        <v>36</v>
      </c>
      <c r="E22">
        <f>COUNTIF(B$3:B$112,D22)</f>
        <v>88</v>
      </c>
      <c r="G22" s="3" t="s">
        <v>36</v>
      </c>
      <c r="H22" s="6">
        <f>E22/E$28</f>
        <v>0.88</v>
      </c>
    </row>
    <row r="23" spans="1:8" x14ac:dyDescent="0.2">
      <c r="A23" s="3" t="s">
        <v>36</v>
      </c>
      <c r="B23" s="3" t="s">
        <v>36</v>
      </c>
      <c r="D23" t="s">
        <v>85</v>
      </c>
      <c r="E23">
        <f t="shared" ref="E23:E26" si="1">COUNTIF(B$3:B$112,D23)</f>
        <v>7</v>
      </c>
      <c r="G23" t="s">
        <v>85</v>
      </c>
      <c r="H23" s="6">
        <f t="shared" ref="H23:H28" si="2">E23/E$28</f>
        <v>7.0000000000000007E-2</v>
      </c>
    </row>
    <row r="24" spans="1:8" x14ac:dyDescent="0.2">
      <c r="A24" s="3" t="s">
        <v>36</v>
      </c>
      <c r="B24" s="3" t="s">
        <v>36</v>
      </c>
      <c r="D24" t="s">
        <v>162</v>
      </c>
      <c r="E24">
        <f t="shared" si="1"/>
        <v>1</v>
      </c>
      <c r="G24" t="s">
        <v>162</v>
      </c>
      <c r="H24" s="6">
        <f t="shared" si="2"/>
        <v>0.01</v>
      </c>
    </row>
    <row r="25" spans="1:8" x14ac:dyDescent="0.2">
      <c r="A25" s="3" t="s">
        <v>36</v>
      </c>
      <c r="B25" s="3" t="s">
        <v>36</v>
      </c>
      <c r="D25" t="s">
        <v>217</v>
      </c>
      <c r="E25">
        <f t="shared" si="1"/>
        <v>0</v>
      </c>
      <c r="G25" t="s">
        <v>217</v>
      </c>
      <c r="H25" s="6">
        <f t="shared" si="2"/>
        <v>0</v>
      </c>
    </row>
    <row r="26" spans="1:8" x14ac:dyDescent="0.2">
      <c r="A26" s="3" t="s">
        <v>43</v>
      </c>
      <c r="B26" s="3" t="s">
        <v>36</v>
      </c>
      <c r="D26" t="s">
        <v>199</v>
      </c>
      <c r="E26">
        <f t="shared" si="1"/>
        <v>1</v>
      </c>
      <c r="G26" t="s">
        <v>199</v>
      </c>
      <c r="H26" s="6">
        <f t="shared" si="2"/>
        <v>0.01</v>
      </c>
    </row>
    <row r="27" spans="1:8" x14ac:dyDescent="0.2">
      <c r="A27" s="3" t="s">
        <v>43</v>
      </c>
      <c r="B27" s="3" t="s">
        <v>36</v>
      </c>
      <c r="D27" t="s">
        <v>203</v>
      </c>
      <c r="E27">
        <v>3</v>
      </c>
      <c r="G27" t="s">
        <v>203</v>
      </c>
      <c r="H27" s="6">
        <f t="shared" si="2"/>
        <v>0.03</v>
      </c>
    </row>
    <row r="28" spans="1:8" x14ac:dyDescent="0.2">
      <c r="A28" s="3" t="s">
        <v>43</v>
      </c>
      <c r="B28" s="3" t="s">
        <v>36</v>
      </c>
      <c r="D28" t="s">
        <v>209</v>
      </c>
      <c r="E28">
        <f>SUM(E22:E27)</f>
        <v>100</v>
      </c>
      <c r="G28" t="s">
        <v>209</v>
      </c>
      <c r="H28" s="6">
        <f t="shared" si="2"/>
        <v>1</v>
      </c>
    </row>
    <row r="29" spans="1:8" x14ac:dyDescent="0.2">
      <c r="A29" s="3" t="s">
        <v>36</v>
      </c>
      <c r="B29" s="3" t="s">
        <v>36</v>
      </c>
    </row>
    <row r="30" spans="1:8" x14ac:dyDescent="0.2">
      <c r="A30" s="3" t="s">
        <v>36</v>
      </c>
      <c r="B30" s="3" t="s">
        <v>36</v>
      </c>
    </row>
    <row r="31" spans="1:8" x14ac:dyDescent="0.2">
      <c r="A31" s="3" t="s">
        <v>36</v>
      </c>
      <c r="B31" s="3" t="s">
        <v>36</v>
      </c>
    </row>
    <row r="32" spans="1:8" x14ac:dyDescent="0.2">
      <c r="A32" s="3" t="s">
        <v>36</v>
      </c>
      <c r="B32" s="3" t="s">
        <v>36</v>
      </c>
    </row>
    <row r="33" spans="1:2" x14ac:dyDescent="0.2">
      <c r="A33" s="3" t="s">
        <v>43</v>
      </c>
      <c r="B33" s="3" t="s">
        <v>36</v>
      </c>
    </row>
    <row r="34" spans="1:2" x14ac:dyDescent="0.2">
      <c r="A34" s="3" t="s">
        <v>36</v>
      </c>
      <c r="B34" s="3" t="s">
        <v>36</v>
      </c>
    </row>
    <row r="35" spans="1:2" x14ac:dyDescent="0.2">
      <c r="A35" s="3" t="s">
        <v>85</v>
      </c>
      <c r="B35" s="3" t="s">
        <v>85</v>
      </c>
    </row>
    <row r="36" spans="1:2" x14ac:dyDescent="0.2">
      <c r="A36" s="3" t="s">
        <v>36</v>
      </c>
      <c r="B36" s="3" t="s">
        <v>36</v>
      </c>
    </row>
    <row r="37" spans="1:2" x14ac:dyDescent="0.2">
      <c r="A37" s="3" t="s">
        <v>36</v>
      </c>
      <c r="B37" s="3" t="s">
        <v>36</v>
      </c>
    </row>
    <row r="38" spans="1:2" x14ac:dyDescent="0.2">
      <c r="A38" s="3" t="s">
        <v>88</v>
      </c>
      <c r="B38" s="3" t="s">
        <v>36</v>
      </c>
    </row>
    <row r="39" spans="1:2" x14ac:dyDescent="0.2">
      <c r="A39" s="3" t="s">
        <v>89</v>
      </c>
      <c r="B39" s="3" t="s">
        <v>36</v>
      </c>
    </row>
    <row r="40" spans="1:2" x14ac:dyDescent="0.2">
      <c r="A40" s="3" t="s">
        <v>36</v>
      </c>
      <c r="B40" s="3" t="s">
        <v>36</v>
      </c>
    </row>
    <row r="41" spans="1:2" x14ac:dyDescent="0.2">
      <c r="A41" s="3" t="s">
        <v>93</v>
      </c>
      <c r="B41" s="3" t="s">
        <v>94</v>
      </c>
    </row>
    <row r="42" spans="1:2" x14ac:dyDescent="0.2">
      <c r="A42" s="3" t="s">
        <v>85</v>
      </c>
      <c r="B42" s="3" t="s">
        <v>85</v>
      </c>
    </row>
    <row r="43" spans="1:2" x14ac:dyDescent="0.2">
      <c r="A43" s="3" t="s">
        <v>98</v>
      </c>
      <c r="B43" s="3" t="s">
        <v>85</v>
      </c>
    </row>
    <row r="44" spans="1:2" x14ac:dyDescent="0.2">
      <c r="A44" s="3" t="s">
        <v>43</v>
      </c>
      <c r="B44" s="3" t="s">
        <v>36</v>
      </c>
    </row>
    <row r="45" spans="1:2" x14ac:dyDescent="0.2">
      <c r="A45" s="3" t="s">
        <v>36</v>
      </c>
      <c r="B45" s="3" t="s">
        <v>36</v>
      </c>
    </row>
    <row r="46" spans="1:2" x14ac:dyDescent="0.2">
      <c r="A46" s="3" t="s">
        <v>43</v>
      </c>
      <c r="B46" s="3" t="s">
        <v>36</v>
      </c>
    </row>
    <row r="47" spans="1:2" x14ac:dyDescent="0.2">
      <c r="A47" s="3" t="s">
        <v>43</v>
      </c>
      <c r="B47" s="3" t="s">
        <v>36</v>
      </c>
    </row>
    <row r="48" spans="1:2" x14ac:dyDescent="0.2">
      <c r="A48" s="3" t="s">
        <v>43</v>
      </c>
      <c r="B48" s="3" t="s">
        <v>36</v>
      </c>
    </row>
    <row r="49" spans="1:2" x14ac:dyDescent="0.2">
      <c r="A49" s="3" t="s">
        <v>36</v>
      </c>
      <c r="B49" s="3" t="s">
        <v>36</v>
      </c>
    </row>
    <row r="50" spans="1:2" x14ac:dyDescent="0.2">
      <c r="A50" s="3" t="s">
        <v>36</v>
      </c>
      <c r="B50" s="3" t="s">
        <v>36</v>
      </c>
    </row>
    <row r="51" spans="1:2" x14ac:dyDescent="0.2">
      <c r="A51" s="3" t="s">
        <v>43</v>
      </c>
      <c r="B51" s="3" t="s">
        <v>36</v>
      </c>
    </row>
    <row r="52" spans="1:2" x14ac:dyDescent="0.2">
      <c r="A52" s="3" t="s">
        <v>36</v>
      </c>
      <c r="B52" s="3" t="s">
        <v>36</v>
      </c>
    </row>
    <row r="53" spans="1:2" x14ac:dyDescent="0.2">
      <c r="A53" s="3" t="s">
        <v>36</v>
      </c>
      <c r="B53" s="3" t="s">
        <v>36</v>
      </c>
    </row>
    <row r="54" spans="1:2" x14ac:dyDescent="0.2">
      <c r="A54" s="3" t="s">
        <v>108</v>
      </c>
      <c r="B54" s="3" t="s">
        <v>36</v>
      </c>
    </row>
    <row r="55" spans="1:2" x14ac:dyDescent="0.2">
      <c r="A55" s="3" t="s">
        <v>36</v>
      </c>
      <c r="B55" s="3" t="s">
        <v>36</v>
      </c>
    </row>
    <row r="56" spans="1:2" x14ac:dyDescent="0.2">
      <c r="A56" s="3" t="s">
        <v>36</v>
      </c>
      <c r="B56" s="3" t="s">
        <v>36</v>
      </c>
    </row>
    <row r="57" spans="1:2" x14ac:dyDescent="0.2">
      <c r="A57" s="3" t="s">
        <v>43</v>
      </c>
      <c r="B57" s="3" t="s">
        <v>36</v>
      </c>
    </row>
    <row r="58" spans="1:2" x14ac:dyDescent="0.2">
      <c r="A58" s="3" t="s">
        <v>115</v>
      </c>
      <c r="B58" s="3" t="s">
        <v>36</v>
      </c>
    </row>
    <row r="59" spans="1:2" x14ac:dyDescent="0.2">
      <c r="A59" s="3" t="s">
        <v>36</v>
      </c>
      <c r="B59" s="3" t="s">
        <v>36</v>
      </c>
    </row>
    <row r="60" spans="1:2" x14ac:dyDescent="0.2">
      <c r="A60" s="3" t="s">
        <v>43</v>
      </c>
      <c r="B60" s="3" t="s">
        <v>36</v>
      </c>
    </row>
    <row r="61" spans="1:2" x14ac:dyDescent="0.2">
      <c r="A61" s="3" t="s">
        <v>36</v>
      </c>
      <c r="B61" s="3" t="s">
        <v>36</v>
      </c>
    </row>
    <row r="62" spans="1:2" x14ac:dyDescent="0.2">
      <c r="A62" s="3" t="s">
        <v>36</v>
      </c>
      <c r="B62" s="3" t="s">
        <v>36</v>
      </c>
    </row>
    <row r="63" spans="1:2" x14ac:dyDescent="0.2">
      <c r="A63" s="3" t="s">
        <v>36</v>
      </c>
      <c r="B63" s="3" t="s">
        <v>36</v>
      </c>
    </row>
    <row r="64" spans="1:2" x14ac:dyDescent="0.2">
      <c r="A64" s="3" t="s">
        <v>36</v>
      </c>
      <c r="B64" s="3" t="s">
        <v>36</v>
      </c>
    </row>
    <row r="65" spans="1:2" x14ac:dyDescent="0.2">
      <c r="A65" s="3" t="s">
        <v>36</v>
      </c>
      <c r="B65" s="3" t="s">
        <v>36</v>
      </c>
    </row>
    <row r="66" spans="1:2" x14ac:dyDescent="0.2">
      <c r="A66" s="3" t="s">
        <v>36</v>
      </c>
      <c r="B66" s="3" t="s">
        <v>36</v>
      </c>
    </row>
    <row r="67" spans="1:2" x14ac:dyDescent="0.2">
      <c r="A67" s="3" t="s">
        <v>130</v>
      </c>
      <c r="B67" s="3" t="s">
        <v>36</v>
      </c>
    </row>
    <row r="68" spans="1:2" x14ac:dyDescent="0.2">
      <c r="A68" s="3" t="s">
        <v>36</v>
      </c>
      <c r="B68" s="3" t="s">
        <v>36</v>
      </c>
    </row>
    <row r="69" spans="1:2" x14ac:dyDescent="0.2">
      <c r="A69" s="3" t="s">
        <v>89</v>
      </c>
      <c r="B69" s="3" t="s">
        <v>36</v>
      </c>
    </row>
    <row r="70" spans="1:2" x14ac:dyDescent="0.2">
      <c r="A70" s="3" t="s">
        <v>132</v>
      </c>
      <c r="B70" s="3" t="s">
        <v>132</v>
      </c>
    </row>
    <row r="71" spans="1:2" x14ac:dyDescent="0.2">
      <c r="A71" s="3" t="s">
        <v>36</v>
      </c>
      <c r="B71" s="3" t="s">
        <v>36</v>
      </c>
    </row>
    <row r="72" spans="1:2" x14ac:dyDescent="0.2">
      <c r="A72" s="3" t="s">
        <v>36</v>
      </c>
      <c r="B72" s="3" t="s">
        <v>36</v>
      </c>
    </row>
    <row r="73" spans="1:2" x14ac:dyDescent="0.2">
      <c r="A73" s="3" t="s">
        <v>36</v>
      </c>
      <c r="B73" s="3" t="s">
        <v>36</v>
      </c>
    </row>
    <row r="74" spans="1:2" x14ac:dyDescent="0.2">
      <c r="A74" s="3" t="s">
        <v>43</v>
      </c>
      <c r="B74" s="3" t="s">
        <v>36</v>
      </c>
    </row>
    <row r="75" spans="1:2" x14ac:dyDescent="0.2">
      <c r="A75" s="3" t="s">
        <v>115</v>
      </c>
      <c r="B75" s="3" t="s">
        <v>36</v>
      </c>
    </row>
    <row r="76" spans="1:2" x14ac:dyDescent="0.2">
      <c r="A76" s="3" t="s">
        <v>48</v>
      </c>
      <c r="B76" s="3" t="s">
        <v>36</v>
      </c>
    </row>
    <row r="77" spans="1:2" x14ac:dyDescent="0.2">
      <c r="A77" s="3" t="s">
        <v>36</v>
      </c>
      <c r="B77" s="3" t="s">
        <v>36</v>
      </c>
    </row>
    <row r="78" spans="1:2" x14ac:dyDescent="0.2">
      <c r="A78" s="3" t="s">
        <v>144</v>
      </c>
      <c r="B78" s="3" t="s">
        <v>36</v>
      </c>
    </row>
    <row r="79" spans="1:2" x14ac:dyDescent="0.2">
      <c r="A79" s="3" t="s">
        <v>43</v>
      </c>
      <c r="B79" s="3" t="s">
        <v>36</v>
      </c>
    </row>
    <row r="81" spans="1:2" x14ac:dyDescent="0.2">
      <c r="A81" s="3" t="s">
        <v>36</v>
      </c>
      <c r="B81" s="3" t="s">
        <v>36</v>
      </c>
    </row>
    <row r="82" spans="1:2" x14ac:dyDescent="0.2">
      <c r="A82" s="3" t="s">
        <v>36</v>
      </c>
      <c r="B82" s="3" t="s">
        <v>36</v>
      </c>
    </row>
    <row r="83" spans="1:2" x14ac:dyDescent="0.2">
      <c r="A83" s="3" t="s">
        <v>155</v>
      </c>
      <c r="B83" s="3" t="s">
        <v>36</v>
      </c>
    </row>
    <row r="84" spans="1:2" x14ac:dyDescent="0.2">
      <c r="A84" s="3" t="s">
        <v>36</v>
      </c>
      <c r="B84" s="3" t="s">
        <v>36</v>
      </c>
    </row>
    <row r="86" spans="1:2" x14ac:dyDescent="0.2">
      <c r="A86" s="3" t="s">
        <v>36</v>
      </c>
      <c r="B86" s="3" t="s">
        <v>36</v>
      </c>
    </row>
    <row r="89" spans="1:2" x14ac:dyDescent="0.2">
      <c r="A89" s="3" t="s">
        <v>161</v>
      </c>
      <c r="B89" s="3" t="s">
        <v>162</v>
      </c>
    </row>
    <row r="91" spans="1:2" x14ac:dyDescent="0.2">
      <c r="A91" s="3" t="s">
        <v>36</v>
      </c>
      <c r="B91" s="3" t="s">
        <v>36</v>
      </c>
    </row>
    <row r="92" spans="1:2" x14ac:dyDescent="0.2">
      <c r="A92" s="3" t="s">
        <v>36</v>
      </c>
      <c r="B92" s="3" t="s">
        <v>36</v>
      </c>
    </row>
    <row r="93" spans="1:2" x14ac:dyDescent="0.2">
      <c r="A93" s="3" t="s">
        <v>36</v>
      </c>
      <c r="B93" s="3" t="s">
        <v>36</v>
      </c>
    </row>
    <row r="94" spans="1:2" x14ac:dyDescent="0.2">
      <c r="A94" s="3" t="s">
        <v>89</v>
      </c>
      <c r="B94" s="3" t="s">
        <v>36</v>
      </c>
    </row>
    <row r="95" spans="1:2" x14ac:dyDescent="0.2">
      <c r="A95" s="3" t="s">
        <v>170</v>
      </c>
      <c r="B95" s="3" t="s">
        <v>171</v>
      </c>
    </row>
    <row r="97" spans="1:2" x14ac:dyDescent="0.2">
      <c r="A97" s="3" t="s">
        <v>36</v>
      </c>
      <c r="B97" s="3" t="s">
        <v>36</v>
      </c>
    </row>
    <row r="98" spans="1:2" x14ac:dyDescent="0.2">
      <c r="A98" s="3" t="s">
        <v>36</v>
      </c>
      <c r="B98" s="3" t="s">
        <v>36</v>
      </c>
    </row>
    <row r="99" spans="1:2" x14ac:dyDescent="0.2">
      <c r="A99" s="3" t="s">
        <v>175</v>
      </c>
      <c r="B99" s="3" t="s">
        <v>36</v>
      </c>
    </row>
    <row r="100" spans="1:2" x14ac:dyDescent="0.2">
      <c r="A100" s="3" t="s">
        <v>178</v>
      </c>
      <c r="B100" s="3" t="s">
        <v>36</v>
      </c>
    </row>
    <row r="101" spans="1:2" x14ac:dyDescent="0.2">
      <c r="A101" s="3" t="s">
        <v>36</v>
      </c>
      <c r="B101" s="3" t="s">
        <v>36</v>
      </c>
    </row>
    <row r="103" spans="1:2" x14ac:dyDescent="0.2">
      <c r="A103" s="3" t="s">
        <v>43</v>
      </c>
      <c r="B103" s="3" t="s">
        <v>85</v>
      </c>
    </row>
    <row r="104" spans="1:2" x14ac:dyDescent="0.2">
      <c r="A104" s="3" t="s">
        <v>85</v>
      </c>
      <c r="B104" s="3" t="s">
        <v>85</v>
      </c>
    </row>
    <row r="105" spans="1:2" x14ac:dyDescent="0.2">
      <c r="A105" s="3" t="s">
        <v>186</v>
      </c>
      <c r="B105" s="3" t="s">
        <v>36</v>
      </c>
    </row>
    <row r="106" spans="1:2" x14ac:dyDescent="0.2">
      <c r="A106" s="3" t="s">
        <v>190</v>
      </c>
      <c r="B106" s="3" t="s">
        <v>36</v>
      </c>
    </row>
    <row r="107" spans="1:2" x14ac:dyDescent="0.2">
      <c r="A107" s="3" t="s">
        <v>36</v>
      </c>
      <c r="B107" s="3" t="s">
        <v>36</v>
      </c>
    </row>
    <row r="108" spans="1:2" x14ac:dyDescent="0.2">
      <c r="A108" s="3" t="s">
        <v>36</v>
      </c>
      <c r="B108" s="3" t="s">
        <v>85</v>
      </c>
    </row>
    <row r="109" spans="1:2" x14ac:dyDescent="0.2">
      <c r="A109" s="3" t="s">
        <v>36</v>
      </c>
      <c r="B109" s="3" t="s">
        <v>36</v>
      </c>
    </row>
    <row r="110" spans="1:2" x14ac:dyDescent="0.2">
      <c r="A110" s="3" t="s">
        <v>196</v>
      </c>
      <c r="B110" s="3" t="s">
        <v>85</v>
      </c>
    </row>
    <row r="111" spans="1:2" x14ac:dyDescent="0.2">
      <c r="A111" s="3" t="s">
        <v>198</v>
      </c>
      <c r="B111" s="3" t="s">
        <v>199</v>
      </c>
    </row>
    <row r="112" spans="1:2" x14ac:dyDescent="0.2">
      <c r="A112" s="3" t="s">
        <v>36</v>
      </c>
      <c r="B112" s="3" t="s">
        <v>36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H4" sqref="H4"/>
    </sheetView>
  </sheetViews>
  <sheetFormatPr baseColWidth="10" defaultRowHeight="12.75" x14ac:dyDescent="0.2"/>
  <cols>
    <col min="1" max="2" width="11.140625" customWidth="1"/>
    <col min="3" max="3" width="24" customWidth="1"/>
    <col min="5" max="5" width="21.140625" customWidth="1"/>
  </cols>
  <sheetData>
    <row r="1" spans="1:9" ht="13.5" thickBot="1" x14ac:dyDescent="0.25">
      <c r="A1" s="1" t="s">
        <v>10</v>
      </c>
      <c r="B1" s="1" t="s">
        <v>11</v>
      </c>
      <c r="C1" s="1" t="s">
        <v>12</v>
      </c>
    </row>
    <row r="2" spans="1:9" ht="13.5" thickBot="1" x14ac:dyDescent="0.25">
      <c r="A2" s="3">
        <v>39</v>
      </c>
      <c r="B2" s="3" t="s">
        <v>27</v>
      </c>
      <c r="C2" s="3" t="s">
        <v>28</v>
      </c>
      <c r="E2" s="19" t="s">
        <v>218</v>
      </c>
      <c r="F2" s="20">
        <f>AVERAGE(A2:A111)</f>
        <v>36.027272727272724</v>
      </c>
    </row>
    <row r="3" spans="1:9" x14ac:dyDescent="0.2">
      <c r="A3" s="3">
        <v>47</v>
      </c>
      <c r="B3" s="3" t="s">
        <v>27</v>
      </c>
      <c r="C3" s="3" t="s">
        <v>21</v>
      </c>
      <c r="E3" t="s">
        <v>219</v>
      </c>
      <c r="F3" s="17">
        <f>_xlfn.STDEV.S(A2:A111)</f>
        <v>10.419159390373183</v>
      </c>
    </row>
    <row r="4" spans="1:9" x14ac:dyDescent="0.2">
      <c r="A4" s="3">
        <v>24</v>
      </c>
      <c r="B4" s="3" t="s">
        <v>27</v>
      </c>
      <c r="C4" s="3" t="s">
        <v>37</v>
      </c>
      <c r="E4" t="s">
        <v>220</v>
      </c>
      <c r="F4" s="17">
        <f>F2-F3</f>
        <v>25.608113336899542</v>
      </c>
    </row>
    <row r="5" spans="1:9" x14ac:dyDescent="0.2">
      <c r="A5" s="3">
        <v>38</v>
      </c>
      <c r="B5" s="3" t="s">
        <v>27</v>
      </c>
      <c r="C5" s="3" t="s">
        <v>40</v>
      </c>
      <c r="E5" t="s">
        <v>221</v>
      </c>
      <c r="F5" s="17">
        <f>F2+F3</f>
        <v>46.446432117645905</v>
      </c>
    </row>
    <row r="6" spans="1:9" x14ac:dyDescent="0.2">
      <c r="A6" s="3">
        <v>39</v>
      </c>
      <c r="B6" s="3" t="s">
        <v>27</v>
      </c>
      <c r="C6" s="3" t="s">
        <v>44</v>
      </c>
    </row>
    <row r="7" spans="1:9" x14ac:dyDescent="0.2">
      <c r="A7" s="3">
        <v>43</v>
      </c>
      <c r="B7" s="3" t="s">
        <v>27</v>
      </c>
      <c r="C7" s="3" t="s">
        <v>46</v>
      </c>
      <c r="E7" t="s">
        <v>11</v>
      </c>
    </row>
    <row r="8" spans="1:9" x14ac:dyDescent="0.2">
      <c r="A8" s="3">
        <v>39</v>
      </c>
      <c r="B8" s="3" t="s">
        <v>27</v>
      </c>
      <c r="C8" s="3" t="s">
        <v>28</v>
      </c>
      <c r="E8" t="s">
        <v>27</v>
      </c>
      <c r="F8">
        <f>COUNTIF(B$2:B$111,E8)</f>
        <v>87</v>
      </c>
      <c r="H8" t="s">
        <v>27</v>
      </c>
      <c r="I8" s="6">
        <f>F8/F10</f>
        <v>0.79090909090909089</v>
      </c>
    </row>
    <row r="9" spans="1:9" x14ac:dyDescent="0.2">
      <c r="A9" s="3">
        <v>45</v>
      </c>
      <c r="B9" s="3" t="s">
        <v>52</v>
      </c>
      <c r="C9" s="3" t="s">
        <v>37</v>
      </c>
      <c r="E9" t="s">
        <v>52</v>
      </c>
      <c r="F9">
        <f>COUNTIF(B$2:B$111,E9)</f>
        <v>21</v>
      </c>
      <c r="H9" t="s">
        <v>52</v>
      </c>
      <c r="I9" s="6">
        <f>F9/F10</f>
        <v>0.19090909090909092</v>
      </c>
    </row>
    <row r="10" spans="1:9" x14ac:dyDescent="0.2">
      <c r="A10" s="3">
        <v>28</v>
      </c>
      <c r="B10" s="3" t="s">
        <v>27</v>
      </c>
      <c r="C10" s="3" t="s">
        <v>44</v>
      </c>
      <c r="E10" t="s">
        <v>201</v>
      </c>
      <c r="F10">
        <v>110</v>
      </c>
      <c r="H10" t="s">
        <v>201</v>
      </c>
      <c r="I10" s="18">
        <f>F10/F10</f>
        <v>1</v>
      </c>
    </row>
    <row r="11" spans="1:9" x14ac:dyDescent="0.2">
      <c r="A11" s="3">
        <v>53</v>
      </c>
      <c r="B11" s="3" t="s">
        <v>27</v>
      </c>
      <c r="C11" s="3" t="s">
        <v>37</v>
      </c>
    </row>
    <row r="12" spans="1:9" x14ac:dyDescent="0.2">
      <c r="A12" s="3">
        <v>37</v>
      </c>
      <c r="B12" s="3" t="s">
        <v>27</v>
      </c>
      <c r="C12" s="3" t="s">
        <v>37</v>
      </c>
      <c r="E12" t="s">
        <v>222</v>
      </c>
      <c r="H12" t="s">
        <v>222</v>
      </c>
    </row>
    <row r="13" spans="1:9" x14ac:dyDescent="0.2">
      <c r="A13" s="3">
        <v>40</v>
      </c>
      <c r="B13" s="3" t="s">
        <v>27</v>
      </c>
      <c r="C13" s="3" t="s">
        <v>46</v>
      </c>
      <c r="E13" t="s">
        <v>46</v>
      </c>
      <c r="F13">
        <f>COUNTIF(C$2:C$111,E13)</f>
        <v>20</v>
      </c>
      <c r="H13" t="s">
        <v>46</v>
      </c>
      <c r="I13" s="6">
        <f>F13/F$32</f>
        <v>0.18181818181818182</v>
      </c>
    </row>
    <row r="14" spans="1:9" x14ac:dyDescent="0.2">
      <c r="A14" s="3">
        <v>54</v>
      </c>
      <c r="B14" s="3" t="s">
        <v>27</v>
      </c>
      <c r="C14" s="3" t="s">
        <v>40</v>
      </c>
      <c r="E14" t="s">
        <v>109</v>
      </c>
      <c r="F14">
        <f t="shared" ref="F14:F31" si="0">COUNTIF(C$2:C$111,E14)</f>
        <v>2</v>
      </c>
      <c r="H14" t="s">
        <v>109</v>
      </c>
      <c r="I14" s="6">
        <f t="shared" ref="I14:I32" si="1">F14/F$32</f>
        <v>1.8181818181818181E-2</v>
      </c>
    </row>
    <row r="15" spans="1:9" x14ac:dyDescent="0.2">
      <c r="A15" s="3">
        <v>34</v>
      </c>
      <c r="B15" s="3" t="s">
        <v>27</v>
      </c>
      <c r="C15" s="3" t="s">
        <v>21</v>
      </c>
      <c r="E15" t="s">
        <v>146</v>
      </c>
      <c r="F15">
        <f t="shared" si="0"/>
        <v>2</v>
      </c>
      <c r="H15" t="s">
        <v>146</v>
      </c>
      <c r="I15" s="6">
        <f t="shared" si="1"/>
        <v>1.8181818181818181E-2</v>
      </c>
    </row>
    <row r="16" spans="1:9" x14ac:dyDescent="0.2">
      <c r="A16" s="3">
        <v>30</v>
      </c>
      <c r="B16" s="3" t="s">
        <v>27</v>
      </c>
      <c r="C16" s="3" t="s">
        <v>46</v>
      </c>
      <c r="E16" t="s">
        <v>102</v>
      </c>
      <c r="F16">
        <f t="shared" si="0"/>
        <v>2</v>
      </c>
      <c r="H16" t="s">
        <v>102</v>
      </c>
      <c r="I16" s="6">
        <f t="shared" si="1"/>
        <v>1.8181818181818181E-2</v>
      </c>
    </row>
    <row r="17" spans="1:9" x14ac:dyDescent="0.2">
      <c r="A17" s="3">
        <v>32</v>
      </c>
      <c r="B17" s="3" t="s">
        <v>27</v>
      </c>
      <c r="C17" s="3" t="s">
        <v>37</v>
      </c>
      <c r="E17" t="s">
        <v>223</v>
      </c>
      <c r="F17">
        <f t="shared" si="0"/>
        <v>3</v>
      </c>
      <c r="H17" t="s">
        <v>223</v>
      </c>
      <c r="I17" s="6">
        <f t="shared" si="1"/>
        <v>2.7272727272727271E-2</v>
      </c>
    </row>
    <row r="18" spans="1:9" x14ac:dyDescent="0.2">
      <c r="A18" s="3">
        <v>21</v>
      </c>
      <c r="B18" s="3" t="s">
        <v>27</v>
      </c>
      <c r="C18" s="3" t="s">
        <v>28</v>
      </c>
      <c r="E18" t="s">
        <v>28</v>
      </c>
      <c r="F18">
        <f t="shared" si="0"/>
        <v>13</v>
      </c>
      <c r="H18" t="s">
        <v>28</v>
      </c>
      <c r="I18" s="6">
        <f t="shared" si="1"/>
        <v>0.11818181818181818</v>
      </c>
    </row>
    <row r="19" spans="1:9" x14ac:dyDescent="0.2">
      <c r="A19" s="3">
        <v>34</v>
      </c>
      <c r="B19" s="3" t="s">
        <v>27</v>
      </c>
      <c r="C19" s="3" t="s">
        <v>37</v>
      </c>
      <c r="E19" t="s">
        <v>83</v>
      </c>
      <c r="F19">
        <f t="shared" si="0"/>
        <v>11</v>
      </c>
      <c r="H19" t="s">
        <v>83</v>
      </c>
      <c r="I19" s="6">
        <f t="shared" si="1"/>
        <v>0.1</v>
      </c>
    </row>
    <row r="20" spans="1:9" x14ac:dyDescent="0.2">
      <c r="A20" s="3">
        <v>41</v>
      </c>
      <c r="B20" s="3" t="s">
        <v>52</v>
      </c>
      <c r="C20" s="3" t="s">
        <v>28</v>
      </c>
      <c r="E20" t="s">
        <v>37</v>
      </c>
      <c r="F20">
        <f t="shared" si="0"/>
        <v>10</v>
      </c>
      <c r="H20" t="s">
        <v>37</v>
      </c>
      <c r="I20" s="6">
        <f t="shared" si="1"/>
        <v>9.0909090909090912E-2</v>
      </c>
    </row>
    <row r="21" spans="1:9" x14ac:dyDescent="0.2">
      <c r="A21" s="3">
        <v>40</v>
      </c>
      <c r="B21" s="3" t="s">
        <v>52</v>
      </c>
      <c r="C21" s="3" t="s">
        <v>40</v>
      </c>
      <c r="E21" t="s">
        <v>40</v>
      </c>
      <c r="F21">
        <f t="shared" si="0"/>
        <v>18</v>
      </c>
      <c r="H21" t="s">
        <v>40</v>
      </c>
      <c r="I21" s="6">
        <f t="shared" si="1"/>
        <v>0.16363636363636364</v>
      </c>
    </row>
    <row r="22" spans="1:9" x14ac:dyDescent="0.2">
      <c r="A22" s="3">
        <v>38</v>
      </c>
      <c r="B22" s="3" t="s">
        <v>27</v>
      </c>
      <c r="C22" s="3" t="s">
        <v>21</v>
      </c>
      <c r="E22" t="s">
        <v>44</v>
      </c>
      <c r="F22">
        <f t="shared" si="0"/>
        <v>8</v>
      </c>
      <c r="H22" t="s">
        <v>44</v>
      </c>
      <c r="I22" s="6">
        <f t="shared" si="1"/>
        <v>7.2727272727272724E-2</v>
      </c>
    </row>
    <row r="23" spans="1:9" x14ac:dyDescent="0.2">
      <c r="A23" s="3">
        <v>23</v>
      </c>
      <c r="B23" s="3" t="s">
        <v>27</v>
      </c>
      <c r="C23" s="3" t="s">
        <v>37</v>
      </c>
      <c r="E23" t="s">
        <v>193</v>
      </c>
      <c r="F23">
        <f t="shared" si="0"/>
        <v>1</v>
      </c>
      <c r="H23" t="s">
        <v>193</v>
      </c>
      <c r="I23" s="6">
        <f t="shared" si="1"/>
        <v>9.0909090909090905E-3</v>
      </c>
    </row>
    <row r="24" spans="1:9" x14ac:dyDescent="0.2">
      <c r="A24" s="3">
        <v>43</v>
      </c>
      <c r="B24" s="3" t="s">
        <v>27</v>
      </c>
      <c r="C24" s="3" t="s">
        <v>75</v>
      </c>
      <c r="E24" t="s">
        <v>101</v>
      </c>
      <c r="F24">
        <f t="shared" si="0"/>
        <v>4</v>
      </c>
      <c r="H24" t="s">
        <v>101</v>
      </c>
      <c r="I24" s="6">
        <f t="shared" si="1"/>
        <v>3.6363636363636362E-2</v>
      </c>
    </row>
    <row r="25" spans="1:9" x14ac:dyDescent="0.2">
      <c r="A25" s="3">
        <v>53</v>
      </c>
      <c r="B25" s="3" t="s">
        <v>27</v>
      </c>
      <c r="C25" s="3" t="s">
        <v>46</v>
      </c>
      <c r="E25" t="s">
        <v>191</v>
      </c>
      <c r="F25">
        <f t="shared" si="0"/>
        <v>3</v>
      </c>
      <c r="H25" t="s">
        <v>191</v>
      </c>
      <c r="I25" s="6">
        <f t="shared" si="1"/>
        <v>2.7272727272727271E-2</v>
      </c>
    </row>
    <row r="26" spans="1:9" x14ac:dyDescent="0.2">
      <c r="A26" s="3">
        <v>0</v>
      </c>
      <c r="B26" s="3" t="s">
        <v>27</v>
      </c>
      <c r="C26" s="3" t="s">
        <v>28</v>
      </c>
      <c r="E26" t="s">
        <v>75</v>
      </c>
      <c r="F26">
        <f t="shared" si="0"/>
        <v>2</v>
      </c>
      <c r="H26" t="s">
        <v>75</v>
      </c>
      <c r="I26" s="6">
        <f t="shared" si="1"/>
        <v>1.8181818181818181E-2</v>
      </c>
    </row>
    <row r="27" spans="1:9" x14ac:dyDescent="0.2">
      <c r="A27" s="3">
        <v>55</v>
      </c>
      <c r="B27" s="3" t="s">
        <v>27</v>
      </c>
      <c r="C27" s="3" t="s">
        <v>37</v>
      </c>
      <c r="E27" t="s">
        <v>224</v>
      </c>
      <c r="F27">
        <f t="shared" si="0"/>
        <v>0</v>
      </c>
      <c r="H27" t="s">
        <v>224</v>
      </c>
      <c r="I27" s="6">
        <f t="shared" si="1"/>
        <v>0</v>
      </c>
    </row>
    <row r="28" spans="1:9" x14ac:dyDescent="0.2">
      <c r="A28" s="3">
        <v>40</v>
      </c>
      <c r="B28" s="3" t="s">
        <v>27</v>
      </c>
      <c r="C28" s="3" t="s">
        <v>75</v>
      </c>
      <c r="E28" t="s">
        <v>225</v>
      </c>
      <c r="F28">
        <f t="shared" si="0"/>
        <v>0</v>
      </c>
      <c r="H28" t="s">
        <v>225</v>
      </c>
      <c r="I28" s="6">
        <f t="shared" si="1"/>
        <v>0</v>
      </c>
    </row>
    <row r="29" spans="1:9" x14ac:dyDescent="0.2">
      <c r="A29" s="3">
        <v>40</v>
      </c>
      <c r="B29" s="3" t="s">
        <v>27</v>
      </c>
      <c r="C29" s="3" t="s">
        <v>40</v>
      </c>
      <c r="E29" t="s">
        <v>182</v>
      </c>
      <c r="F29">
        <f t="shared" si="0"/>
        <v>1</v>
      </c>
      <c r="H29" t="s">
        <v>182</v>
      </c>
      <c r="I29" s="6">
        <f t="shared" si="1"/>
        <v>9.0909090909090905E-3</v>
      </c>
    </row>
    <row r="30" spans="1:9" x14ac:dyDescent="0.2">
      <c r="A30" s="3">
        <v>40</v>
      </c>
      <c r="B30" s="3" t="s">
        <v>27</v>
      </c>
      <c r="C30" s="3" t="s">
        <v>82</v>
      </c>
      <c r="E30" t="s">
        <v>82</v>
      </c>
      <c r="F30">
        <f t="shared" si="0"/>
        <v>2</v>
      </c>
      <c r="H30" t="s">
        <v>82</v>
      </c>
      <c r="I30" s="6">
        <f t="shared" si="1"/>
        <v>1.8181818181818181E-2</v>
      </c>
    </row>
    <row r="31" spans="1:9" x14ac:dyDescent="0.2">
      <c r="A31" s="3">
        <v>31</v>
      </c>
      <c r="B31" s="3" t="s">
        <v>52</v>
      </c>
      <c r="C31" s="3" t="s">
        <v>37</v>
      </c>
      <c r="E31" t="s">
        <v>21</v>
      </c>
      <c r="F31">
        <f t="shared" si="0"/>
        <v>8</v>
      </c>
      <c r="H31" t="s">
        <v>21</v>
      </c>
      <c r="I31" s="6">
        <f t="shared" si="1"/>
        <v>7.2727272727272724E-2</v>
      </c>
    </row>
    <row r="32" spans="1:9" x14ac:dyDescent="0.2">
      <c r="A32" s="3">
        <v>43</v>
      </c>
      <c r="B32" s="3" t="s">
        <v>27</v>
      </c>
      <c r="C32" s="3" t="s">
        <v>83</v>
      </c>
      <c r="E32" t="s">
        <v>201</v>
      </c>
      <c r="F32">
        <f>SUM(F13:F31)</f>
        <v>110</v>
      </c>
      <c r="H32" t="s">
        <v>201</v>
      </c>
      <c r="I32" s="18">
        <f t="shared" si="1"/>
        <v>1</v>
      </c>
    </row>
    <row r="33" spans="1:3" x14ac:dyDescent="0.2">
      <c r="A33" s="3">
        <v>39</v>
      </c>
      <c r="B33" s="3" t="s">
        <v>27</v>
      </c>
      <c r="C33" s="3" t="s">
        <v>44</v>
      </c>
    </row>
    <row r="34" spans="1:3" x14ac:dyDescent="0.2">
      <c r="A34" s="3">
        <v>40</v>
      </c>
      <c r="B34" s="3" t="s">
        <v>27</v>
      </c>
      <c r="C34" s="3" t="s">
        <v>46</v>
      </c>
    </row>
    <row r="35" spans="1:3" x14ac:dyDescent="0.2">
      <c r="A35" s="3">
        <v>42</v>
      </c>
      <c r="B35" s="3" t="s">
        <v>27</v>
      </c>
      <c r="C35" s="3" t="s">
        <v>21</v>
      </c>
    </row>
    <row r="36" spans="1:3" x14ac:dyDescent="0.2">
      <c r="A36" s="3">
        <v>46</v>
      </c>
      <c r="B36" s="3" t="s">
        <v>52</v>
      </c>
      <c r="C36" s="3" t="s">
        <v>46</v>
      </c>
    </row>
    <row r="37" spans="1:3" x14ac:dyDescent="0.2">
      <c r="A37" s="3">
        <v>41</v>
      </c>
      <c r="B37" s="3" t="s">
        <v>27</v>
      </c>
      <c r="C37" s="3" t="s">
        <v>37</v>
      </c>
    </row>
    <row r="38" spans="1:3" x14ac:dyDescent="0.2">
      <c r="A38" s="3">
        <v>37</v>
      </c>
      <c r="B38" s="3" t="s">
        <v>27</v>
      </c>
      <c r="C38" s="3" t="s">
        <v>28</v>
      </c>
    </row>
    <row r="39" spans="1:3" x14ac:dyDescent="0.2">
      <c r="A39" s="3">
        <v>57</v>
      </c>
      <c r="B39" s="3" t="s">
        <v>27</v>
      </c>
      <c r="C39" s="3" t="s">
        <v>40</v>
      </c>
    </row>
    <row r="40" spans="1:3" x14ac:dyDescent="0.2">
      <c r="A40" s="3">
        <v>35</v>
      </c>
      <c r="B40" s="3" t="s">
        <v>27</v>
      </c>
      <c r="C40" s="3" t="s">
        <v>28</v>
      </c>
    </row>
    <row r="41" spans="1:3" x14ac:dyDescent="0.2">
      <c r="A41" s="3">
        <v>27</v>
      </c>
      <c r="B41" s="3" t="s">
        <v>52</v>
      </c>
      <c r="C41" s="3" t="s">
        <v>28</v>
      </c>
    </row>
    <row r="42" spans="1:3" x14ac:dyDescent="0.2">
      <c r="A42" s="3">
        <v>31</v>
      </c>
      <c r="B42" s="3" t="s">
        <v>52</v>
      </c>
      <c r="C42" s="3" t="s">
        <v>28</v>
      </c>
    </row>
    <row r="43" spans="1:3" x14ac:dyDescent="0.2">
      <c r="A43" s="3">
        <v>15</v>
      </c>
      <c r="B43" s="3" t="s">
        <v>27</v>
      </c>
      <c r="C43" s="3" t="s">
        <v>83</v>
      </c>
    </row>
    <row r="44" spans="1:3" x14ac:dyDescent="0.2">
      <c r="A44" s="3">
        <v>26</v>
      </c>
      <c r="B44" s="3" t="s">
        <v>27</v>
      </c>
      <c r="C44" s="3" t="s">
        <v>46</v>
      </c>
    </row>
    <row r="45" spans="1:3" x14ac:dyDescent="0.2">
      <c r="A45" s="3">
        <v>27</v>
      </c>
      <c r="B45" s="3" t="s">
        <v>52</v>
      </c>
      <c r="C45" s="3" t="s">
        <v>101</v>
      </c>
    </row>
    <row r="46" spans="1:3" x14ac:dyDescent="0.2">
      <c r="A46" s="3">
        <v>32</v>
      </c>
      <c r="B46" s="3" t="s">
        <v>27</v>
      </c>
      <c r="C46" s="3" t="s">
        <v>102</v>
      </c>
    </row>
    <row r="47" spans="1:3" x14ac:dyDescent="0.2">
      <c r="A47" s="3">
        <v>19</v>
      </c>
      <c r="B47" s="3" t="s">
        <v>27</v>
      </c>
      <c r="C47" s="3" t="s">
        <v>82</v>
      </c>
    </row>
    <row r="48" spans="1:3" x14ac:dyDescent="0.2">
      <c r="A48" s="3">
        <v>18</v>
      </c>
      <c r="B48" s="3" t="s">
        <v>27</v>
      </c>
      <c r="C48" s="3" t="s">
        <v>46</v>
      </c>
    </row>
    <row r="49" spans="1:3" x14ac:dyDescent="0.2">
      <c r="A49" s="3">
        <v>27</v>
      </c>
      <c r="B49" s="3" t="s">
        <v>27</v>
      </c>
      <c r="C49" s="3" t="s">
        <v>83</v>
      </c>
    </row>
    <row r="50" spans="1:3" x14ac:dyDescent="0.2">
      <c r="A50" s="3">
        <v>39</v>
      </c>
      <c r="B50" s="3" t="s">
        <v>27</v>
      </c>
      <c r="C50" s="3" t="s">
        <v>21</v>
      </c>
    </row>
    <row r="51" spans="1:3" x14ac:dyDescent="0.2">
      <c r="A51" s="3">
        <v>33</v>
      </c>
      <c r="B51" s="3" t="s">
        <v>52</v>
      </c>
      <c r="C51" s="3" t="s">
        <v>83</v>
      </c>
    </row>
    <row r="52" spans="1:3" x14ac:dyDescent="0.2">
      <c r="A52" s="3">
        <v>23</v>
      </c>
      <c r="B52" s="3" t="s">
        <v>52</v>
      </c>
      <c r="C52" s="3" t="s">
        <v>28</v>
      </c>
    </row>
    <row r="53" spans="1:3" x14ac:dyDescent="0.2">
      <c r="A53" s="3">
        <v>18</v>
      </c>
      <c r="B53" s="3" t="s">
        <v>27</v>
      </c>
      <c r="C53" s="3" t="s">
        <v>83</v>
      </c>
    </row>
    <row r="54" spans="1:3" x14ac:dyDescent="0.2">
      <c r="A54" s="3">
        <v>34</v>
      </c>
      <c r="B54" s="3" t="s">
        <v>27</v>
      </c>
      <c r="C54" s="3" t="s">
        <v>28</v>
      </c>
    </row>
    <row r="55" spans="1:3" x14ac:dyDescent="0.2">
      <c r="A55" s="3">
        <v>36</v>
      </c>
      <c r="B55" s="3" t="s">
        <v>27</v>
      </c>
      <c r="C55" s="3" t="s">
        <v>109</v>
      </c>
    </row>
    <row r="56" spans="1:3" x14ac:dyDescent="0.2">
      <c r="A56" s="3">
        <v>40</v>
      </c>
      <c r="B56" s="3" t="s">
        <v>27</v>
      </c>
      <c r="C56" s="3" t="s">
        <v>46</v>
      </c>
    </row>
    <row r="57" spans="1:3" x14ac:dyDescent="0.2">
      <c r="A57" s="3">
        <v>53</v>
      </c>
      <c r="B57" s="3" t="s">
        <v>116</v>
      </c>
      <c r="C57" s="3" t="s">
        <v>40</v>
      </c>
    </row>
    <row r="58" spans="1:3" x14ac:dyDescent="0.2">
      <c r="A58" s="3">
        <v>44</v>
      </c>
      <c r="B58" s="3" t="s">
        <v>27</v>
      </c>
      <c r="C58" s="3" t="s">
        <v>21</v>
      </c>
    </row>
    <row r="59" spans="1:3" x14ac:dyDescent="0.2">
      <c r="A59" s="3">
        <v>28</v>
      </c>
      <c r="B59" s="3" t="s">
        <v>27</v>
      </c>
      <c r="C59" s="3" t="s">
        <v>46</v>
      </c>
    </row>
    <row r="60" spans="1:3" x14ac:dyDescent="0.2">
      <c r="A60" s="3">
        <v>43</v>
      </c>
      <c r="B60" s="3" t="s">
        <v>27</v>
      </c>
      <c r="C60" s="3" t="s">
        <v>83</v>
      </c>
    </row>
    <row r="61" spans="1:3" x14ac:dyDescent="0.2">
      <c r="A61" s="3">
        <v>47</v>
      </c>
      <c r="B61" s="3" t="s">
        <v>27</v>
      </c>
      <c r="C61" s="3" t="s">
        <v>83</v>
      </c>
    </row>
    <row r="62" spans="1:3" x14ac:dyDescent="0.2">
      <c r="A62" s="3">
        <v>40</v>
      </c>
      <c r="B62" s="3" t="s">
        <v>27</v>
      </c>
      <c r="C62" s="3" t="s">
        <v>124</v>
      </c>
    </row>
    <row r="63" spans="1:3" x14ac:dyDescent="0.2">
      <c r="A63" s="3">
        <v>23</v>
      </c>
      <c r="B63" s="3" t="s">
        <v>27</v>
      </c>
      <c r="C63" s="3" t="s">
        <v>40</v>
      </c>
    </row>
    <row r="64" spans="1:3" x14ac:dyDescent="0.2">
      <c r="A64" s="3">
        <v>35</v>
      </c>
      <c r="B64" s="3" t="s">
        <v>52</v>
      </c>
      <c r="C64" s="3" t="s">
        <v>44</v>
      </c>
    </row>
    <row r="65" spans="1:3" x14ac:dyDescent="0.2">
      <c r="A65" s="3">
        <v>30</v>
      </c>
      <c r="B65" s="3" t="s">
        <v>27</v>
      </c>
      <c r="C65" s="3" t="s">
        <v>46</v>
      </c>
    </row>
    <row r="66" spans="1:3" x14ac:dyDescent="0.2">
      <c r="A66" s="3">
        <v>52</v>
      </c>
      <c r="B66" s="3" t="s">
        <v>27</v>
      </c>
      <c r="C66" s="3" t="s">
        <v>46</v>
      </c>
    </row>
    <row r="67" spans="1:3" x14ac:dyDescent="0.2">
      <c r="A67" s="3">
        <v>37</v>
      </c>
      <c r="B67" s="3" t="s">
        <v>27</v>
      </c>
      <c r="C67" s="3" t="s">
        <v>46</v>
      </c>
    </row>
    <row r="68" spans="1:3" x14ac:dyDescent="0.2">
      <c r="A68" s="3">
        <v>23</v>
      </c>
      <c r="B68" s="3" t="s">
        <v>27</v>
      </c>
      <c r="C68" s="3" t="s">
        <v>40</v>
      </c>
    </row>
    <row r="69" spans="1:3" x14ac:dyDescent="0.2">
      <c r="A69" s="3">
        <v>43</v>
      </c>
      <c r="B69" s="3" t="s">
        <v>52</v>
      </c>
      <c r="C69" s="3" t="s">
        <v>124</v>
      </c>
    </row>
    <row r="70" spans="1:3" x14ac:dyDescent="0.2">
      <c r="A70" s="3">
        <v>38</v>
      </c>
      <c r="B70" s="3" t="s">
        <v>27</v>
      </c>
      <c r="C70" s="3" t="s">
        <v>101</v>
      </c>
    </row>
    <row r="71" spans="1:3" x14ac:dyDescent="0.2">
      <c r="A71" s="3">
        <v>54</v>
      </c>
      <c r="B71" s="3" t="s">
        <v>27</v>
      </c>
      <c r="C71" s="3" t="s">
        <v>21</v>
      </c>
    </row>
    <row r="72" spans="1:3" x14ac:dyDescent="0.2">
      <c r="A72" s="3">
        <v>55</v>
      </c>
      <c r="B72" s="3" t="s">
        <v>27</v>
      </c>
      <c r="C72" s="3" t="s">
        <v>40</v>
      </c>
    </row>
    <row r="73" spans="1:3" x14ac:dyDescent="0.2">
      <c r="A73" s="3">
        <v>29</v>
      </c>
      <c r="B73" s="3" t="s">
        <v>27</v>
      </c>
      <c r="C73" s="3" t="s">
        <v>44</v>
      </c>
    </row>
    <row r="74" spans="1:3" x14ac:dyDescent="0.2">
      <c r="A74" s="3">
        <v>55</v>
      </c>
      <c r="B74" s="3" t="s">
        <v>27</v>
      </c>
      <c r="C74" s="3" t="s">
        <v>40</v>
      </c>
    </row>
    <row r="75" spans="1:3" x14ac:dyDescent="0.2">
      <c r="A75" s="3">
        <v>48</v>
      </c>
      <c r="B75" s="3" t="s">
        <v>52</v>
      </c>
      <c r="C75" s="3" t="s">
        <v>101</v>
      </c>
    </row>
    <row r="76" spans="1:3" x14ac:dyDescent="0.2">
      <c r="A76" s="3">
        <v>40</v>
      </c>
      <c r="B76" s="3" t="s">
        <v>27</v>
      </c>
      <c r="C76" s="3" t="s">
        <v>83</v>
      </c>
    </row>
    <row r="77" spans="1:3" x14ac:dyDescent="0.2">
      <c r="A77" s="3">
        <v>49</v>
      </c>
      <c r="B77" s="3" t="s">
        <v>52</v>
      </c>
      <c r="C77" s="3" t="s">
        <v>83</v>
      </c>
    </row>
    <row r="78" spans="1:3" x14ac:dyDescent="0.2">
      <c r="A78" s="3">
        <v>52</v>
      </c>
      <c r="B78" s="3" t="s">
        <v>27</v>
      </c>
      <c r="C78" s="3" t="s">
        <v>146</v>
      </c>
    </row>
    <row r="79" spans="1:3" x14ac:dyDescent="0.2">
      <c r="A79" s="3">
        <v>23</v>
      </c>
      <c r="B79" s="3" t="s">
        <v>27</v>
      </c>
      <c r="C79" s="3" t="s">
        <v>21</v>
      </c>
    </row>
    <row r="80" spans="1:3" x14ac:dyDescent="0.2">
      <c r="A80" s="3">
        <v>25</v>
      </c>
      <c r="B80" s="3" t="s">
        <v>27</v>
      </c>
      <c r="C80" s="3" t="s">
        <v>46</v>
      </c>
    </row>
    <row r="81" spans="1:3" x14ac:dyDescent="0.2">
      <c r="A81" s="3">
        <v>26</v>
      </c>
      <c r="B81" s="3" t="s">
        <v>52</v>
      </c>
      <c r="C81" s="3" t="s">
        <v>46</v>
      </c>
    </row>
    <row r="82" spans="1:3" x14ac:dyDescent="0.2">
      <c r="A82" s="3">
        <v>29</v>
      </c>
      <c r="B82" s="3" t="s">
        <v>27</v>
      </c>
      <c r="C82" s="3" t="s">
        <v>46</v>
      </c>
    </row>
    <row r="83" spans="1:3" x14ac:dyDescent="0.2">
      <c r="A83" s="3">
        <v>39</v>
      </c>
      <c r="B83" s="3" t="s">
        <v>27</v>
      </c>
      <c r="C83" s="3" t="s">
        <v>101</v>
      </c>
    </row>
    <row r="84" spans="1:3" x14ac:dyDescent="0.2">
      <c r="A84" s="3">
        <v>25</v>
      </c>
      <c r="B84" s="3" t="s">
        <v>27</v>
      </c>
      <c r="C84" s="3" t="s">
        <v>40</v>
      </c>
    </row>
    <row r="85" spans="1:3" x14ac:dyDescent="0.2">
      <c r="A85" s="3">
        <v>30</v>
      </c>
      <c r="B85" s="3" t="s">
        <v>27</v>
      </c>
      <c r="C85" s="3" t="s">
        <v>102</v>
      </c>
    </row>
    <row r="86" spans="1:3" x14ac:dyDescent="0.2">
      <c r="A86" s="3">
        <v>23</v>
      </c>
      <c r="B86" s="3" t="s">
        <v>158</v>
      </c>
      <c r="C86" s="3" t="s">
        <v>40</v>
      </c>
    </row>
    <row r="87" spans="1:3" x14ac:dyDescent="0.2">
      <c r="A87" s="3">
        <v>51</v>
      </c>
      <c r="B87" s="3" t="s">
        <v>27</v>
      </c>
      <c r="C87" s="3" t="s">
        <v>40</v>
      </c>
    </row>
    <row r="88" spans="1:3" x14ac:dyDescent="0.2">
      <c r="A88" s="3">
        <v>38</v>
      </c>
      <c r="B88" s="3" t="s">
        <v>27</v>
      </c>
      <c r="C88" s="3" t="s">
        <v>44</v>
      </c>
    </row>
    <row r="89" spans="1:3" x14ac:dyDescent="0.2">
      <c r="A89" s="3">
        <v>26</v>
      </c>
      <c r="B89" s="3" t="s">
        <v>27</v>
      </c>
      <c r="C89" s="3" t="s">
        <v>109</v>
      </c>
    </row>
    <row r="90" spans="1:3" x14ac:dyDescent="0.2">
      <c r="A90" s="3">
        <v>28</v>
      </c>
      <c r="B90" s="3" t="s">
        <v>52</v>
      </c>
      <c r="C90" s="3" t="s">
        <v>146</v>
      </c>
    </row>
    <row r="91" spans="1:3" x14ac:dyDescent="0.2">
      <c r="A91" s="3">
        <v>32</v>
      </c>
      <c r="B91" s="3" t="s">
        <v>27</v>
      </c>
      <c r="C91" s="3" t="s">
        <v>40</v>
      </c>
    </row>
    <row r="92" spans="1:3" x14ac:dyDescent="0.2">
      <c r="A92" s="3">
        <v>44</v>
      </c>
      <c r="B92" s="3" t="s">
        <v>52</v>
      </c>
      <c r="C92" s="3" t="s">
        <v>40</v>
      </c>
    </row>
    <row r="93" spans="1:3" x14ac:dyDescent="0.2">
      <c r="A93" s="3">
        <v>50</v>
      </c>
      <c r="B93" s="3" t="s">
        <v>27</v>
      </c>
      <c r="C93" s="3" t="s">
        <v>28</v>
      </c>
    </row>
    <row r="94" spans="1:3" x14ac:dyDescent="0.2">
      <c r="A94" s="3">
        <v>31</v>
      </c>
      <c r="B94" s="3" t="s">
        <v>52</v>
      </c>
      <c r="C94" s="3" t="s">
        <v>83</v>
      </c>
    </row>
    <row r="95" spans="1:3" x14ac:dyDescent="0.2">
      <c r="A95" s="3">
        <v>36</v>
      </c>
      <c r="B95" s="3" t="s">
        <v>27</v>
      </c>
      <c r="C95" s="3" t="s">
        <v>40</v>
      </c>
    </row>
    <row r="96" spans="1:3" x14ac:dyDescent="0.2">
      <c r="A96" s="3">
        <v>44</v>
      </c>
      <c r="B96" s="3" t="s">
        <v>27</v>
      </c>
      <c r="C96" s="3" t="s">
        <v>83</v>
      </c>
    </row>
    <row r="97" spans="1:3" x14ac:dyDescent="0.2">
      <c r="A97" s="3">
        <v>29</v>
      </c>
      <c r="B97" s="3" t="s">
        <v>27</v>
      </c>
      <c r="C97" s="3" t="s">
        <v>44</v>
      </c>
    </row>
    <row r="98" spans="1:3" x14ac:dyDescent="0.2">
      <c r="A98" s="3">
        <v>33</v>
      </c>
      <c r="B98" s="3" t="s">
        <v>27</v>
      </c>
      <c r="C98" s="3" t="s">
        <v>28</v>
      </c>
    </row>
    <row r="99" spans="1:3" x14ac:dyDescent="0.2">
      <c r="A99" s="3">
        <v>44</v>
      </c>
      <c r="B99" s="3" t="s">
        <v>27</v>
      </c>
      <c r="C99" s="3" t="s">
        <v>44</v>
      </c>
    </row>
    <row r="100" spans="1:3" x14ac:dyDescent="0.2">
      <c r="A100" s="3">
        <v>21</v>
      </c>
      <c r="B100" s="3" t="s">
        <v>27</v>
      </c>
      <c r="C100" s="3" t="s">
        <v>46</v>
      </c>
    </row>
    <row r="101" spans="1:3" x14ac:dyDescent="0.2">
      <c r="A101" s="3">
        <v>21</v>
      </c>
      <c r="B101" s="3" t="s">
        <v>52</v>
      </c>
      <c r="C101" s="3" t="s">
        <v>46</v>
      </c>
    </row>
    <row r="102" spans="1:3" x14ac:dyDescent="0.2">
      <c r="A102" s="3">
        <v>34</v>
      </c>
      <c r="B102" s="3" t="s">
        <v>52</v>
      </c>
      <c r="C102" s="3" t="s">
        <v>182</v>
      </c>
    </row>
    <row r="103" spans="1:3" x14ac:dyDescent="0.2">
      <c r="A103" s="3">
        <v>37</v>
      </c>
      <c r="B103" s="3" t="s">
        <v>27</v>
      </c>
      <c r="C103" s="3" t="s">
        <v>46</v>
      </c>
    </row>
    <row r="104" spans="1:3" x14ac:dyDescent="0.2">
      <c r="A104" s="3">
        <v>27</v>
      </c>
      <c r="B104" s="3" t="s">
        <v>27</v>
      </c>
      <c r="C104" s="3" t="s">
        <v>40</v>
      </c>
    </row>
    <row r="105" spans="1:3" x14ac:dyDescent="0.2">
      <c r="A105" s="3">
        <v>34</v>
      </c>
      <c r="B105" s="3" t="s">
        <v>27</v>
      </c>
      <c r="C105" s="3" t="s">
        <v>191</v>
      </c>
    </row>
    <row r="106" spans="1:3" x14ac:dyDescent="0.2">
      <c r="A106" s="3">
        <v>41</v>
      </c>
      <c r="B106" s="3" t="s">
        <v>27</v>
      </c>
      <c r="C106" s="3" t="s">
        <v>191</v>
      </c>
    </row>
    <row r="107" spans="1:3" x14ac:dyDescent="0.2">
      <c r="A107" s="3">
        <v>35</v>
      </c>
      <c r="B107" s="3" t="s">
        <v>27</v>
      </c>
      <c r="C107" s="3" t="s">
        <v>191</v>
      </c>
    </row>
    <row r="108" spans="1:3" x14ac:dyDescent="0.2">
      <c r="A108" s="3">
        <v>37</v>
      </c>
      <c r="B108" s="3" t="s">
        <v>27</v>
      </c>
      <c r="C108" s="3" t="s">
        <v>193</v>
      </c>
    </row>
    <row r="109" spans="1:3" x14ac:dyDescent="0.2">
      <c r="A109" s="3">
        <v>43</v>
      </c>
      <c r="B109" s="3" t="s">
        <v>52</v>
      </c>
      <c r="C109" s="3" t="s">
        <v>40</v>
      </c>
    </row>
    <row r="110" spans="1:3" x14ac:dyDescent="0.2">
      <c r="A110" s="3">
        <v>42</v>
      </c>
      <c r="B110" s="3" t="s">
        <v>27</v>
      </c>
      <c r="C110" s="3" t="s">
        <v>46</v>
      </c>
    </row>
    <row r="111" spans="1:3" x14ac:dyDescent="0.2">
      <c r="A111" s="3">
        <v>21</v>
      </c>
      <c r="B111" s="3" t="s">
        <v>27</v>
      </c>
      <c r="C111" s="3" t="s">
        <v>124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Respuestas</vt:lpstr>
      <vt:lpstr>Colectivo</vt:lpstr>
      <vt:lpstr>Espacios</vt:lpstr>
      <vt:lpstr>Materiales</vt:lpstr>
      <vt:lpstr>Coordinación</vt:lpstr>
      <vt:lpstr>Muestra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Esquecido Capoeira</dc:creator>
  <cp:lastModifiedBy>Esquecido Capoeira</cp:lastModifiedBy>
  <dcterms:created xsi:type="dcterms:W3CDTF">2020-06-15T15:30:06Z</dcterms:created>
  <dcterms:modified xsi:type="dcterms:W3CDTF">2020-06-15T15:30:15Z</dcterms:modified>
</cp:coreProperties>
</file>