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vasquezcarden\Documents\20180223 TUDelft 2\Manuscripts\1 coastal chemo\BGC cycles 201904\PLFA data GBC 2020\"/>
    </mc:Choice>
  </mc:AlternateContent>
  <bookViews>
    <workbookView xWindow="0" yWindow="0" windowWidth="16380" windowHeight="8196" tabRatio="500" activeTab="2"/>
  </bookViews>
  <sheets>
    <sheet name="metadata" sheetId="1" r:id="rId1"/>
    <sheet name="sites" sheetId="2" r:id="rId2"/>
    <sheet name="DCF rates" sheetId="3" r:id="rId3"/>
  </sheets>
  <calcPr calcId="162913"/>
  <fileRecoveryPr repairLoad="1"/>
</workbook>
</file>

<file path=xl/calcChain.xml><?xml version="1.0" encoding="utf-8"?>
<calcChain xmlns="http://schemas.openxmlformats.org/spreadsheetml/2006/main">
  <c r="K3" i="3" l="1"/>
  <c r="H3" i="3"/>
  <c r="F3" i="3"/>
  <c r="G3" i="3"/>
  <c r="I3" i="3"/>
  <c r="J3" i="3"/>
  <c r="L3" i="3"/>
  <c r="M3" i="3"/>
  <c r="H4" i="3"/>
  <c r="K4" i="3"/>
  <c r="H5" i="3"/>
  <c r="K5" i="3"/>
  <c r="F6" i="3"/>
  <c r="G6" i="3"/>
  <c r="H6" i="3"/>
  <c r="I6" i="3"/>
  <c r="J6" i="3"/>
  <c r="H7" i="3"/>
  <c r="H8" i="3"/>
  <c r="F9" i="3"/>
  <c r="G9" i="3"/>
  <c r="H9" i="3"/>
  <c r="I9" i="3"/>
  <c r="J9" i="3"/>
  <c r="H10" i="3"/>
  <c r="H11" i="3"/>
  <c r="F12" i="3"/>
  <c r="G12" i="3"/>
  <c r="H12" i="3"/>
  <c r="I12" i="3"/>
  <c r="J12" i="3"/>
  <c r="H13" i="3"/>
  <c r="H14" i="3"/>
  <c r="F15" i="3"/>
  <c r="G15" i="3"/>
  <c r="H15" i="3"/>
  <c r="I15" i="3"/>
  <c r="J15" i="3"/>
  <c r="H16" i="3"/>
  <c r="H17" i="3"/>
  <c r="F18" i="3"/>
  <c r="G18" i="3"/>
  <c r="H18" i="3"/>
  <c r="I18" i="3"/>
  <c r="J18" i="3"/>
  <c r="K18" i="3"/>
  <c r="L18" i="3"/>
  <c r="M18" i="3"/>
  <c r="H19" i="3"/>
  <c r="K19" i="3"/>
  <c r="H20" i="3"/>
  <c r="K20" i="3"/>
  <c r="H21" i="3"/>
  <c r="K21" i="3"/>
  <c r="F22" i="3"/>
  <c r="G22" i="3"/>
  <c r="H22" i="3"/>
  <c r="I22" i="3"/>
  <c r="J22" i="3"/>
  <c r="H23" i="3"/>
  <c r="H24" i="3"/>
  <c r="H25" i="3"/>
  <c r="F26" i="3"/>
  <c r="G26" i="3"/>
  <c r="H26" i="3"/>
  <c r="I26" i="3"/>
  <c r="J26" i="3"/>
  <c r="K26" i="3"/>
  <c r="L26" i="3"/>
  <c r="M26" i="3"/>
  <c r="H27" i="3"/>
  <c r="K27" i="3"/>
  <c r="H28" i="3"/>
  <c r="K28" i="3"/>
  <c r="F29" i="3"/>
  <c r="G29" i="3"/>
  <c r="H29" i="3"/>
  <c r="I29" i="3"/>
  <c r="J29" i="3"/>
  <c r="H30" i="3"/>
  <c r="H31" i="3"/>
  <c r="F32" i="3"/>
  <c r="G32" i="3"/>
  <c r="H32" i="3"/>
  <c r="I32" i="3"/>
  <c r="J32" i="3"/>
  <c r="H33" i="3"/>
  <c r="H34" i="3"/>
  <c r="F35" i="3"/>
  <c r="G35" i="3"/>
  <c r="H35" i="3"/>
  <c r="I35" i="3"/>
  <c r="J35" i="3"/>
  <c r="H36" i="3"/>
  <c r="H37" i="3"/>
  <c r="F38" i="3"/>
  <c r="G38" i="3"/>
  <c r="H38" i="3"/>
  <c r="I38" i="3"/>
  <c r="J38" i="3"/>
  <c r="K38" i="3"/>
  <c r="L38" i="3"/>
  <c r="M38" i="3"/>
  <c r="H39" i="3"/>
  <c r="K39" i="3"/>
  <c r="H40" i="3"/>
  <c r="K40" i="3"/>
  <c r="F41" i="3"/>
  <c r="G41" i="3"/>
  <c r="H41" i="3"/>
  <c r="I41" i="3"/>
  <c r="J41" i="3"/>
  <c r="H42" i="3"/>
  <c r="H43" i="3"/>
  <c r="F44" i="3"/>
  <c r="G44" i="3"/>
  <c r="H44" i="3"/>
  <c r="I44" i="3"/>
  <c r="J44" i="3"/>
  <c r="H45" i="3"/>
  <c r="H46" i="3"/>
  <c r="F47" i="3"/>
  <c r="G47" i="3"/>
  <c r="H47" i="3"/>
  <c r="I47" i="3"/>
  <c r="J47" i="3"/>
  <c r="H48" i="3"/>
  <c r="H49" i="3"/>
  <c r="F50" i="3"/>
  <c r="G50" i="3"/>
  <c r="H50" i="3"/>
  <c r="I50" i="3"/>
  <c r="J50" i="3"/>
  <c r="K50" i="3"/>
  <c r="L50" i="3"/>
  <c r="M50" i="3"/>
  <c r="H51" i="3"/>
  <c r="K51" i="3"/>
  <c r="H52" i="3"/>
  <c r="K52" i="3"/>
  <c r="F53" i="3"/>
  <c r="G53" i="3"/>
  <c r="H53" i="3"/>
  <c r="I53" i="3"/>
  <c r="J53" i="3"/>
  <c r="H54" i="3"/>
  <c r="H55" i="3"/>
  <c r="F56" i="3"/>
  <c r="G56" i="3"/>
  <c r="H56" i="3"/>
  <c r="I56" i="3"/>
  <c r="J56" i="3"/>
  <c r="H57" i="3"/>
  <c r="H58" i="3"/>
  <c r="F59" i="3"/>
  <c r="G59" i="3"/>
  <c r="H59" i="3"/>
  <c r="I59" i="3"/>
  <c r="J59" i="3"/>
  <c r="H60" i="3"/>
  <c r="H61" i="3"/>
  <c r="F62" i="3"/>
  <c r="G62" i="3"/>
  <c r="H62" i="3"/>
  <c r="I62" i="3"/>
  <c r="J62" i="3"/>
  <c r="H63" i="3"/>
  <c r="H64" i="3"/>
  <c r="F65" i="3"/>
  <c r="G65" i="3"/>
  <c r="H65" i="3"/>
  <c r="I65" i="3"/>
  <c r="J65" i="3"/>
  <c r="K65" i="3"/>
  <c r="L65" i="3"/>
  <c r="M65" i="3"/>
  <c r="H66" i="3"/>
  <c r="K66" i="3"/>
  <c r="H67" i="3"/>
  <c r="K67" i="3"/>
  <c r="F68" i="3"/>
  <c r="G68" i="3"/>
  <c r="H68" i="3"/>
  <c r="I68" i="3"/>
  <c r="J68" i="3"/>
  <c r="H69" i="3"/>
  <c r="H70" i="3"/>
  <c r="F71" i="3"/>
  <c r="G71" i="3"/>
  <c r="H71" i="3"/>
  <c r="I71" i="3"/>
  <c r="J71" i="3"/>
  <c r="H72" i="3"/>
  <c r="H73" i="3"/>
  <c r="F74" i="3"/>
  <c r="G74" i="3"/>
  <c r="H74" i="3"/>
  <c r="I74" i="3"/>
  <c r="J74" i="3"/>
  <c r="H75" i="3"/>
  <c r="H76" i="3"/>
  <c r="F77" i="3"/>
  <c r="G77" i="3"/>
  <c r="H77" i="3"/>
  <c r="I77" i="3"/>
  <c r="J77" i="3"/>
  <c r="H78" i="3"/>
  <c r="H79" i="3"/>
  <c r="F80" i="3"/>
  <c r="G80" i="3"/>
  <c r="H80" i="3"/>
  <c r="I80" i="3"/>
  <c r="J80" i="3"/>
  <c r="K80" i="3"/>
  <c r="L80" i="3"/>
  <c r="M80" i="3"/>
  <c r="H81" i="3"/>
  <c r="K81" i="3"/>
  <c r="H82" i="3"/>
  <c r="K82" i="3"/>
  <c r="F83" i="3"/>
  <c r="G83" i="3"/>
  <c r="H83" i="3"/>
  <c r="I83" i="3"/>
  <c r="J83" i="3"/>
  <c r="H84" i="3"/>
  <c r="H85" i="3"/>
  <c r="F86" i="3"/>
  <c r="G86" i="3"/>
  <c r="H86" i="3"/>
  <c r="I86" i="3"/>
  <c r="J86" i="3"/>
  <c r="H87" i="3"/>
  <c r="H88" i="3"/>
  <c r="F89" i="3"/>
  <c r="G89" i="3"/>
  <c r="H89" i="3"/>
  <c r="I89" i="3"/>
  <c r="J89" i="3"/>
  <c r="H90" i="3"/>
  <c r="H91" i="3"/>
  <c r="F92" i="3"/>
  <c r="G92" i="3"/>
  <c r="H92" i="3"/>
  <c r="I92" i="3"/>
  <c r="J92" i="3"/>
  <c r="H93" i="3"/>
  <c r="H94" i="3"/>
  <c r="F95" i="3"/>
  <c r="G95" i="3"/>
  <c r="H95" i="3"/>
  <c r="I95" i="3"/>
  <c r="J95" i="3"/>
  <c r="K95" i="3"/>
  <c r="L95" i="3"/>
  <c r="M95" i="3"/>
  <c r="H96" i="3"/>
  <c r="K96" i="3"/>
  <c r="H97" i="3"/>
  <c r="K97" i="3"/>
  <c r="F98" i="3"/>
  <c r="G98" i="3"/>
  <c r="H98" i="3"/>
  <c r="I98" i="3"/>
  <c r="J98" i="3"/>
  <c r="H99" i="3"/>
  <c r="H100" i="3"/>
  <c r="F101" i="3"/>
  <c r="G101" i="3"/>
  <c r="H101" i="3"/>
  <c r="I101" i="3"/>
  <c r="J101" i="3"/>
  <c r="H102" i="3"/>
  <c r="H103" i="3"/>
  <c r="F104" i="3"/>
  <c r="G104" i="3"/>
  <c r="H104" i="3"/>
  <c r="I104" i="3"/>
  <c r="J104" i="3"/>
  <c r="H105" i="3"/>
  <c r="H106" i="3"/>
  <c r="F107" i="3"/>
  <c r="G107" i="3"/>
  <c r="H107" i="3"/>
  <c r="I107" i="3"/>
  <c r="J107" i="3"/>
  <c r="H108" i="3"/>
  <c r="H109" i="3"/>
</calcChain>
</file>

<file path=xl/sharedStrings.xml><?xml version="1.0" encoding="utf-8"?>
<sst xmlns="http://schemas.openxmlformats.org/spreadsheetml/2006/main" count="175" uniqueCount="64">
  <si>
    <t>RK11</t>
  </si>
  <si>
    <t>Rattekaai salt marsh</t>
  </si>
  <si>
    <t>June 2011</t>
  </si>
  <si>
    <t>ZK11</t>
  </si>
  <si>
    <t>Zandkreek</t>
  </si>
  <si>
    <t>February 2011</t>
  </si>
  <si>
    <t>OSF</t>
  </si>
  <si>
    <t>Oosterschelde sand flat</t>
  </si>
  <si>
    <t>WMF</t>
  </si>
  <si>
    <t>Westerschelde mud flat</t>
  </si>
  <si>
    <t>July 2011</t>
  </si>
  <si>
    <t>NS.15</t>
  </si>
  <si>
    <t>SE Frisian front</t>
  </si>
  <si>
    <t>August 2011</t>
  </si>
  <si>
    <t>NS.13</t>
  </si>
  <si>
    <t>Dutch coast</t>
  </si>
  <si>
    <t>NS.8</t>
  </si>
  <si>
    <t>SE Dogger Bank</t>
  </si>
  <si>
    <t>NS.4</t>
  </si>
  <si>
    <t>NW Dogger Bank</t>
  </si>
  <si>
    <t>core (replicate)</t>
  </si>
  <si>
    <t>layer thickness (cm)</t>
  </si>
  <si>
    <t>maximum depth (cm)</t>
  </si>
  <si>
    <t>umol biomass-C/cm3/d</t>
  </si>
  <si>
    <t>mmol biomass-C/m2/d</t>
  </si>
  <si>
    <t>DCF per sediment sample</t>
  </si>
  <si>
    <t>average DCF per layer</t>
  </si>
  <si>
    <t>st dev DCF per layer</t>
  </si>
  <si>
    <t>DCF per layer</t>
  </si>
  <si>
    <t>stdev DCF per layer</t>
  </si>
  <si>
    <t>whole core DCF</t>
  </si>
  <si>
    <t>average whole core DCF</t>
  </si>
  <si>
    <t>stdev whole core DCF</t>
  </si>
  <si>
    <t xml:space="preserve"> May 2011</t>
  </si>
  <si>
    <t xml:space="preserve"> N 51°26'21"</t>
  </si>
  <si>
    <t>E 04°10'11"</t>
  </si>
  <si>
    <t>N 51°32'41"</t>
  </si>
  <si>
    <t>E 03°53'22"</t>
  </si>
  <si>
    <t>N 51°26'52"</t>
  </si>
  <si>
    <t>E 04°05'47"</t>
  </si>
  <si>
    <t>N 51°27'31"</t>
  </si>
  <si>
    <t>E 03°58'48"</t>
  </si>
  <si>
    <t>N 53°43'01"</t>
  </si>
  <si>
    <t>E 04°59'08"</t>
  </si>
  <si>
    <t>N 53°26'21"</t>
  </si>
  <si>
    <t>E 05°19'55"</t>
  </si>
  <si>
    <t>N 54°45'56"</t>
  </si>
  <si>
    <t>E 03°41'52"</t>
  </si>
  <si>
    <t xml:space="preserve"> N 55°55'54"</t>
  </si>
  <si>
    <t>E 03°36'52"</t>
  </si>
  <si>
    <t xml:space="preserve">Manuscript: A CROSS-SYSTEM COMPARISON OF BACTERIAL DARK CARBON FIXATION IN COASTAL SEDIMENTS                   </t>
  </si>
  <si>
    <t xml:space="preserve">Authors: Diana Vasquez-Cardenas, Filip J.R. Meysman,  Henricus T.S. Boschker                                                                  </t>
  </si>
  <si>
    <t xml:space="preserve">Corresponding author: Diana Vasquez Cardenas (d.vasquezcardenas@tudelft.nl) </t>
  </si>
  <si>
    <t xml:space="preserve">Journal: Global Biogeochemical Cycles </t>
  </si>
  <si>
    <t>Date: February 2020</t>
  </si>
  <si>
    <t>doi.org/ 10.1029/2019GB006298</t>
  </si>
  <si>
    <t>Method:To determine the dark carbon fixation rates (DCF), we combined the analysis of phospholipid derived fatty acids with stable isotope probing (PLFA-SIP). For all sites 13C-bicarbonate was added to the pore water with the line injection method, adding label through vertically aligned side ports in the core liners (0.5 cm apart; 100 μl of label per hole). Labelled cores were kept for 24 hours at in situ temperature (±2°C) in a darkened incubator to prevent phototrophic carbon fixation. Cores were incubated with in situ seawater and the overlying water was continuously bubbled with air.  At the end of the incubation period, sediment cores were sectioned into intervals (slicing pattern was site-dependent) to a maximum depth of 6 cm. 13C-incorporation into PLFA for each sediment layer was analyzed by gas chromatography – isotope ratio mass spectrometry (GC-IRMS, Thermo, Bremen, Germany) on an apolar analytical column (ZB5-MS Phenomenex).  Total DCF (mmol C m-2 d-1) was calculated as the cumulative activity in all depth layers.</t>
  </si>
  <si>
    <t>SITES</t>
  </si>
  <si>
    <t>LATITUD</t>
  </si>
  <si>
    <t>LONGITUD</t>
  </si>
  <si>
    <t>DATE OF COLLECTION</t>
  </si>
  <si>
    <t>TEMPERATURE (C)</t>
  </si>
  <si>
    <t>site code</t>
  </si>
  <si>
    <t>SITE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</si>
</sst>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C0A];[Red]\-#,##0.00\ [$€-C0A]"/>
    <numFmt numFmtId="166" formatCode="0.000"/>
    <numFmt numFmtId="169" formatCode="[$-413]mmmm/yy;@"/>
  </numFmts>
  <fonts count="7" x14ac:knownFonts="1">
    <font>
      <sz val="10"/>
      <name val="Arial"/>
      <family val="2"/>
    </font>
    <font>
      <u/>
      <sz val="10"/>
      <name val="Arial"/>
      <family val="2"/>
    </font>
    <font>
      <b/>
      <sz val="10"/>
      <name val="Arial"/>
      <family val="2"/>
    </font>
    <font>
      <b/>
      <sz val="11"/>
      <color indexed="8"/>
      <name val="Calibri"/>
      <family val="2"/>
    </font>
    <font>
      <sz val="10"/>
      <name val="Arial"/>
      <family val="2"/>
    </font>
    <font>
      <sz val="10"/>
      <color rgb="FF000000"/>
      <name val="Arial"/>
      <family val="2"/>
    </font>
    <font>
      <sz val="1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4" fillId="0" borderId="0" applyNumberFormat="0" applyFill="0" applyBorder="0" applyProtection="0">
      <alignment horizontal="center"/>
    </xf>
    <xf numFmtId="0" fontId="4" fillId="0" borderId="0" applyNumberFormat="0" applyFill="0" applyBorder="0" applyProtection="0">
      <alignment horizontal="center" textRotation="90"/>
    </xf>
    <xf numFmtId="0" fontId="1" fillId="0" borderId="0" applyNumberFormat="0" applyFill="0" applyBorder="0" applyAlignment="0" applyProtection="0"/>
    <xf numFmtId="164" fontId="1" fillId="0" borderId="0" applyFill="0" applyBorder="0" applyAlignment="0" applyProtection="0"/>
  </cellStyleXfs>
  <cellXfs count="33">
    <xf numFmtId="0" fontId="0" fillId="0" borderId="0" xfId="0"/>
    <xf numFmtId="0" fontId="0" fillId="0" borderId="0" xfId="0" applyFont="1"/>
    <xf numFmtId="0" fontId="0" fillId="0" borderId="0" xfId="0" applyFill="1"/>
    <xf numFmtId="49" fontId="0" fillId="0" borderId="0" xfId="0" applyNumberFormat="1" applyAlignment="1">
      <alignment textRotation="90"/>
    </xf>
    <xf numFmtId="49" fontId="2" fillId="0" borderId="0" xfId="0" applyNumberFormat="1" applyFont="1" applyAlignment="1">
      <alignment textRotation="90"/>
    </xf>
    <xf numFmtId="2" fontId="0" fillId="0" borderId="0" xfId="0" applyNumberFormat="1"/>
    <xf numFmtId="166" fontId="0" fillId="0" borderId="0" xfId="0" applyNumberFormat="1" applyFill="1"/>
    <xf numFmtId="2" fontId="0" fillId="0" borderId="0" xfId="0" applyNumberFormat="1" applyFill="1"/>
    <xf numFmtId="2" fontId="0" fillId="0" borderId="0" xfId="0" applyNumberFormat="1" applyFill="1" applyBorder="1"/>
    <xf numFmtId="2" fontId="0" fillId="0" borderId="0" xfId="0" applyNumberFormat="1" applyBorder="1"/>
    <xf numFmtId="49" fontId="0" fillId="0" borderId="0" xfId="0" applyNumberFormat="1" applyFill="1" applyAlignment="1">
      <alignment textRotation="90"/>
    </xf>
    <xf numFmtId="166" fontId="0" fillId="0" borderId="0" xfId="0" applyNumberFormat="1" applyFill="1" applyBorder="1"/>
    <xf numFmtId="166" fontId="0" fillId="0" borderId="0" xfId="0" applyNumberFormat="1"/>
    <xf numFmtId="0" fontId="0" fillId="0" borderId="0" xfId="0" applyBorder="1"/>
    <xf numFmtId="166" fontId="0" fillId="0" borderId="0" xfId="0" applyNumberFormat="1" applyBorder="1"/>
    <xf numFmtId="0" fontId="0" fillId="0" borderId="0" xfId="0" applyFont="1" applyAlignment="1">
      <alignment horizontal="left" vertical="center" wrapText="1"/>
    </xf>
    <xf numFmtId="49" fontId="2" fillId="0" borderId="0" xfId="0" applyNumberFormat="1" applyFont="1" applyAlignment="1">
      <alignment horizontal="center" vertical="center" wrapText="1"/>
    </xf>
    <xf numFmtId="0" fontId="0" fillId="0" borderId="0" xfId="0" applyFont="1" applyBorder="1"/>
    <xf numFmtId="0" fontId="6" fillId="0" borderId="0" xfId="0" applyFont="1" applyAlignment="1">
      <alignment vertical="center" wrapText="1"/>
    </xf>
    <xf numFmtId="0" fontId="0" fillId="0" borderId="0" xfId="0" applyAlignment="1">
      <alignment horizontal="left"/>
    </xf>
    <xf numFmtId="0" fontId="0" fillId="0" borderId="0" xfId="0" applyAlignment="1"/>
    <xf numFmtId="0" fontId="5" fillId="0" borderId="0" xfId="0" applyFont="1" applyBorder="1" applyAlignment="1">
      <alignment horizontal="left" vertical="center" wrapText="1"/>
    </xf>
    <xf numFmtId="169" fontId="0" fillId="0" borderId="0" xfId="0" applyNumberFormat="1" applyAlignment="1">
      <alignment horizontal="left"/>
    </xf>
    <xf numFmtId="0" fontId="0" fillId="0" borderId="0" xfId="0" applyFont="1" applyBorder="1" applyAlignment="1">
      <alignment horizontal="left"/>
    </xf>
    <xf numFmtId="0" fontId="2" fillId="0" borderId="0" xfId="0" applyFont="1" applyAlignment="1">
      <alignment horizontal="left"/>
    </xf>
    <xf numFmtId="0" fontId="3"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cellXfs>
  <cellStyles count="5">
    <cellStyle name="Heading" xfId="1"/>
    <cellStyle name="Heading1" xfId="2"/>
    <cellStyle name="Normal" xfId="0" builtinId="0"/>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
  <sheetViews>
    <sheetView zoomScale="110" zoomScaleNormal="110" workbookViewId="0">
      <selection activeCell="A15" sqref="A15"/>
    </sheetView>
  </sheetViews>
  <sheetFormatPr defaultColWidth="11.5546875" defaultRowHeight="13.2" x14ac:dyDescent="0.25"/>
  <cols>
    <col min="1" max="1" width="11.21875" customWidth="1"/>
  </cols>
  <sheetData>
    <row r="2" spans="1:16" x14ac:dyDescent="0.25">
      <c r="A2" s="1"/>
    </row>
    <row r="3" spans="1:16" ht="12.75" customHeight="1" x14ac:dyDescent="0.25">
      <c r="A3" s="18" t="s">
        <v>50</v>
      </c>
      <c r="B3" s="18"/>
      <c r="C3" s="18"/>
      <c r="D3" s="18"/>
      <c r="E3" s="18"/>
      <c r="F3" s="18"/>
      <c r="G3" s="18"/>
      <c r="H3" s="18"/>
      <c r="I3" s="18"/>
      <c r="J3" s="18"/>
      <c r="K3" s="18"/>
      <c r="L3" s="18"/>
      <c r="M3" s="18"/>
      <c r="N3" s="18"/>
      <c r="O3" s="18"/>
      <c r="P3" s="20"/>
    </row>
    <row r="4" spans="1:16" ht="13.2" customHeight="1" x14ac:dyDescent="0.25">
      <c r="A4" s="18" t="s">
        <v>51</v>
      </c>
      <c r="B4" s="18"/>
      <c r="C4" s="18"/>
      <c r="D4" s="18"/>
      <c r="E4" s="18"/>
      <c r="F4" s="18"/>
      <c r="G4" s="18"/>
      <c r="H4" s="18"/>
      <c r="I4" s="18"/>
      <c r="J4" s="18"/>
      <c r="K4" s="18"/>
      <c r="L4" s="18"/>
      <c r="M4" s="18"/>
      <c r="N4" s="18"/>
      <c r="O4" s="18"/>
      <c r="P4" s="20"/>
    </row>
    <row r="5" spans="1:16" ht="13.2" customHeight="1" x14ac:dyDescent="0.25">
      <c r="A5" s="18" t="s">
        <v>52</v>
      </c>
      <c r="B5" s="18"/>
      <c r="C5" s="18"/>
      <c r="D5" s="18"/>
      <c r="E5" s="18"/>
      <c r="F5" s="18"/>
      <c r="G5" s="18"/>
      <c r="H5" s="18"/>
      <c r="I5" s="18"/>
      <c r="J5" s="18"/>
      <c r="K5" s="18"/>
      <c r="L5" s="18"/>
      <c r="M5" s="18"/>
      <c r="N5" s="18"/>
      <c r="O5" s="18"/>
      <c r="P5" s="18"/>
    </row>
    <row r="6" spans="1:16" ht="13.2" customHeight="1" x14ac:dyDescent="0.25">
      <c r="A6" s="18" t="s">
        <v>53</v>
      </c>
      <c r="B6" s="18"/>
      <c r="C6" s="18"/>
      <c r="D6" s="18"/>
      <c r="E6" s="18"/>
      <c r="F6" s="18"/>
      <c r="G6" s="18"/>
      <c r="H6" s="18"/>
      <c r="I6" s="18"/>
      <c r="J6" s="18"/>
      <c r="K6" s="18"/>
      <c r="L6" s="18"/>
      <c r="M6" s="18"/>
      <c r="N6" s="18"/>
      <c r="O6" s="18"/>
      <c r="P6" s="20"/>
    </row>
    <row r="7" spans="1:16" ht="13.2" customHeight="1" x14ac:dyDescent="0.25">
      <c r="A7" s="18" t="s">
        <v>54</v>
      </c>
      <c r="B7" s="18"/>
      <c r="C7" s="18"/>
      <c r="D7" s="18"/>
      <c r="E7" s="18"/>
      <c r="F7" s="18"/>
      <c r="G7" s="18"/>
      <c r="H7" s="18"/>
      <c r="I7" s="18"/>
      <c r="J7" s="18"/>
      <c r="K7" s="18"/>
      <c r="L7" s="18"/>
      <c r="M7" s="18"/>
      <c r="N7" s="18"/>
      <c r="O7" s="18"/>
      <c r="P7" s="18"/>
    </row>
    <row r="8" spans="1:16" ht="13.2" customHeight="1" x14ac:dyDescent="0.25">
      <c r="A8" s="18" t="s">
        <v>55</v>
      </c>
      <c r="B8" s="18"/>
      <c r="C8" s="18"/>
      <c r="D8" s="18"/>
      <c r="E8" s="18"/>
      <c r="F8" s="18"/>
      <c r="G8" s="18"/>
      <c r="H8" s="18"/>
      <c r="I8" s="18"/>
      <c r="J8" s="18"/>
      <c r="K8" s="18"/>
      <c r="L8" s="18"/>
      <c r="M8" s="18"/>
      <c r="N8" s="18"/>
      <c r="O8" s="18"/>
      <c r="P8" s="18"/>
    </row>
    <row r="11" spans="1:16" ht="94.05" customHeight="1" x14ac:dyDescent="0.25">
      <c r="A11" s="15" t="s">
        <v>56</v>
      </c>
      <c r="B11" s="15"/>
      <c r="C11" s="15"/>
      <c r="D11" s="15"/>
      <c r="E11" s="15"/>
      <c r="F11" s="15"/>
      <c r="G11" s="15"/>
      <c r="H11" s="15"/>
      <c r="I11" s="15"/>
      <c r="J11" s="15"/>
    </row>
    <row r="12" spans="1:16" x14ac:dyDescent="0.25">
      <c r="A12" s="15"/>
      <c r="B12" s="15"/>
      <c r="C12" s="15"/>
      <c r="D12" s="15"/>
      <c r="E12" s="15"/>
      <c r="F12" s="15"/>
      <c r="G12" s="15"/>
      <c r="H12" s="15"/>
      <c r="I12" s="15"/>
      <c r="J12" s="15"/>
    </row>
    <row r="13" spans="1:16" x14ac:dyDescent="0.25">
      <c r="A13" s="15"/>
      <c r="B13" s="15"/>
      <c r="C13" s="15"/>
      <c r="D13" s="15"/>
      <c r="E13" s="15"/>
      <c r="F13" s="15"/>
      <c r="G13" s="15"/>
      <c r="H13" s="15"/>
      <c r="I13" s="15"/>
      <c r="J13" s="15"/>
    </row>
    <row r="14" spans="1:16" x14ac:dyDescent="0.25">
      <c r="A14" s="15"/>
      <c r="B14" s="15"/>
      <c r="C14" s="15"/>
      <c r="D14" s="15"/>
      <c r="E14" s="15"/>
      <c r="F14" s="15"/>
      <c r="G14" s="15"/>
      <c r="H14" s="15"/>
      <c r="I14" s="15"/>
      <c r="J14" s="15"/>
    </row>
  </sheetData>
  <sheetProtection selectLockedCells="1" selectUnlockedCells="1"/>
  <mergeCells count="7">
    <mergeCell ref="A11:J14"/>
    <mergeCell ref="A3:O3"/>
    <mergeCell ref="A4:O4"/>
    <mergeCell ref="A5:P5"/>
    <mergeCell ref="A6:O6"/>
    <mergeCell ref="A7:P7"/>
    <mergeCell ref="A8:P8"/>
  </mergeCells>
  <pageMargins left="0.78749999999999998" right="0.78749999999999998" top="1.0249999999999999" bottom="1.0249999999999999" header="0.78749999999999998" footer="0.78749999999999998"/>
  <pageSetup paperSize="9" orientation="portrait" useFirstPageNumber="1" horizontalDpi="300" verticalDpi="3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zoomScale="110" zoomScaleNormal="110" workbookViewId="0">
      <selection activeCell="A3" sqref="A3"/>
    </sheetView>
  </sheetViews>
  <sheetFormatPr defaultColWidth="11.5546875" defaultRowHeight="13.2" x14ac:dyDescent="0.25"/>
  <cols>
    <col min="1" max="1" width="10.88671875" bestFit="1" customWidth="1"/>
    <col min="2" max="2" width="27.6640625" customWidth="1"/>
    <col min="3" max="4" width="14.33203125" customWidth="1"/>
    <col min="5" max="5" width="21.109375" bestFit="1" customWidth="1"/>
    <col min="6" max="6" width="17.33203125" bestFit="1" customWidth="1"/>
  </cols>
  <sheetData>
    <row r="2" spans="1:6" x14ac:dyDescent="0.25">
      <c r="A2" s="24" t="s">
        <v>63</v>
      </c>
      <c r="B2" s="24" t="s">
        <v>57</v>
      </c>
      <c r="C2" s="24" t="s">
        <v>58</v>
      </c>
      <c r="D2" s="24" t="s">
        <v>59</v>
      </c>
      <c r="E2" s="24" t="s">
        <v>60</v>
      </c>
      <c r="F2" s="24" t="s">
        <v>61</v>
      </c>
    </row>
    <row r="3" spans="1:6" x14ac:dyDescent="0.25">
      <c r="A3" s="19" t="s">
        <v>0</v>
      </c>
      <c r="B3" s="19" t="s">
        <v>1</v>
      </c>
      <c r="C3" s="21" t="s">
        <v>34</v>
      </c>
      <c r="D3" s="21" t="s">
        <v>35</v>
      </c>
      <c r="E3" s="19" t="s">
        <v>2</v>
      </c>
      <c r="F3" s="19">
        <v>16</v>
      </c>
    </row>
    <row r="4" spans="1:6" x14ac:dyDescent="0.25">
      <c r="A4" s="19" t="s">
        <v>3</v>
      </c>
      <c r="B4" s="19" t="s">
        <v>4</v>
      </c>
      <c r="C4" s="21" t="s">
        <v>36</v>
      </c>
      <c r="D4" s="21" t="s">
        <v>37</v>
      </c>
      <c r="E4" s="19" t="s">
        <v>5</v>
      </c>
      <c r="F4" s="19">
        <v>4</v>
      </c>
    </row>
    <row r="5" spans="1:6" x14ac:dyDescent="0.25">
      <c r="A5" s="19" t="s">
        <v>6</v>
      </c>
      <c r="B5" s="19" t="s">
        <v>7</v>
      </c>
      <c r="C5" s="21" t="s">
        <v>38</v>
      </c>
      <c r="D5" s="21" t="s">
        <v>39</v>
      </c>
      <c r="E5" s="22" t="s">
        <v>33</v>
      </c>
      <c r="F5" s="19">
        <v>15</v>
      </c>
    </row>
    <row r="6" spans="1:6" x14ac:dyDescent="0.25">
      <c r="A6" s="19" t="s">
        <v>8</v>
      </c>
      <c r="B6" s="19" t="s">
        <v>9</v>
      </c>
      <c r="C6" s="21" t="s">
        <v>40</v>
      </c>
      <c r="D6" s="21" t="s">
        <v>41</v>
      </c>
      <c r="E6" s="19" t="s">
        <v>10</v>
      </c>
      <c r="F6" s="19">
        <v>18</v>
      </c>
    </row>
    <row r="7" spans="1:6" x14ac:dyDescent="0.25">
      <c r="A7" s="19" t="s">
        <v>11</v>
      </c>
      <c r="B7" s="19" t="s">
        <v>12</v>
      </c>
      <c r="C7" s="21" t="s">
        <v>42</v>
      </c>
      <c r="D7" s="21" t="s">
        <v>43</v>
      </c>
      <c r="E7" s="19" t="s">
        <v>13</v>
      </c>
      <c r="F7" s="19">
        <v>18</v>
      </c>
    </row>
    <row r="8" spans="1:6" x14ac:dyDescent="0.25">
      <c r="A8" s="19" t="s">
        <v>14</v>
      </c>
      <c r="B8" s="19" t="s">
        <v>15</v>
      </c>
      <c r="C8" s="21" t="s">
        <v>44</v>
      </c>
      <c r="D8" s="21" t="s">
        <v>45</v>
      </c>
      <c r="E8" s="19" t="s">
        <v>13</v>
      </c>
      <c r="F8" s="19">
        <v>18</v>
      </c>
    </row>
    <row r="9" spans="1:6" x14ac:dyDescent="0.25">
      <c r="A9" s="19" t="s">
        <v>16</v>
      </c>
      <c r="B9" s="19" t="s">
        <v>17</v>
      </c>
      <c r="C9" s="21" t="s">
        <v>46</v>
      </c>
      <c r="D9" s="21" t="s">
        <v>47</v>
      </c>
      <c r="E9" s="19" t="s">
        <v>13</v>
      </c>
      <c r="F9" s="19">
        <v>9</v>
      </c>
    </row>
    <row r="10" spans="1:6" x14ac:dyDescent="0.25">
      <c r="A10" s="19" t="s">
        <v>18</v>
      </c>
      <c r="B10" s="19" t="s">
        <v>19</v>
      </c>
      <c r="C10" s="21" t="s">
        <v>48</v>
      </c>
      <c r="D10" s="21" t="s">
        <v>49</v>
      </c>
      <c r="E10" s="19" t="s">
        <v>13</v>
      </c>
      <c r="F10" s="19">
        <v>8</v>
      </c>
    </row>
    <row r="11" spans="1:6" x14ac:dyDescent="0.25">
      <c r="A11" s="19"/>
      <c r="B11" s="19"/>
      <c r="C11" s="23"/>
      <c r="D11" s="23"/>
      <c r="E11" s="19"/>
      <c r="F11" s="19"/>
    </row>
    <row r="12" spans="1:6" x14ac:dyDescent="0.25">
      <c r="C12" s="17"/>
      <c r="D12" s="17"/>
    </row>
  </sheetData>
  <sheetProtection selectLockedCells="1" selectUnlockedCells="1"/>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abSelected="1" zoomScale="110" zoomScaleNormal="110" workbookViewId="0">
      <pane ySplit="2" topLeftCell="A3" activePane="bottomLeft" state="frozen"/>
      <selection pane="bottomLeft" activeCell="K19" sqref="K19"/>
    </sheetView>
  </sheetViews>
  <sheetFormatPr defaultColWidth="11.5546875" defaultRowHeight="13.2" x14ac:dyDescent="0.25"/>
  <cols>
    <col min="1" max="1" width="7.44140625" customWidth="1"/>
    <col min="2" max="2" width="10" customWidth="1"/>
    <col min="3" max="4" width="9.77734375" customWidth="1"/>
    <col min="5" max="6" width="14.6640625" customWidth="1"/>
    <col min="7" max="7" width="13.21875" customWidth="1"/>
    <col min="8" max="8" width="14.6640625" style="2" customWidth="1"/>
    <col min="9" max="9" width="14.109375" style="2" customWidth="1"/>
    <col min="10" max="11" width="12.77734375" style="2" customWidth="1"/>
    <col min="12" max="12" width="14.33203125" customWidth="1"/>
    <col min="13" max="14" width="12.77734375" customWidth="1"/>
    <col min="15" max="18" width="7.44140625" customWidth="1"/>
  </cols>
  <sheetData>
    <row r="1" spans="1:13" s="3" customFormat="1" ht="12.75" customHeight="1" x14ac:dyDescent="0.25">
      <c r="A1" s="16" t="s">
        <v>62</v>
      </c>
      <c r="B1" s="16" t="s">
        <v>20</v>
      </c>
      <c r="C1" s="16" t="s">
        <v>21</v>
      </c>
      <c r="D1" s="16" t="s">
        <v>22</v>
      </c>
      <c r="E1" s="28" t="s">
        <v>23</v>
      </c>
      <c r="F1" s="25"/>
      <c r="G1" s="25"/>
      <c r="H1" s="31" t="s">
        <v>24</v>
      </c>
      <c r="I1" s="26"/>
      <c r="J1" s="26"/>
      <c r="K1" s="26"/>
      <c r="L1" s="26"/>
      <c r="M1" s="26"/>
    </row>
    <row r="2" spans="1:13" s="4" customFormat="1" ht="39.9" customHeight="1" x14ac:dyDescent="0.25">
      <c r="A2" s="16"/>
      <c r="B2" s="16"/>
      <c r="C2" s="16"/>
      <c r="D2" s="16"/>
      <c r="E2" s="29" t="s">
        <v>25</v>
      </c>
      <c r="F2" s="30" t="s">
        <v>26</v>
      </c>
      <c r="G2" s="30" t="s">
        <v>27</v>
      </c>
      <c r="H2" s="27" t="s">
        <v>28</v>
      </c>
      <c r="I2" s="32" t="s">
        <v>26</v>
      </c>
      <c r="J2" s="32" t="s">
        <v>29</v>
      </c>
      <c r="K2" s="27" t="s">
        <v>30</v>
      </c>
      <c r="L2" s="32" t="s">
        <v>31</v>
      </c>
      <c r="M2" s="32" t="s">
        <v>32</v>
      </c>
    </row>
    <row r="3" spans="1:13" s="10" customFormat="1" ht="15" customHeight="1" x14ac:dyDescent="0.25">
      <c r="A3" t="s">
        <v>0</v>
      </c>
      <c r="B3">
        <v>1</v>
      </c>
      <c r="C3">
        <v>0.30000000000000004</v>
      </c>
      <c r="D3">
        <v>0.30000000000000004</v>
      </c>
      <c r="E3" s="5">
        <v>1.08315696643452</v>
      </c>
      <c r="F3" s="6">
        <f>AVERAGE(E3:E5)</f>
        <v>1.247933836061859</v>
      </c>
      <c r="G3" s="6">
        <f>STDEV(E3:E5)</f>
        <v>0.37300351275580867</v>
      </c>
      <c r="H3" s="7">
        <f>E3*100*100/1000</f>
        <v>10.831569664345199</v>
      </c>
      <c r="I3" s="6">
        <f>AVERAGE(H3:H5)</f>
        <v>12.479338360618589</v>
      </c>
      <c r="J3" s="6">
        <f>STDEV(H3:H5)</f>
        <v>3.7300351275580921</v>
      </c>
      <c r="K3" s="8">
        <f>H3*C3+H6*C6+H9*C9+H12*C12+H15*C15</f>
        <v>6.9518248077800502</v>
      </c>
      <c r="L3" s="9">
        <f>AVERAGE(K3:K5)</f>
        <v>8.6361868166350551</v>
      </c>
      <c r="M3" s="9">
        <f>STDEV(K3:K5)</f>
        <v>2.6000045371924494</v>
      </c>
    </row>
    <row r="4" spans="1:13" s="10" customFormat="1" ht="15" customHeight="1" x14ac:dyDescent="0.25">
      <c r="A4" t="s">
        <v>0</v>
      </c>
      <c r="B4">
        <v>2</v>
      </c>
      <c r="C4">
        <v>0.30000000000000004</v>
      </c>
      <c r="D4">
        <v>0.30000000000000004</v>
      </c>
      <c r="E4" s="5">
        <v>0.98569485183427707</v>
      </c>
      <c r="F4" s="7"/>
      <c r="G4" s="6"/>
      <c r="H4" s="7">
        <f t="shared" ref="H3:H109" si="0">E4*100*100/1000</f>
        <v>9.8569485183427688</v>
      </c>
      <c r="I4" s="6"/>
      <c r="J4" s="6"/>
      <c r="K4" s="8">
        <f>H4*C4+H7*C7+H10*C10+H13*C13+H16*C16</f>
        <v>7.3261092258269036</v>
      </c>
      <c r="L4" s="9"/>
      <c r="M4" s="9"/>
    </row>
    <row r="5" spans="1:13" s="10" customFormat="1" ht="15" customHeight="1" x14ac:dyDescent="0.25">
      <c r="A5" t="s">
        <v>0</v>
      </c>
      <c r="B5">
        <v>3</v>
      </c>
      <c r="C5">
        <v>0.30000000000000004</v>
      </c>
      <c r="D5">
        <v>0.30000000000000004</v>
      </c>
      <c r="E5" s="5">
        <v>1.6749496899167799</v>
      </c>
      <c r="F5" s="7"/>
      <c r="G5" s="6"/>
      <c r="H5" s="7">
        <f t="shared" si="0"/>
        <v>16.749496899167799</v>
      </c>
      <c r="I5" s="6"/>
      <c r="J5" s="6"/>
      <c r="K5" s="8">
        <f>H5*C5+H8*C8+H11*C11+H14*C14+H17*C17</f>
        <v>11.630626416298215</v>
      </c>
      <c r="L5" s="9"/>
      <c r="M5" s="9"/>
    </row>
    <row r="6" spans="1:13" s="10" customFormat="1" ht="15" customHeight="1" x14ac:dyDescent="0.25">
      <c r="A6" t="s">
        <v>0</v>
      </c>
      <c r="B6">
        <v>1</v>
      </c>
      <c r="C6">
        <v>0.5</v>
      </c>
      <c r="D6">
        <v>0.8</v>
      </c>
      <c r="E6" s="5">
        <v>0.32478892705136503</v>
      </c>
      <c r="F6" s="7">
        <f>AVERAGE(E6:E8)</f>
        <v>0.55423932275895571</v>
      </c>
      <c r="G6" s="6">
        <f>STDEV(E6:E8)</f>
        <v>0.30931421345102145</v>
      </c>
      <c r="H6" s="7">
        <f t="shared" si="0"/>
        <v>3.2478892705136504</v>
      </c>
      <c r="I6" s="6">
        <f>AVERAGE(H6:H8)</f>
        <v>5.5423932275895567</v>
      </c>
      <c r="J6" s="6">
        <f>STDEV(H6:H8)</f>
        <v>3.0931421345102161</v>
      </c>
      <c r="K6" s="8"/>
      <c r="L6" s="9"/>
      <c r="M6" s="9"/>
    </row>
    <row r="7" spans="1:13" s="10" customFormat="1" ht="15" customHeight="1" x14ac:dyDescent="0.25">
      <c r="A7" t="s">
        <v>0</v>
      </c>
      <c r="B7">
        <v>2</v>
      </c>
      <c r="C7">
        <v>0.5</v>
      </c>
      <c r="D7">
        <v>0.8</v>
      </c>
      <c r="E7" s="5">
        <v>0.43192091792529902</v>
      </c>
      <c r="F7" s="7"/>
      <c r="G7" s="6"/>
      <c r="H7" s="7">
        <f t="shared" si="0"/>
        <v>4.3192091792529901</v>
      </c>
      <c r="I7" s="6"/>
      <c r="J7" s="6"/>
      <c r="K7" s="8"/>
      <c r="L7" s="9"/>
      <c r="M7" s="9"/>
    </row>
    <row r="8" spans="1:13" s="10" customFormat="1" ht="15" customHeight="1" x14ac:dyDescent="0.25">
      <c r="A8" t="s">
        <v>0</v>
      </c>
      <c r="B8">
        <v>3</v>
      </c>
      <c r="C8">
        <v>0.5</v>
      </c>
      <c r="D8">
        <v>0.8</v>
      </c>
      <c r="E8" s="5">
        <v>0.90600812330020308</v>
      </c>
      <c r="F8" s="7"/>
      <c r="G8" s="6"/>
      <c r="H8" s="7">
        <f t="shared" si="0"/>
        <v>9.0600812330020304</v>
      </c>
      <c r="I8" s="6"/>
      <c r="J8" s="6"/>
      <c r="K8" s="8"/>
      <c r="L8" s="9"/>
      <c r="M8" s="9"/>
    </row>
    <row r="9" spans="1:13" s="10" customFormat="1" ht="15" customHeight="1" x14ac:dyDescent="0.25">
      <c r="A9" t="s">
        <v>0</v>
      </c>
      <c r="B9">
        <v>1</v>
      </c>
      <c r="C9">
        <v>0.7</v>
      </c>
      <c r="D9">
        <v>1.5</v>
      </c>
      <c r="E9" s="5">
        <v>0.14965834948538601</v>
      </c>
      <c r="F9" s="7">
        <f>AVERAGE(E9:E11)</f>
        <v>0.14496700602477533</v>
      </c>
      <c r="G9" s="6">
        <f>STDEV(E9:E11)</f>
        <v>4.1081641176527583E-3</v>
      </c>
      <c r="H9" s="7">
        <f t="shared" si="0"/>
        <v>1.4965834948538599</v>
      </c>
      <c r="I9" s="6">
        <f>AVERAGE(H9:H11)</f>
        <v>1.4496700602477535</v>
      </c>
      <c r="J9" s="6">
        <f>STDEV(H9:H11)</f>
        <v>4.1081641176527524E-2</v>
      </c>
      <c r="K9" s="2"/>
      <c r="L9" s="5"/>
      <c r="M9" s="5"/>
    </row>
    <row r="10" spans="1:13" s="10" customFormat="1" ht="15" customHeight="1" x14ac:dyDescent="0.25">
      <c r="A10" t="s">
        <v>0</v>
      </c>
      <c r="B10">
        <v>2</v>
      </c>
      <c r="C10">
        <v>0.7</v>
      </c>
      <c r="D10">
        <v>1.5</v>
      </c>
      <c r="E10" s="5">
        <v>0.14201265965354201</v>
      </c>
      <c r="F10" s="7"/>
      <c r="G10" s="6"/>
      <c r="H10" s="7">
        <f t="shared" si="0"/>
        <v>1.4201265965354199</v>
      </c>
      <c r="I10" s="6"/>
      <c r="J10" s="6"/>
      <c r="K10" s="2"/>
      <c r="L10" s="5"/>
      <c r="M10" s="5"/>
    </row>
    <row r="11" spans="1:13" s="10" customFormat="1" ht="15" customHeight="1" x14ac:dyDescent="0.25">
      <c r="A11" t="s">
        <v>0</v>
      </c>
      <c r="B11">
        <v>3</v>
      </c>
      <c r="C11">
        <v>0.7</v>
      </c>
      <c r="D11">
        <v>1.5</v>
      </c>
      <c r="E11" s="5">
        <v>0.143230008935398</v>
      </c>
      <c r="F11" s="7"/>
      <c r="G11" s="6"/>
      <c r="H11" s="7">
        <f t="shared" si="0"/>
        <v>1.4323000893539801</v>
      </c>
      <c r="I11" s="6"/>
      <c r="J11" s="6"/>
      <c r="K11" s="2"/>
      <c r="L11" s="5"/>
      <c r="M11" s="5"/>
    </row>
    <row r="12" spans="1:13" s="10" customFormat="1" ht="15" customHeight="1" x14ac:dyDescent="0.25">
      <c r="A12" t="s">
        <v>0</v>
      </c>
      <c r="B12">
        <v>1</v>
      </c>
      <c r="C12">
        <v>1.5</v>
      </c>
      <c r="D12">
        <v>3</v>
      </c>
      <c r="E12" s="5">
        <v>4.8516405691364298E-2</v>
      </c>
      <c r="F12" s="7">
        <f>AVERAGE(E12:E14)</f>
        <v>5.3474801849582428E-2</v>
      </c>
      <c r="G12" s="6">
        <f>STDEV(E12:E14)</f>
        <v>6.5594288579338836E-3</v>
      </c>
      <c r="H12" s="7">
        <f t="shared" si="0"/>
        <v>0.48516405691364306</v>
      </c>
      <c r="I12" s="6">
        <f>AVERAGE(H12:H14)</f>
        <v>0.53474801849582432</v>
      </c>
      <c r="J12" s="6">
        <f>STDEV(H12:H14)</f>
        <v>6.5594288579338828E-2</v>
      </c>
      <c r="K12" s="2"/>
      <c r="L12" s="5"/>
      <c r="M12" s="5"/>
    </row>
    <row r="13" spans="1:13" s="10" customFormat="1" ht="15" customHeight="1" x14ac:dyDescent="0.25">
      <c r="A13" t="s">
        <v>0</v>
      </c>
      <c r="B13">
        <v>2</v>
      </c>
      <c r="C13">
        <v>1.5</v>
      </c>
      <c r="D13">
        <v>3</v>
      </c>
      <c r="E13" s="5">
        <v>6.0912511559808397E-2</v>
      </c>
      <c r="F13" s="7"/>
      <c r="G13" s="6"/>
      <c r="H13" s="7">
        <f t="shared" si="0"/>
        <v>0.60912511559808402</v>
      </c>
      <c r="I13" s="6"/>
      <c r="J13" s="6"/>
      <c r="K13" s="2"/>
      <c r="L13" s="5"/>
      <c r="M13" s="5"/>
    </row>
    <row r="14" spans="1:13" s="10" customFormat="1" ht="15" customHeight="1" x14ac:dyDescent="0.25">
      <c r="A14" t="s">
        <v>0</v>
      </c>
      <c r="B14">
        <v>3</v>
      </c>
      <c r="C14">
        <v>1.5</v>
      </c>
      <c r="D14">
        <v>3</v>
      </c>
      <c r="E14" s="5">
        <v>5.0995488297574602E-2</v>
      </c>
      <c r="F14" s="7"/>
      <c r="G14" s="6"/>
      <c r="H14" s="7">
        <f t="shared" si="0"/>
        <v>0.50995488297574609</v>
      </c>
      <c r="I14" s="6"/>
      <c r="J14" s="6"/>
      <c r="K14" s="2"/>
      <c r="L14" s="5"/>
      <c r="M14" s="5"/>
    </row>
    <row r="15" spans="1:13" s="10" customFormat="1" ht="15" customHeight="1" x14ac:dyDescent="0.25">
      <c r="A15" t="s">
        <v>0</v>
      </c>
      <c r="B15">
        <v>1</v>
      </c>
      <c r="C15">
        <v>2</v>
      </c>
      <c r="D15">
        <v>5</v>
      </c>
      <c r="E15" s="5">
        <v>1.5152737072575001E-2</v>
      </c>
      <c r="F15" s="7">
        <f>AVERAGE(E15:E17)</f>
        <v>1.5214881236876867E-2</v>
      </c>
      <c r="G15" s="6">
        <f>STDEV(E15:E17)</f>
        <v>1.7238043909586302E-4</v>
      </c>
      <c r="H15" s="7">
        <f t="shared" si="0"/>
        <v>0.15152737072575001</v>
      </c>
      <c r="I15" s="6">
        <f>AVERAGE(H15:H17)</f>
        <v>0.15214881236876868</v>
      </c>
      <c r="J15" s="6">
        <f>STDEV(H15:H17)</f>
        <v>1.7238043909586389E-3</v>
      </c>
      <c r="K15" s="2"/>
      <c r="L15" s="5"/>
      <c r="M15" s="5"/>
    </row>
    <row r="16" spans="1:13" s="10" customFormat="1" ht="15" customHeight="1" x14ac:dyDescent="0.25">
      <c r="A16" t="s">
        <v>0</v>
      </c>
      <c r="B16">
        <v>2</v>
      </c>
      <c r="C16">
        <v>2</v>
      </c>
      <c r="D16">
        <v>5</v>
      </c>
      <c r="E16" s="5">
        <v>1.50821894862829E-2</v>
      </c>
      <c r="F16" s="2"/>
      <c r="G16" s="6"/>
      <c r="H16" s="7">
        <f t="shared" si="0"/>
        <v>0.15082189486282899</v>
      </c>
      <c r="I16" s="6"/>
      <c r="J16" s="6"/>
      <c r="K16" s="2"/>
      <c r="L16" s="5"/>
      <c r="M16" s="5"/>
    </row>
    <row r="17" spans="1:13" s="10" customFormat="1" ht="15" customHeight="1" x14ac:dyDescent="0.25">
      <c r="A17" t="s">
        <v>0</v>
      </c>
      <c r="B17">
        <v>3</v>
      </c>
      <c r="C17">
        <v>2</v>
      </c>
      <c r="D17">
        <v>5</v>
      </c>
      <c r="E17" s="5">
        <v>1.54097171517727E-2</v>
      </c>
      <c r="F17" s="2"/>
      <c r="G17" s="2"/>
      <c r="H17" s="7">
        <f t="shared" si="0"/>
        <v>0.15409717151772701</v>
      </c>
      <c r="I17" s="6"/>
      <c r="J17" s="6"/>
      <c r="K17" s="2"/>
      <c r="L17" s="5"/>
      <c r="M17" s="5"/>
    </row>
    <row r="18" spans="1:13" s="10" customFormat="1" ht="15" customHeight="1" x14ac:dyDescent="0.25">
      <c r="A18" t="s">
        <v>3</v>
      </c>
      <c r="B18">
        <v>1</v>
      </c>
      <c r="C18">
        <v>0.5</v>
      </c>
      <c r="D18">
        <v>0.5</v>
      </c>
      <c r="E18" s="5">
        <v>0.43269815255569999</v>
      </c>
      <c r="F18" s="8">
        <f>AVERAGE(E18:E21)</f>
        <v>0.23176640018341124</v>
      </c>
      <c r="G18" s="2">
        <f>STDEV(E18:E21)</f>
        <v>0.13632496712496592</v>
      </c>
      <c r="H18" s="7">
        <f t="shared" si="0"/>
        <v>4.3269815255570006</v>
      </c>
      <c r="I18" s="11">
        <f>AVERAGE(H18:H21)</f>
        <v>2.3176640018341126</v>
      </c>
      <c r="J18" s="6">
        <f>STDEV(H18:H21)</f>
        <v>1.3632496712496589</v>
      </c>
      <c r="K18" s="7">
        <f>H18*C18+H22*C22</f>
        <v>3.1650889645217157</v>
      </c>
      <c r="L18" s="9">
        <f>AVERAGE(K18:K21)</f>
        <v>2.3057897941614378</v>
      </c>
      <c r="M18" s="9">
        <f>STDEV(K18:K21)</f>
        <v>1.0873540360532916</v>
      </c>
    </row>
    <row r="19" spans="1:13" s="10" customFormat="1" ht="15" customHeight="1" x14ac:dyDescent="0.25">
      <c r="A19" t="s">
        <v>3</v>
      </c>
      <c r="B19">
        <v>2</v>
      </c>
      <c r="C19">
        <v>0.5</v>
      </c>
      <c r="D19">
        <v>0.5</v>
      </c>
      <c r="E19" s="5">
        <v>0.19460162984453103</v>
      </c>
      <c r="F19" s="8"/>
      <c r="G19" s="2"/>
      <c r="H19" s="7">
        <f t="shared" si="0"/>
        <v>1.9460162984453102</v>
      </c>
      <c r="I19" s="11"/>
      <c r="J19" s="6"/>
      <c r="K19" s="7">
        <f>H19*C19+H23*C23</f>
        <v>3.3123309082830139</v>
      </c>
      <c r="L19" s="9"/>
      <c r="M19" s="9"/>
    </row>
    <row r="20" spans="1:13" s="10" customFormat="1" ht="15" customHeight="1" x14ac:dyDescent="0.25">
      <c r="A20" t="s">
        <v>3</v>
      </c>
      <c r="B20">
        <v>3</v>
      </c>
      <c r="C20">
        <v>0.5</v>
      </c>
      <c r="D20">
        <v>0.5</v>
      </c>
      <c r="E20" s="5">
        <v>0.132723531017088</v>
      </c>
      <c r="F20" s="7"/>
      <c r="G20" s="2"/>
      <c r="H20" s="7">
        <f t="shared" si="0"/>
        <v>1.32723531017088</v>
      </c>
      <c r="I20" s="6"/>
      <c r="J20" s="6"/>
      <c r="K20" s="7">
        <f>H20*C20+H24*C24</f>
        <v>1.2073155263791591</v>
      </c>
      <c r="L20" s="9"/>
      <c r="M20" s="9"/>
    </row>
    <row r="21" spans="1:13" s="10" customFormat="1" ht="15" customHeight="1" x14ac:dyDescent="0.25">
      <c r="A21" t="s">
        <v>3</v>
      </c>
      <c r="B21">
        <v>4</v>
      </c>
      <c r="C21">
        <v>0.5</v>
      </c>
      <c r="D21">
        <v>0.5</v>
      </c>
      <c r="E21" s="5">
        <v>0.167042287316326</v>
      </c>
      <c r="F21" s="7"/>
      <c r="G21" s="2"/>
      <c r="H21" s="7">
        <f t="shared" si="0"/>
        <v>1.67042287316326</v>
      </c>
      <c r="I21" s="6"/>
      <c r="J21" s="6"/>
      <c r="K21" s="7">
        <f>H21*C21+H25*C25</f>
        <v>1.5384237774618619</v>
      </c>
      <c r="L21" s="9"/>
      <c r="M21" s="9"/>
    </row>
    <row r="22" spans="1:13" s="10" customFormat="1" ht="15" customHeight="1" x14ac:dyDescent="0.25">
      <c r="A22" t="s">
        <v>3</v>
      </c>
      <c r="B22">
        <v>1</v>
      </c>
      <c r="C22">
        <v>4.5</v>
      </c>
      <c r="D22">
        <v>5</v>
      </c>
      <c r="E22" s="5">
        <v>2.22577378165159E-2</v>
      </c>
      <c r="F22" s="8">
        <f>AVERAGE(E22:E25)</f>
        <v>2.5487950960986251E-2</v>
      </c>
      <c r="G22" s="2">
        <f>STDEV(E22:E25)</f>
        <v>1.8161126950006143E-2</v>
      </c>
      <c r="H22" s="7">
        <f t="shared" si="0"/>
        <v>0.22257737816515899</v>
      </c>
      <c r="I22" s="11">
        <f>AVERAGE(H22:H25)</f>
        <v>0.2548795096098625</v>
      </c>
      <c r="J22" s="6">
        <f>STDEV(H22:H25)</f>
        <v>0.18161126950006151</v>
      </c>
      <c r="K22" s="7"/>
      <c r="L22" s="9"/>
      <c r="M22" s="9"/>
    </row>
    <row r="23" spans="1:13" s="10" customFormat="1" ht="15" customHeight="1" x14ac:dyDescent="0.25">
      <c r="A23" t="s">
        <v>3</v>
      </c>
      <c r="B23">
        <v>2</v>
      </c>
      <c r="C23">
        <v>4.5</v>
      </c>
      <c r="D23">
        <v>5</v>
      </c>
      <c r="E23" s="5">
        <v>5.19849502013413E-2</v>
      </c>
      <c r="F23" s="7"/>
      <c r="G23" s="2"/>
      <c r="H23" s="7">
        <f t="shared" si="0"/>
        <v>0.51984950201341307</v>
      </c>
      <c r="I23" s="6"/>
      <c r="J23" s="6"/>
      <c r="K23" s="7"/>
      <c r="L23" s="9"/>
      <c r="M23" s="9"/>
    </row>
    <row r="24" spans="1:13" s="10" customFormat="1" ht="15" customHeight="1" x14ac:dyDescent="0.25">
      <c r="A24" t="s">
        <v>3</v>
      </c>
      <c r="B24">
        <v>3</v>
      </c>
      <c r="C24">
        <v>4.5</v>
      </c>
      <c r="D24">
        <v>5</v>
      </c>
      <c r="E24" s="5">
        <v>1.2082174917638199E-2</v>
      </c>
      <c r="F24" s="7"/>
      <c r="G24" s="6"/>
      <c r="H24" s="7">
        <f t="shared" si="0"/>
        <v>0.120821749176382</v>
      </c>
      <c r="I24" s="6"/>
      <c r="J24" s="6"/>
      <c r="K24" s="2"/>
      <c r="L24" s="5"/>
      <c r="M24" s="5"/>
    </row>
    <row r="25" spans="1:13" s="10" customFormat="1" ht="15" customHeight="1" x14ac:dyDescent="0.25">
      <c r="A25" t="s">
        <v>3</v>
      </c>
      <c r="B25">
        <v>4</v>
      </c>
      <c r="C25">
        <v>4.5</v>
      </c>
      <c r="D25">
        <v>5</v>
      </c>
      <c r="E25" s="5">
        <v>1.5626940908449599E-2</v>
      </c>
      <c r="F25" s="7"/>
      <c r="G25" s="6"/>
      <c r="H25" s="7">
        <f t="shared" si="0"/>
        <v>0.15626940908449599</v>
      </c>
      <c r="I25" s="6"/>
      <c r="J25" s="6"/>
      <c r="K25" s="2"/>
      <c r="L25" s="5"/>
      <c r="M25" s="5"/>
    </row>
    <row r="26" spans="1:13" x14ac:dyDescent="0.25">
      <c r="A26" t="s">
        <v>6</v>
      </c>
      <c r="B26">
        <v>1</v>
      </c>
      <c r="C26">
        <v>0.5</v>
      </c>
      <c r="D26">
        <v>0.5</v>
      </c>
      <c r="E26" s="5">
        <v>0.20079538199895303</v>
      </c>
      <c r="F26" s="6">
        <f>AVERAGE(E26:E28)</f>
        <v>0.1461494969238358</v>
      </c>
      <c r="G26" s="6">
        <f>STDEV(E26:E28)</f>
        <v>5.960871398514412E-2</v>
      </c>
      <c r="H26" s="7">
        <f t="shared" si="0"/>
        <v>2.0079538199895302</v>
      </c>
      <c r="I26" s="6">
        <f>AVERAGE(H26:H28)</f>
        <v>1.4614949692383581</v>
      </c>
      <c r="J26" s="6">
        <f>STDEV(H26:H28)</f>
        <v>0.59608713985144035</v>
      </c>
      <c r="K26" s="8">
        <f>H26*C26+H29*C29+H32*C32+H35*C35</f>
        <v>1.9648112281028587</v>
      </c>
      <c r="L26" s="9">
        <f>AVERAGE(K26:K28)</f>
        <v>1.4917123967536519</v>
      </c>
      <c r="M26" s="9">
        <f>STDEV(K26:K28)</f>
        <v>0.45471251818934461</v>
      </c>
    </row>
    <row r="27" spans="1:13" x14ac:dyDescent="0.25">
      <c r="A27" t="s">
        <v>6</v>
      </c>
      <c r="B27">
        <v>2</v>
      </c>
      <c r="C27">
        <v>0.5</v>
      </c>
      <c r="D27">
        <v>0.5</v>
      </c>
      <c r="E27" s="5">
        <v>8.2583358938986398E-2</v>
      </c>
      <c r="F27" s="12"/>
      <c r="G27" s="12"/>
      <c r="H27" s="7">
        <f t="shared" si="0"/>
        <v>0.82583358938986395</v>
      </c>
      <c r="I27" s="6"/>
      <c r="J27" s="6"/>
      <c r="K27" s="8">
        <f>H27*C27+H30*C30+H33*C33+H36*C36</f>
        <v>1.0579407814409101</v>
      </c>
      <c r="L27" s="9"/>
      <c r="M27" s="9"/>
    </row>
    <row r="28" spans="1:13" x14ac:dyDescent="0.25">
      <c r="A28" t="s">
        <v>6</v>
      </c>
      <c r="B28">
        <v>3</v>
      </c>
      <c r="C28">
        <v>0.5</v>
      </c>
      <c r="D28">
        <v>0.5</v>
      </c>
      <c r="E28" s="5">
        <v>0.155069749833568</v>
      </c>
      <c r="F28" s="12"/>
      <c r="G28" s="12"/>
      <c r="H28" s="7">
        <f t="shared" si="0"/>
        <v>1.55069749833568</v>
      </c>
      <c r="I28" s="6"/>
      <c r="J28" s="6"/>
      <c r="K28" s="8">
        <f>H28*C28+H31*C31+H34*C34+H37*C37</f>
        <v>1.452385180717187</v>
      </c>
      <c r="L28" s="9"/>
      <c r="M28" s="9"/>
    </row>
    <row r="29" spans="1:13" x14ac:dyDescent="0.25">
      <c r="A29" t="s">
        <v>6</v>
      </c>
      <c r="B29">
        <v>1</v>
      </c>
      <c r="C29">
        <v>0.5</v>
      </c>
      <c r="D29">
        <v>1</v>
      </c>
      <c r="E29" s="5">
        <v>3.3656569206486901E-2</v>
      </c>
      <c r="F29" s="6">
        <f>AVERAGE(E29:E31)</f>
        <v>3.3450553896788103E-2</v>
      </c>
      <c r="G29" s="6">
        <f>STDEV(E29:E31)</f>
        <v>9.3147272701661222E-3</v>
      </c>
      <c r="H29" s="7">
        <f t="shared" si="0"/>
        <v>0.33656569206486903</v>
      </c>
      <c r="I29" s="6">
        <f>AVERAGE(H29:H31)</f>
        <v>0.33450553896788099</v>
      </c>
      <c r="J29" s="6">
        <f>STDEV(H29:H31)</f>
        <v>9.314727270166126E-2</v>
      </c>
      <c r="K29" s="8"/>
      <c r="L29" s="8"/>
      <c r="M29" s="8"/>
    </row>
    <row r="30" spans="1:13" x14ac:dyDescent="0.25">
      <c r="A30" t="s">
        <v>6</v>
      </c>
      <c r="B30">
        <v>2</v>
      </c>
      <c r="C30">
        <v>0.5</v>
      </c>
      <c r="D30">
        <v>1</v>
      </c>
      <c r="E30" s="5">
        <v>4.2660564677800598E-2</v>
      </c>
      <c r="F30" s="12"/>
      <c r="G30" s="12"/>
      <c r="H30" s="7">
        <f t="shared" si="0"/>
        <v>0.42660564677800594</v>
      </c>
      <c r="I30" s="6"/>
      <c r="J30" s="6"/>
      <c r="K30" s="8"/>
      <c r="L30" s="8"/>
      <c r="M30" s="8"/>
    </row>
    <row r="31" spans="1:13" x14ac:dyDescent="0.25">
      <c r="A31" t="s">
        <v>6</v>
      </c>
      <c r="B31">
        <v>3</v>
      </c>
      <c r="C31">
        <v>0.5</v>
      </c>
      <c r="D31">
        <v>1</v>
      </c>
      <c r="E31" s="5">
        <v>2.4034527806076799E-2</v>
      </c>
      <c r="F31" s="12"/>
      <c r="G31" s="12"/>
      <c r="H31" s="7">
        <f t="shared" si="0"/>
        <v>0.240345278060768</v>
      </c>
      <c r="I31" s="6"/>
      <c r="J31" s="6"/>
      <c r="K31" s="8"/>
      <c r="L31" s="8"/>
      <c r="M31" s="8"/>
    </row>
    <row r="32" spans="1:13" x14ac:dyDescent="0.25">
      <c r="A32" t="s">
        <v>6</v>
      </c>
      <c r="B32">
        <v>1</v>
      </c>
      <c r="C32">
        <v>1</v>
      </c>
      <c r="D32">
        <v>2</v>
      </c>
      <c r="E32" s="5">
        <v>3.0666584768430899E-2</v>
      </c>
      <c r="F32" s="6">
        <f>AVERAGE(E32:E34)</f>
        <v>2.1181240215381428E-2</v>
      </c>
      <c r="G32" s="6">
        <f>STDEV(E32:E34)</f>
        <v>9.4701930973943877E-3</v>
      </c>
      <c r="H32" s="7">
        <f t="shared" si="0"/>
        <v>0.30666584768430899</v>
      </c>
      <c r="I32" s="6">
        <f>AVERAGE(H32:H34)</f>
        <v>0.21181240215381433</v>
      </c>
      <c r="J32" s="6">
        <f>STDEV(H32:H34)</f>
        <v>9.4701930973943721E-2</v>
      </c>
      <c r="L32" s="5"/>
      <c r="M32" s="5"/>
    </row>
    <row r="33" spans="1:13" x14ac:dyDescent="0.25">
      <c r="A33" t="s">
        <v>6</v>
      </c>
      <c r="B33">
        <v>2</v>
      </c>
      <c r="C33">
        <v>1</v>
      </c>
      <c r="D33">
        <v>2</v>
      </c>
      <c r="E33" s="5">
        <v>2.1150864229879499E-2</v>
      </c>
      <c r="F33" s="12"/>
      <c r="G33" s="12"/>
      <c r="H33" s="7">
        <f t="shared" si="0"/>
        <v>0.21150864229879496</v>
      </c>
      <c r="I33" s="6"/>
      <c r="J33" s="6"/>
      <c r="L33" s="5"/>
      <c r="M33" s="5"/>
    </row>
    <row r="34" spans="1:13" x14ac:dyDescent="0.25">
      <c r="A34" t="s">
        <v>6</v>
      </c>
      <c r="B34">
        <v>3</v>
      </c>
      <c r="C34">
        <v>1</v>
      </c>
      <c r="D34">
        <v>2</v>
      </c>
      <c r="E34" s="5">
        <v>1.1726271647833899E-2</v>
      </c>
      <c r="F34" s="12"/>
      <c r="G34" s="12"/>
      <c r="H34" s="7">
        <f t="shared" si="0"/>
        <v>0.11726271647833898</v>
      </c>
      <c r="I34" s="6"/>
      <c r="J34" s="6"/>
      <c r="L34" s="5"/>
      <c r="M34" s="5"/>
    </row>
    <row r="35" spans="1:13" x14ac:dyDescent="0.25">
      <c r="A35" t="s">
        <v>6</v>
      </c>
      <c r="B35">
        <v>1</v>
      </c>
      <c r="C35">
        <v>2</v>
      </c>
      <c r="D35">
        <v>4</v>
      </c>
      <c r="E35" s="5">
        <v>2.4294281219567501E-2</v>
      </c>
      <c r="F35" s="6">
        <f>AVERAGE(E35:E37)</f>
        <v>1.9094987024835901E-2</v>
      </c>
      <c r="G35" s="6">
        <f>STDEV(E35:E37)</f>
        <v>7.0962371281074266E-3</v>
      </c>
      <c r="H35" s="7">
        <f t="shared" si="0"/>
        <v>0.24294281219567501</v>
      </c>
      <c r="I35" s="6">
        <f>AVERAGE(H35:H37)</f>
        <v>0.19094987024835905</v>
      </c>
      <c r="J35" s="6">
        <f>STDEV(H35:H37)</f>
        <v>7.0962371281074077E-2</v>
      </c>
      <c r="L35" s="5"/>
      <c r="M35" s="5"/>
    </row>
    <row r="36" spans="1:13" x14ac:dyDescent="0.25">
      <c r="A36" t="s">
        <v>6</v>
      </c>
      <c r="B36">
        <v>2</v>
      </c>
      <c r="C36">
        <v>2</v>
      </c>
      <c r="D36">
        <v>4</v>
      </c>
      <c r="E36" s="5">
        <v>1.1010626052909001E-2</v>
      </c>
      <c r="F36" s="12"/>
      <c r="G36" s="12"/>
      <c r="H36" s="7">
        <f t="shared" si="0"/>
        <v>0.11010626052909001</v>
      </c>
      <c r="I36" s="6"/>
      <c r="J36" s="6"/>
      <c r="L36" s="5"/>
      <c r="M36" s="5"/>
    </row>
    <row r="37" spans="1:13" x14ac:dyDescent="0.25">
      <c r="A37" t="s">
        <v>6</v>
      </c>
      <c r="B37">
        <v>3</v>
      </c>
      <c r="C37">
        <v>2</v>
      </c>
      <c r="D37">
        <v>4</v>
      </c>
      <c r="E37" s="5">
        <v>2.1980053802031201E-2</v>
      </c>
      <c r="F37" s="12"/>
      <c r="G37" s="12"/>
      <c r="H37" s="7">
        <f t="shared" si="0"/>
        <v>0.21980053802031202</v>
      </c>
      <c r="I37" s="6"/>
      <c r="J37" s="6"/>
      <c r="L37" s="5"/>
      <c r="M37" s="5"/>
    </row>
    <row r="38" spans="1:13" x14ac:dyDescent="0.25">
      <c r="A38" t="s">
        <v>8</v>
      </c>
      <c r="B38">
        <v>1</v>
      </c>
      <c r="C38">
        <v>0.5</v>
      </c>
      <c r="D38">
        <v>0.5</v>
      </c>
      <c r="E38" s="5">
        <v>4.3996199566252302E-2</v>
      </c>
      <c r="F38" s="6">
        <f>AVERAGE(E38:E40)</f>
        <v>0.1004909195325311</v>
      </c>
      <c r="G38" s="6">
        <f>STDEV(E38:E40)</f>
        <v>5.2455024672293904E-2</v>
      </c>
      <c r="H38" s="7">
        <f t="shared" si="0"/>
        <v>0.43996199566252303</v>
      </c>
      <c r="I38" s="6">
        <f>AVERAGE(H38:H40)</f>
        <v>1.0049091953253111</v>
      </c>
      <c r="J38" s="6">
        <f>STDEV(H38:H40)</f>
        <v>0.52455024672293926</v>
      </c>
      <c r="K38" s="7">
        <f>H38*0.5+H41*0.5+H44*1+H47*2</f>
        <v>1.2194619973237675</v>
      </c>
      <c r="L38" s="5">
        <f>AVERAGE(K38:K40)</f>
        <v>1.7464279261490248</v>
      </c>
      <c r="M38" s="5">
        <f>STDEV(K38:K40)</f>
        <v>0.46272601942234221</v>
      </c>
    </row>
    <row r="39" spans="1:13" x14ac:dyDescent="0.25">
      <c r="A39" t="s">
        <v>8</v>
      </c>
      <c r="B39">
        <v>2</v>
      </c>
      <c r="C39">
        <v>0.5</v>
      </c>
      <c r="D39">
        <v>0.5</v>
      </c>
      <c r="E39" s="5">
        <v>0.10982295304955401</v>
      </c>
      <c r="F39" s="12"/>
      <c r="G39" s="12"/>
      <c r="H39" s="7">
        <f t="shared" si="0"/>
        <v>1.0982295304955403</v>
      </c>
      <c r="I39" s="6"/>
      <c r="J39" s="6"/>
      <c r="K39" s="7">
        <f>H39*0.5+H42*0.5+H45*1+H48*2</f>
        <v>1.9334546845123897</v>
      </c>
      <c r="L39" s="5"/>
      <c r="M39" s="5"/>
    </row>
    <row r="40" spans="1:13" x14ac:dyDescent="0.25">
      <c r="A40" t="s">
        <v>8</v>
      </c>
      <c r="B40">
        <v>3</v>
      </c>
      <c r="C40">
        <v>0.5</v>
      </c>
      <c r="D40">
        <v>0.5</v>
      </c>
      <c r="E40" s="5">
        <v>0.14765360598178701</v>
      </c>
      <c r="F40" s="12"/>
      <c r="G40" s="12"/>
      <c r="H40" s="7">
        <f t="shared" si="0"/>
        <v>1.4765360598178701</v>
      </c>
      <c r="I40" s="6"/>
      <c r="J40" s="6"/>
      <c r="K40" s="7">
        <f>H40*0.5+H43*0.5+H46*1+H49*2</f>
        <v>2.0863670966109167</v>
      </c>
      <c r="L40" s="5"/>
      <c r="M40" s="5"/>
    </row>
    <row r="41" spans="1:13" x14ac:dyDescent="0.25">
      <c r="A41" t="s">
        <v>8</v>
      </c>
      <c r="B41">
        <v>1</v>
      </c>
      <c r="C41">
        <v>0.5</v>
      </c>
      <c r="D41">
        <v>1</v>
      </c>
      <c r="E41" s="5">
        <v>2.0391934212319201E-2</v>
      </c>
      <c r="F41" s="6">
        <f>AVERAGE(E41:E43)</f>
        <v>3.1264078659207335E-2</v>
      </c>
      <c r="G41" s="6">
        <f>STDEV(E41:E43)</f>
        <v>9.4705586163843537E-3</v>
      </c>
      <c r="H41" s="7">
        <f t="shared" si="0"/>
        <v>0.20391934212319199</v>
      </c>
      <c r="I41" s="6">
        <f>AVERAGE(H41:H43)</f>
        <v>0.31264078659207334</v>
      </c>
      <c r="J41" s="6">
        <f>STDEV(H41:H43)</f>
        <v>9.4705586163843281E-2</v>
      </c>
      <c r="L41" s="5"/>
      <c r="M41" s="5"/>
    </row>
    <row r="42" spans="1:13" x14ac:dyDescent="0.25">
      <c r="A42" t="s">
        <v>8</v>
      </c>
      <c r="B42">
        <v>2</v>
      </c>
      <c r="C42">
        <v>0.5</v>
      </c>
      <c r="D42">
        <v>1</v>
      </c>
      <c r="E42" s="5">
        <v>3.7719384345049102E-2</v>
      </c>
      <c r="F42" s="12"/>
      <c r="G42" s="12"/>
      <c r="H42" s="7">
        <f t="shared" si="0"/>
        <v>0.37719384345049106</v>
      </c>
      <c r="I42" s="6"/>
      <c r="J42" s="6"/>
      <c r="L42" s="5"/>
      <c r="M42" s="5"/>
    </row>
    <row r="43" spans="1:13" x14ac:dyDescent="0.25">
      <c r="A43" t="s">
        <v>8</v>
      </c>
      <c r="B43">
        <v>3</v>
      </c>
      <c r="C43">
        <v>0.5</v>
      </c>
      <c r="D43">
        <v>1</v>
      </c>
      <c r="E43" s="5">
        <v>3.5680917420253699E-2</v>
      </c>
      <c r="F43" s="12"/>
      <c r="G43" s="12"/>
      <c r="H43" s="7">
        <f t="shared" si="0"/>
        <v>0.35680917420253699</v>
      </c>
      <c r="I43" s="6"/>
      <c r="J43" s="6"/>
      <c r="L43" s="5"/>
      <c r="M43" s="5"/>
    </row>
    <row r="44" spans="1:13" x14ac:dyDescent="0.25">
      <c r="A44" t="s">
        <v>8</v>
      </c>
      <c r="B44">
        <v>1</v>
      </c>
      <c r="C44">
        <v>1</v>
      </c>
      <c r="D44">
        <v>2</v>
      </c>
      <c r="E44" s="5">
        <v>1.9997772029199598E-2</v>
      </c>
      <c r="F44" s="6">
        <f>AVERAGE(E44:E46)</f>
        <v>2.9188319747757634E-2</v>
      </c>
      <c r="G44" s="6">
        <f>STDEV(E44:E46)</f>
        <v>8.7321311497451388E-3</v>
      </c>
      <c r="H44" s="7">
        <f t="shared" si="0"/>
        <v>0.19997772029199598</v>
      </c>
      <c r="I44" s="6">
        <f>AVERAGE(H44:H46)</f>
        <v>0.29188319747757635</v>
      </c>
      <c r="J44" s="6">
        <f>STDEV(H44:H46)</f>
        <v>8.7321311497451246E-2</v>
      </c>
      <c r="L44" s="5"/>
      <c r="M44" s="5"/>
    </row>
    <row r="45" spans="1:13" x14ac:dyDescent="0.25">
      <c r="A45" t="s">
        <v>8</v>
      </c>
      <c r="B45">
        <v>2</v>
      </c>
      <c r="C45">
        <v>1</v>
      </c>
      <c r="D45">
        <v>2</v>
      </c>
      <c r="E45" s="5">
        <v>3.0191868549208599E-2</v>
      </c>
      <c r="F45" s="12"/>
      <c r="G45" s="12"/>
      <c r="H45" s="7">
        <f t="shared" si="0"/>
        <v>0.30191868549208595</v>
      </c>
      <c r="I45" s="6"/>
      <c r="J45" s="6"/>
      <c r="L45" s="5"/>
      <c r="M45" s="5"/>
    </row>
    <row r="46" spans="1:13" x14ac:dyDescent="0.25">
      <c r="A46" t="s">
        <v>8</v>
      </c>
      <c r="B46">
        <v>3</v>
      </c>
      <c r="C46">
        <v>1</v>
      </c>
      <c r="D46">
        <v>2</v>
      </c>
      <c r="E46" s="5">
        <v>3.7375318664864703E-2</v>
      </c>
      <c r="F46" s="12"/>
      <c r="G46" s="12"/>
      <c r="H46" s="7">
        <f t="shared" si="0"/>
        <v>0.37375318664864704</v>
      </c>
      <c r="I46" s="6"/>
      <c r="J46" s="6"/>
      <c r="L46" s="5"/>
      <c r="M46" s="5"/>
    </row>
    <row r="47" spans="1:13" x14ac:dyDescent="0.25">
      <c r="A47" t="s">
        <v>8</v>
      </c>
      <c r="B47">
        <v>1</v>
      </c>
      <c r="C47">
        <v>2</v>
      </c>
      <c r="D47">
        <v>4</v>
      </c>
      <c r="E47" s="5">
        <v>3.48771804069457E-2</v>
      </c>
      <c r="F47" s="6">
        <f>AVERAGE(E47:E49)</f>
        <v>3.9788486885637797E-2</v>
      </c>
      <c r="G47" s="6">
        <f>STDEV(E47:E49)</f>
        <v>4.9070232206226104E-3</v>
      </c>
      <c r="H47" s="7">
        <f t="shared" si="0"/>
        <v>0.34877180406945701</v>
      </c>
      <c r="I47" s="6">
        <f>AVERAGE(H47:H49)</f>
        <v>0.39788486885637803</v>
      </c>
      <c r="J47" s="6">
        <f>STDEV(H47:H49)</f>
        <v>4.9070232206225854E-2</v>
      </c>
      <c r="L47" s="5"/>
      <c r="M47" s="5"/>
    </row>
    <row r="48" spans="1:13" x14ac:dyDescent="0.25">
      <c r="A48" t="s">
        <v>8</v>
      </c>
      <c r="B48">
        <v>2</v>
      </c>
      <c r="C48">
        <v>2</v>
      </c>
      <c r="D48">
        <v>4</v>
      </c>
      <c r="E48" s="5">
        <v>4.4691215602364401E-2</v>
      </c>
      <c r="F48" s="12"/>
      <c r="G48" s="12"/>
      <c r="H48" s="7">
        <f t="shared" si="0"/>
        <v>0.44691215602364398</v>
      </c>
      <c r="I48" s="6"/>
      <c r="J48" s="6"/>
      <c r="L48" s="5"/>
      <c r="M48" s="5"/>
    </row>
    <row r="49" spans="1:13" x14ac:dyDescent="0.25">
      <c r="A49" t="s">
        <v>8</v>
      </c>
      <c r="B49">
        <v>3</v>
      </c>
      <c r="C49">
        <v>2</v>
      </c>
      <c r="D49">
        <v>4</v>
      </c>
      <c r="E49" s="5">
        <v>3.9797064647603297E-2</v>
      </c>
      <c r="F49" s="12"/>
      <c r="G49" s="12"/>
      <c r="H49" s="7">
        <f t="shared" si="0"/>
        <v>0.39797064647603297</v>
      </c>
      <c r="I49" s="6"/>
      <c r="J49" s="6"/>
      <c r="L49" s="5"/>
      <c r="M49" s="5"/>
    </row>
    <row r="50" spans="1:13" x14ac:dyDescent="0.25">
      <c r="A50" t="s">
        <v>11</v>
      </c>
      <c r="B50">
        <v>1</v>
      </c>
      <c r="C50">
        <v>0.5</v>
      </c>
      <c r="D50">
        <v>0.5</v>
      </c>
      <c r="E50" s="5">
        <v>4.4747508847008198E-2</v>
      </c>
      <c r="F50" s="6">
        <f>AVERAGE(E50:E52)</f>
        <v>6.0324884403652267E-2</v>
      </c>
      <c r="G50" s="6">
        <f>STDEV(E50:E52)</f>
        <v>2.7874120624651631E-2</v>
      </c>
      <c r="H50" s="7">
        <f t="shared" si="0"/>
        <v>0.44747508847008199</v>
      </c>
      <c r="I50" s="6">
        <f>AVERAGE(H50:H52)</f>
        <v>0.60324884403652257</v>
      </c>
      <c r="J50" s="6">
        <f>STDEV(H50:H52)</f>
        <v>0.27874120624651649</v>
      </c>
      <c r="K50" s="7">
        <f>H50*C50+H53*C53+H56*C56+H59*C59+H62*C62</f>
        <v>0.85079065275868548</v>
      </c>
      <c r="L50" s="9">
        <f>AVERAGE(K50:K52)</f>
        <v>0.91037792033873322</v>
      </c>
      <c r="M50" s="9">
        <f>STDEV(K50:K52)</f>
        <v>6.2666114859440875E-2</v>
      </c>
    </row>
    <row r="51" spans="1:13" x14ac:dyDescent="0.25">
      <c r="A51" t="s">
        <v>11</v>
      </c>
      <c r="B51">
        <v>2</v>
      </c>
      <c r="C51">
        <v>0.5</v>
      </c>
      <c r="D51">
        <v>0.5</v>
      </c>
      <c r="E51" s="5">
        <v>9.2505694448662801E-2</v>
      </c>
      <c r="F51" s="12"/>
      <c r="G51" s="12"/>
      <c r="H51" s="7">
        <f t="shared" si="0"/>
        <v>0.9250569444866279</v>
      </c>
      <c r="I51" s="6"/>
      <c r="J51" s="6"/>
      <c r="K51" s="7">
        <f>H51*C51+H54*C54+H57*C57+H60*C60+H63*C63</f>
        <v>0.9757251771274682</v>
      </c>
      <c r="L51" s="9"/>
      <c r="M51" s="9"/>
    </row>
    <row r="52" spans="1:13" x14ac:dyDescent="0.25">
      <c r="A52" t="s">
        <v>11</v>
      </c>
      <c r="B52">
        <v>3</v>
      </c>
      <c r="C52">
        <v>0.5</v>
      </c>
      <c r="D52">
        <v>0.5</v>
      </c>
      <c r="E52" s="5">
        <v>4.3721449915285801E-2</v>
      </c>
      <c r="F52" s="12"/>
      <c r="G52" s="12"/>
      <c r="H52" s="7">
        <f t="shared" si="0"/>
        <v>0.43721449915285798</v>
      </c>
      <c r="I52" s="6"/>
      <c r="J52" s="6"/>
      <c r="K52" s="7">
        <f>H52*C52+H55*C55+H58*C58+H61*C61+H64*C64</f>
        <v>0.90461793113004585</v>
      </c>
      <c r="L52" s="9"/>
      <c r="M52" s="9"/>
    </row>
    <row r="53" spans="1:13" x14ac:dyDescent="0.25">
      <c r="A53" t="s">
        <v>11</v>
      </c>
      <c r="B53">
        <v>1</v>
      </c>
      <c r="C53">
        <v>0.5</v>
      </c>
      <c r="D53">
        <v>1</v>
      </c>
      <c r="E53" s="5">
        <v>2.6357704674086799E-2</v>
      </c>
      <c r="F53" s="6">
        <f>AVERAGE(E53:E55)</f>
        <v>2.4224365135788167E-2</v>
      </c>
      <c r="G53" s="6">
        <f>STDEV(E53:E55)</f>
        <v>4.4459667102518139E-3</v>
      </c>
      <c r="H53" s="7">
        <f t="shared" si="0"/>
        <v>0.26357704674086802</v>
      </c>
      <c r="I53" s="6">
        <f>AVERAGE(H53:H55)</f>
        <v>0.2422436513578817</v>
      </c>
      <c r="J53" s="6">
        <f>STDEV(H53:H55)</f>
        <v>4.445966710251794E-2</v>
      </c>
      <c r="K53" s="8"/>
      <c r="L53" s="9"/>
      <c r="M53" s="9"/>
    </row>
    <row r="54" spans="1:13" x14ac:dyDescent="0.25">
      <c r="A54" t="s">
        <v>11</v>
      </c>
      <c r="B54">
        <v>2</v>
      </c>
      <c r="C54">
        <v>0.5</v>
      </c>
      <c r="D54">
        <v>1</v>
      </c>
      <c r="E54" s="5">
        <v>1.9113778107419002E-2</v>
      </c>
      <c r="F54" s="12"/>
      <c r="G54" s="12"/>
      <c r="H54" s="7">
        <f t="shared" si="0"/>
        <v>0.19113778107418999</v>
      </c>
      <c r="I54" s="6"/>
      <c r="J54" s="6"/>
      <c r="K54" s="8"/>
      <c r="L54" s="9"/>
      <c r="M54" s="9"/>
    </row>
    <row r="55" spans="1:13" x14ac:dyDescent="0.25">
      <c r="A55" t="s">
        <v>11</v>
      </c>
      <c r="B55">
        <v>3</v>
      </c>
      <c r="C55">
        <v>0.5</v>
      </c>
      <c r="D55">
        <v>1</v>
      </c>
      <c r="E55" s="5">
        <v>2.7201612625858698E-2</v>
      </c>
      <c r="F55" s="12"/>
      <c r="G55" s="12"/>
      <c r="H55" s="7">
        <f t="shared" si="0"/>
        <v>0.27201612625858701</v>
      </c>
      <c r="I55" s="6"/>
      <c r="J55" s="6"/>
      <c r="K55" s="8"/>
      <c r="L55" s="9"/>
      <c r="M55" s="9"/>
    </row>
    <row r="56" spans="1:13" x14ac:dyDescent="0.25">
      <c r="A56" t="s">
        <v>11</v>
      </c>
      <c r="B56">
        <v>1</v>
      </c>
      <c r="C56">
        <v>1</v>
      </c>
      <c r="D56">
        <v>2</v>
      </c>
      <c r="E56" s="5">
        <v>1.72580381099353E-2</v>
      </c>
      <c r="F56" s="6">
        <f>AVERAGE(E56:E58)</f>
        <v>1.8205650810961732E-2</v>
      </c>
      <c r="G56" s="6">
        <f>STDEV(E56:E58)</f>
        <v>6.1475100916225621E-3</v>
      </c>
      <c r="H56" s="7">
        <f t="shared" si="0"/>
        <v>0.17258038109935303</v>
      </c>
      <c r="I56" s="6">
        <f>AVERAGE(H56:H58)</f>
        <v>0.18205650810961735</v>
      </c>
      <c r="J56" s="6">
        <f>STDEV(H56:H58)</f>
        <v>6.1475100916225531E-2</v>
      </c>
      <c r="L56" s="5"/>
      <c r="M56" s="5"/>
    </row>
    <row r="57" spans="1:13" x14ac:dyDescent="0.25">
      <c r="A57" t="s">
        <v>11</v>
      </c>
      <c r="B57">
        <v>2</v>
      </c>
      <c r="C57">
        <v>1</v>
      </c>
      <c r="D57">
        <v>2</v>
      </c>
      <c r="E57" s="5">
        <v>1.25869697422642E-2</v>
      </c>
      <c r="F57" s="12"/>
      <c r="G57" s="12"/>
      <c r="H57" s="7">
        <f t="shared" si="0"/>
        <v>0.12586969742264201</v>
      </c>
      <c r="I57" s="6"/>
      <c r="J57" s="6"/>
      <c r="L57" s="5"/>
      <c r="M57" s="5"/>
    </row>
    <row r="58" spans="1:13" x14ac:dyDescent="0.25">
      <c r="A58" t="s">
        <v>11</v>
      </c>
      <c r="B58">
        <v>3</v>
      </c>
      <c r="C58">
        <v>1</v>
      </c>
      <c r="D58">
        <v>2</v>
      </c>
      <c r="E58" s="5">
        <v>2.4771944580685698E-2</v>
      </c>
      <c r="F58" s="12"/>
      <c r="G58" s="12"/>
      <c r="H58" s="7">
        <f t="shared" si="0"/>
        <v>0.24771944580685695</v>
      </c>
      <c r="I58" s="6"/>
      <c r="J58" s="6"/>
      <c r="L58" s="5"/>
      <c r="M58" s="5"/>
    </row>
    <row r="59" spans="1:13" x14ac:dyDescent="0.25">
      <c r="A59" t="s">
        <v>11</v>
      </c>
      <c r="B59">
        <v>1</v>
      </c>
      <c r="C59">
        <v>2</v>
      </c>
      <c r="D59">
        <v>4</v>
      </c>
      <c r="E59" s="5">
        <v>9.8842660690240513E-3</v>
      </c>
      <c r="F59" s="6">
        <f>AVERAGE(E59:E61)</f>
        <v>1.0137382802357793E-2</v>
      </c>
      <c r="G59" s="6">
        <f>STDEV(E59:E61)</f>
        <v>1.1368262113472302E-3</v>
      </c>
      <c r="H59" s="7">
        <f t="shared" si="0"/>
        <v>9.8842660690240502E-2</v>
      </c>
      <c r="I59" s="6">
        <f>AVERAGE(H59:H61)</f>
        <v>0.10137382802357793</v>
      </c>
      <c r="J59" s="6">
        <f>STDEV(H59:H61)</f>
        <v>1.1368262113472305E-2</v>
      </c>
      <c r="L59" s="5"/>
      <c r="M59" s="5"/>
    </row>
    <row r="60" spans="1:13" x14ac:dyDescent="0.25">
      <c r="A60" t="s">
        <v>11</v>
      </c>
      <c r="B60">
        <v>2</v>
      </c>
      <c r="C60">
        <v>2</v>
      </c>
      <c r="D60">
        <v>4</v>
      </c>
      <c r="E60" s="5">
        <v>9.1484490021826303E-3</v>
      </c>
      <c r="F60" s="12"/>
      <c r="G60" s="12"/>
      <c r="H60" s="7">
        <f t="shared" si="0"/>
        <v>9.1484490021826306E-2</v>
      </c>
      <c r="I60" s="6"/>
      <c r="J60" s="6"/>
      <c r="L60" s="5"/>
      <c r="M60" s="5"/>
    </row>
    <row r="61" spans="1:13" x14ac:dyDescent="0.25">
      <c r="A61" t="s">
        <v>11</v>
      </c>
      <c r="B61">
        <v>3</v>
      </c>
      <c r="C61">
        <v>2</v>
      </c>
      <c r="D61">
        <v>4</v>
      </c>
      <c r="E61" s="5">
        <v>1.13794333358667E-2</v>
      </c>
      <c r="F61" s="12"/>
      <c r="G61" s="12"/>
      <c r="H61" s="7">
        <f t="shared" si="0"/>
        <v>0.11379433335866701</v>
      </c>
      <c r="I61" s="6"/>
      <c r="J61" s="6"/>
      <c r="L61" s="5"/>
      <c r="M61" s="5"/>
    </row>
    <row r="62" spans="1:13" x14ac:dyDescent="0.25">
      <c r="A62" t="s">
        <v>11</v>
      </c>
      <c r="B62">
        <v>1</v>
      </c>
      <c r="C62">
        <v>2</v>
      </c>
      <c r="D62">
        <v>6</v>
      </c>
      <c r="E62" s="5">
        <v>6.2499441336688203E-3</v>
      </c>
      <c r="F62" s="6">
        <f>AVERAGE(E62:E64)</f>
        <v>5.1413754242378941E-3</v>
      </c>
      <c r="G62" s="6">
        <f>STDEV(E62:E64)</f>
        <v>1.2838305383550234E-3</v>
      </c>
      <c r="H62" s="7">
        <f t="shared" si="0"/>
        <v>6.2499441336688201E-2</v>
      </c>
      <c r="I62" s="6">
        <f>AVERAGE(H62:H64)</f>
        <v>5.1413754242378928E-2</v>
      </c>
      <c r="J62" s="6">
        <f>STDEV(H62:H64)</f>
        <v>1.2838305383550262E-2</v>
      </c>
      <c r="L62" s="5"/>
      <c r="M62" s="5"/>
    </row>
    <row r="63" spans="1:13" x14ac:dyDescent="0.25">
      <c r="A63" t="s">
        <v>11</v>
      </c>
      <c r="B63">
        <v>2</v>
      </c>
      <c r="C63">
        <v>2</v>
      </c>
      <c r="D63">
        <v>6</v>
      </c>
      <c r="E63" s="5">
        <v>5.43945684403824E-3</v>
      </c>
      <c r="F63" s="12"/>
      <c r="G63" s="12"/>
      <c r="H63" s="7">
        <f t="shared" si="0"/>
        <v>5.4394568440382395E-2</v>
      </c>
      <c r="I63" s="6"/>
      <c r="J63" s="6"/>
      <c r="L63" s="5"/>
      <c r="M63" s="5"/>
    </row>
    <row r="64" spans="1:13" x14ac:dyDescent="0.25">
      <c r="A64" t="s">
        <v>11</v>
      </c>
      <c r="B64">
        <v>3</v>
      </c>
      <c r="C64">
        <v>2</v>
      </c>
      <c r="D64">
        <v>6</v>
      </c>
      <c r="E64" s="5">
        <v>3.7347252950066202E-3</v>
      </c>
      <c r="F64" s="12"/>
      <c r="G64" s="12"/>
      <c r="H64" s="7">
        <f t="shared" si="0"/>
        <v>3.7347252950066197E-2</v>
      </c>
      <c r="I64" s="6"/>
      <c r="J64" s="6"/>
      <c r="L64" s="5"/>
      <c r="M64" s="5"/>
    </row>
    <row r="65" spans="1:13" x14ac:dyDescent="0.25">
      <c r="A65" t="s">
        <v>14</v>
      </c>
      <c r="B65">
        <v>1</v>
      </c>
      <c r="C65">
        <v>0.5</v>
      </c>
      <c r="D65">
        <v>0.5</v>
      </c>
      <c r="E65" s="5">
        <v>8.0889642361860505E-3</v>
      </c>
      <c r="F65" s="6">
        <f>AVERAGE(E65:E67)</f>
        <v>5.28419972956818E-3</v>
      </c>
      <c r="G65" s="6">
        <f>STDEV(E65:E67)</f>
        <v>2.4289998745564566E-3</v>
      </c>
      <c r="H65" s="7">
        <f t="shared" si="0"/>
        <v>8.0889642361860511E-2</v>
      </c>
      <c r="I65" s="6">
        <f>AVERAGE(H65:H67)</f>
        <v>5.2841997295681807E-2</v>
      </c>
      <c r="J65" s="6">
        <f>STDEV(H65:H67)</f>
        <v>2.4289998745564562E-2</v>
      </c>
      <c r="K65" s="7">
        <f>H65*C65+H68*C68+H71*C71+H74*C74+H77*C77</f>
        <v>9.2364970383314607E-2</v>
      </c>
      <c r="L65" s="5">
        <f>AVERAGE(K65:K67)</f>
        <v>6.4752701551997124E-2</v>
      </c>
      <c r="M65" s="5">
        <f>STDEV(K65:K67)</f>
        <v>2.4036444437916978E-2</v>
      </c>
    </row>
    <row r="66" spans="1:13" x14ac:dyDescent="0.25">
      <c r="A66" t="s">
        <v>14</v>
      </c>
      <c r="B66">
        <v>2</v>
      </c>
      <c r="C66">
        <v>0.5</v>
      </c>
      <c r="D66">
        <v>0.5</v>
      </c>
      <c r="E66" s="5">
        <v>3.8853441471732001E-3</v>
      </c>
      <c r="F66" s="12"/>
      <c r="G66" s="12"/>
      <c r="H66" s="7">
        <f t="shared" si="0"/>
        <v>3.8853441471732003E-2</v>
      </c>
      <c r="I66" s="6"/>
      <c r="J66" s="6"/>
      <c r="K66" s="7">
        <f>H66*C66+H69*C69+H72*C72+H75*C75+H78*C78</f>
        <v>5.3380210230006615E-2</v>
      </c>
      <c r="L66" s="5"/>
      <c r="M66" s="9"/>
    </row>
    <row r="67" spans="1:13" x14ac:dyDescent="0.25">
      <c r="A67" t="s">
        <v>14</v>
      </c>
      <c r="B67">
        <v>3</v>
      </c>
      <c r="C67">
        <v>0.5</v>
      </c>
      <c r="D67">
        <v>0.5</v>
      </c>
      <c r="E67" s="5">
        <v>3.8782908053452904E-3</v>
      </c>
      <c r="F67" s="12"/>
      <c r="G67" s="12"/>
      <c r="H67" s="7">
        <f t="shared" si="0"/>
        <v>3.87829080534529E-2</v>
      </c>
      <c r="I67" s="6"/>
      <c r="J67" s="6"/>
      <c r="K67" s="7">
        <f>H67*C67+H70*C70+H73*C73+H76*C76+H79*C79</f>
        <v>4.8512924042670137E-2</v>
      </c>
      <c r="L67" s="5"/>
      <c r="M67" s="9"/>
    </row>
    <row r="68" spans="1:13" x14ac:dyDescent="0.25">
      <c r="A68" t="s">
        <v>14</v>
      </c>
      <c r="B68">
        <v>1</v>
      </c>
      <c r="C68">
        <v>0.5</v>
      </c>
      <c r="D68">
        <v>1</v>
      </c>
      <c r="E68" s="5">
        <v>7.9151290021410808E-4</v>
      </c>
      <c r="F68" s="6">
        <f>AVERAGE(E68:E70)</f>
        <v>7.2126762541998375E-4</v>
      </c>
      <c r="G68" s="6">
        <f>STDEV(E68:E70)</f>
        <v>6.2609789779434963E-5</v>
      </c>
      <c r="H68" s="7">
        <f t="shared" si="0"/>
        <v>7.9151290021410806E-3</v>
      </c>
      <c r="I68" s="6">
        <f>AVERAGE(H68:H70)</f>
        <v>7.2126762541998386E-3</v>
      </c>
      <c r="J68" s="6">
        <f>STDEV(H68:H70)</f>
        <v>6.2609789779434933E-4</v>
      </c>
      <c r="K68" s="11"/>
      <c r="L68" s="9"/>
      <c r="M68" s="9"/>
    </row>
    <row r="69" spans="1:13" x14ac:dyDescent="0.25">
      <c r="A69" t="s">
        <v>14</v>
      </c>
      <c r="B69">
        <v>2</v>
      </c>
      <c r="C69">
        <v>0.5</v>
      </c>
      <c r="D69">
        <v>1</v>
      </c>
      <c r="E69" s="5">
        <v>6.7134002929118209E-4</v>
      </c>
      <c r="F69" s="12"/>
      <c r="G69" s="12"/>
      <c r="H69" s="7">
        <f t="shared" si="0"/>
        <v>6.7134002929118211E-3</v>
      </c>
      <c r="I69" s="6"/>
      <c r="J69" s="6"/>
      <c r="K69" s="11"/>
      <c r="L69" s="9"/>
      <c r="M69" s="9"/>
    </row>
    <row r="70" spans="1:13" x14ac:dyDescent="0.25">
      <c r="A70" t="s">
        <v>14</v>
      </c>
      <c r="B70">
        <v>3</v>
      </c>
      <c r="C70">
        <v>0.5</v>
      </c>
      <c r="D70">
        <v>1</v>
      </c>
      <c r="E70" s="5">
        <v>7.0094994675466108E-4</v>
      </c>
      <c r="F70" s="12"/>
      <c r="G70" s="12"/>
      <c r="H70" s="7">
        <f t="shared" si="0"/>
        <v>7.0094994675466114E-3</v>
      </c>
      <c r="I70" s="6"/>
      <c r="J70" s="6"/>
      <c r="K70" s="11"/>
      <c r="L70" s="9"/>
      <c r="M70" s="9"/>
    </row>
    <row r="71" spans="1:13" x14ac:dyDescent="0.25">
      <c r="A71" t="s">
        <v>14</v>
      </c>
      <c r="B71">
        <v>1</v>
      </c>
      <c r="C71">
        <v>1</v>
      </c>
      <c r="D71">
        <v>2</v>
      </c>
      <c r="E71" s="5">
        <v>5.9043599774761906E-4</v>
      </c>
      <c r="F71" s="6">
        <f>AVERAGE(E71:E73)</f>
        <v>6.0937775711762308E-4</v>
      </c>
      <c r="G71" s="6">
        <f>STDEV(E71:E73)</f>
        <v>3.2333435503101298E-5</v>
      </c>
      <c r="H71" s="7">
        <f t="shared" si="0"/>
        <v>5.9043599774761899E-3</v>
      </c>
      <c r="I71" s="6">
        <f>AVERAGE(H71:H73)</f>
        <v>6.0937775711762303E-3</v>
      </c>
      <c r="J71" s="6">
        <f>STDEV(H71:H73)</f>
        <v>3.2333435503101315E-4</v>
      </c>
      <c r="L71" s="5"/>
      <c r="M71" s="5"/>
    </row>
    <row r="72" spans="1:13" x14ac:dyDescent="0.25">
      <c r="A72" t="s">
        <v>14</v>
      </c>
      <c r="B72">
        <v>2</v>
      </c>
      <c r="C72">
        <v>1</v>
      </c>
      <c r="D72">
        <v>2</v>
      </c>
      <c r="E72" s="5">
        <v>5.9098542870646609E-4</v>
      </c>
      <c r="F72" s="12"/>
      <c r="G72" s="12"/>
      <c r="H72" s="7">
        <f t="shared" si="0"/>
        <v>5.9098542870646611E-3</v>
      </c>
      <c r="I72" s="6"/>
      <c r="J72" s="6"/>
      <c r="L72" s="5"/>
      <c r="M72" s="5"/>
    </row>
    <row r="73" spans="1:13" x14ac:dyDescent="0.25">
      <c r="A73" t="s">
        <v>14</v>
      </c>
      <c r="B73">
        <v>3</v>
      </c>
      <c r="C73">
        <v>1</v>
      </c>
      <c r="D73">
        <v>2</v>
      </c>
      <c r="E73" s="5">
        <v>6.4671184489878408E-4</v>
      </c>
      <c r="F73" s="12"/>
      <c r="G73" s="12"/>
      <c r="H73" s="7">
        <f t="shared" si="0"/>
        <v>6.4671184489878408E-3</v>
      </c>
      <c r="I73" s="6"/>
      <c r="J73" s="6"/>
      <c r="L73" s="5"/>
      <c r="M73" s="5"/>
    </row>
    <row r="74" spans="1:13" x14ac:dyDescent="0.25">
      <c r="A74" t="s">
        <v>14</v>
      </c>
      <c r="B74">
        <v>1</v>
      </c>
      <c r="C74">
        <v>2</v>
      </c>
      <c r="D74">
        <v>4</v>
      </c>
      <c r="E74" s="5">
        <v>1.1183287871358101E-3</v>
      </c>
      <c r="F74" s="6">
        <f>AVERAGE(E74:E76)</f>
        <v>6.6360052873412503E-4</v>
      </c>
      <c r="G74" s="6">
        <f>STDEV(E74:E76)</f>
        <v>4.0757616248845177E-4</v>
      </c>
      <c r="H74" s="7">
        <f t="shared" si="0"/>
        <v>1.11832878713581E-2</v>
      </c>
      <c r="I74" s="6">
        <f>AVERAGE(H74:H76)</f>
        <v>6.636005287341251E-3</v>
      </c>
      <c r="J74" s="6">
        <f>STDEV(H74:H76)</f>
        <v>4.0757616248845172E-3</v>
      </c>
      <c r="L74" s="5"/>
      <c r="M74" s="5"/>
    </row>
    <row r="75" spans="1:13" x14ac:dyDescent="0.25">
      <c r="A75" t="s">
        <v>14</v>
      </c>
      <c r="B75">
        <v>2</v>
      </c>
      <c r="C75">
        <v>2</v>
      </c>
      <c r="D75">
        <v>4</v>
      </c>
      <c r="E75" s="5">
        <v>5.4128394346954309E-4</v>
      </c>
      <c r="F75" s="12"/>
      <c r="G75" s="12"/>
      <c r="H75" s="7">
        <f t="shared" si="0"/>
        <v>5.4128394346954307E-3</v>
      </c>
      <c r="I75" s="6"/>
      <c r="J75" s="6"/>
      <c r="L75" s="5"/>
      <c r="M75" s="5"/>
    </row>
    <row r="76" spans="1:13" x14ac:dyDescent="0.25">
      <c r="A76" t="s">
        <v>14</v>
      </c>
      <c r="B76">
        <v>3</v>
      </c>
      <c r="C76">
        <v>2</v>
      </c>
      <c r="D76">
        <v>4</v>
      </c>
      <c r="E76" s="5">
        <v>3.31188855597022E-4</v>
      </c>
      <c r="F76" s="12"/>
      <c r="G76" s="12"/>
      <c r="H76" s="7">
        <f t="shared" si="0"/>
        <v>3.3118885559702202E-3</v>
      </c>
      <c r="I76" s="6"/>
      <c r="J76" s="6"/>
      <c r="L76" s="5"/>
      <c r="M76" s="5"/>
    </row>
    <row r="77" spans="1:13" x14ac:dyDescent="0.25">
      <c r="A77" t="s">
        <v>14</v>
      </c>
      <c r="B77">
        <v>1</v>
      </c>
      <c r="C77">
        <v>2</v>
      </c>
      <c r="D77">
        <v>6</v>
      </c>
      <c r="E77" s="5">
        <v>9.845824490560711E-4</v>
      </c>
      <c r="F77" s="6">
        <f>AVERAGE(E77:E79)</f>
        <v>7.6797883155987846E-4</v>
      </c>
      <c r="G77" s="6">
        <f>STDEV(E77:E79)</f>
        <v>1.9053203429140892E-4</v>
      </c>
      <c r="H77" s="7">
        <f t="shared" si="0"/>
        <v>9.8458244905607114E-3</v>
      </c>
      <c r="I77" s="6">
        <f>AVERAGE(H77:H79)</f>
        <v>7.679788315598784E-3</v>
      </c>
      <c r="J77" s="6">
        <f>STDEV(H77:H79)</f>
        <v>1.9053203429140895E-3</v>
      </c>
      <c r="L77" s="5"/>
      <c r="M77" s="5"/>
    </row>
    <row r="78" spans="1:13" x14ac:dyDescent="0.25">
      <c r="A78" t="s">
        <v>14</v>
      </c>
      <c r="B78">
        <v>2</v>
      </c>
      <c r="C78">
        <v>2</v>
      </c>
      <c r="D78">
        <v>6</v>
      </c>
      <c r="E78" s="5">
        <v>6.9306280956145903E-4</v>
      </c>
      <c r="F78" s="12"/>
      <c r="G78" s="12"/>
      <c r="H78" s="7">
        <f t="shared" si="0"/>
        <v>6.9306280956145912E-3</v>
      </c>
      <c r="I78" s="6"/>
      <c r="J78" s="6"/>
      <c r="L78" s="5"/>
      <c r="M78" s="5"/>
    </row>
    <row r="79" spans="1:13" x14ac:dyDescent="0.25">
      <c r="A79" t="s">
        <v>14</v>
      </c>
      <c r="B79">
        <v>3</v>
      </c>
      <c r="C79">
        <v>2</v>
      </c>
      <c r="D79">
        <v>6</v>
      </c>
      <c r="E79" s="5">
        <v>6.2629123606210504E-4</v>
      </c>
      <c r="F79" s="12"/>
      <c r="G79" s="12"/>
      <c r="H79" s="7">
        <f t="shared" si="0"/>
        <v>6.2629123606210502E-3</v>
      </c>
      <c r="I79" s="6"/>
      <c r="J79" s="6"/>
      <c r="L79" s="5"/>
      <c r="M79" s="5"/>
    </row>
    <row r="80" spans="1:13" x14ac:dyDescent="0.25">
      <c r="A80" t="s">
        <v>16</v>
      </c>
      <c r="B80">
        <v>1</v>
      </c>
      <c r="C80">
        <v>0.5</v>
      </c>
      <c r="D80">
        <v>0.5</v>
      </c>
      <c r="E80" s="5">
        <v>2.1806104695845101E-3</v>
      </c>
      <c r="F80" s="6">
        <f>AVERAGE(E80:E82)</f>
        <v>4.5268897017763142E-3</v>
      </c>
      <c r="G80" s="6">
        <f>STDEV(E80:E82)</f>
        <v>2.0994492049753372E-3</v>
      </c>
      <c r="H80" s="7">
        <f t="shared" si="0"/>
        <v>2.1806104695845104E-2</v>
      </c>
      <c r="I80" s="6">
        <f>AVERAGE(H80:H82)</f>
        <v>4.5268897017763134E-2</v>
      </c>
      <c r="J80" s="6">
        <f>STDEV(H80:H82)</f>
        <v>2.0994492049753372E-2</v>
      </c>
      <c r="K80" s="7">
        <f>H80*C80+H83*C83+H86*C86+H89*C89+H92*C92</f>
        <v>0.10495593679026526</v>
      </c>
      <c r="L80" s="9">
        <f>AVERAGE(K80:K82)</f>
        <v>0.21125308028227405</v>
      </c>
      <c r="M80" s="9">
        <f>STDEV(K80:K82)</f>
        <v>9.2166462918434403E-2</v>
      </c>
    </row>
    <row r="81" spans="1:13" x14ac:dyDescent="0.25">
      <c r="A81" t="s">
        <v>16</v>
      </c>
      <c r="B81">
        <v>2</v>
      </c>
      <c r="C81">
        <v>0.5</v>
      </c>
      <c r="D81">
        <v>0.5</v>
      </c>
      <c r="E81" s="5">
        <v>6.2281555222122907E-3</v>
      </c>
      <c r="F81" s="12"/>
      <c r="G81" s="12"/>
      <c r="H81" s="7">
        <f t="shared" si="0"/>
        <v>6.2281555222122913E-2</v>
      </c>
      <c r="I81" s="6"/>
      <c r="J81" s="6"/>
      <c r="K81" s="7">
        <f>H81*C81+H84*C84+H87*C87+H90*C90+H93*C93</f>
        <v>0.25989112534344178</v>
      </c>
      <c r="L81" s="9"/>
      <c r="M81" s="9"/>
    </row>
    <row r="82" spans="1:13" x14ac:dyDescent="0.25">
      <c r="A82" t="s">
        <v>16</v>
      </c>
      <c r="B82">
        <v>3</v>
      </c>
      <c r="C82">
        <v>0.5</v>
      </c>
      <c r="D82">
        <v>0.5</v>
      </c>
      <c r="E82" s="5">
        <v>5.1719031135321406E-3</v>
      </c>
      <c r="F82" s="12"/>
      <c r="G82" s="12"/>
      <c r="H82" s="7">
        <f t="shared" si="0"/>
        <v>5.1719031135321399E-2</v>
      </c>
      <c r="I82" s="6"/>
      <c r="J82" s="6"/>
      <c r="K82" s="7">
        <f>H82*C82+H85*C85+H88*C88+H91*C91+H94*C94</f>
        <v>0.26891217871311507</v>
      </c>
      <c r="L82" s="9"/>
      <c r="M82" s="9"/>
    </row>
    <row r="83" spans="1:13" x14ac:dyDescent="0.25">
      <c r="A83" t="s">
        <v>16</v>
      </c>
      <c r="B83">
        <v>1</v>
      </c>
      <c r="C83">
        <v>0.5</v>
      </c>
      <c r="D83">
        <v>1</v>
      </c>
      <c r="E83" s="5">
        <v>2.0586160139743903E-3</v>
      </c>
      <c r="F83" s="6">
        <f>AVERAGE(E83:E85)</f>
        <v>3.5052598575168836E-3</v>
      </c>
      <c r="G83" s="6">
        <f>STDEV(E83:E85)</f>
        <v>2.0780371451923486E-3</v>
      </c>
      <c r="H83" s="7">
        <f t="shared" si="0"/>
        <v>2.0586160139743903E-2</v>
      </c>
      <c r="I83" s="6">
        <f>AVERAGE(H83:H85)</f>
        <v>3.505259857516884E-2</v>
      </c>
      <c r="J83" s="6">
        <f>STDEV(H83:H85)</f>
        <v>2.0780371451923473E-2</v>
      </c>
      <c r="L83" s="9"/>
      <c r="M83" s="9"/>
    </row>
    <row r="84" spans="1:13" x14ac:dyDescent="0.25">
      <c r="A84" t="s">
        <v>16</v>
      </c>
      <c r="B84">
        <v>2</v>
      </c>
      <c r="C84">
        <v>0.5</v>
      </c>
      <c r="D84">
        <v>1</v>
      </c>
      <c r="E84" s="5">
        <v>5.8864884622032501E-3</v>
      </c>
      <c r="F84" s="12"/>
      <c r="G84" s="12"/>
      <c r="H84" s="7">
        <f t="shared" si="0"/>
        <v>5.8864884622032501E-2</v>
      </c>
      <c r="I84" s="6"/>
      <c r="J84" s="6"/>
      <c r="L84" s="9"/>
      <c r="M84" s="9"/>
    </row>
    <row r="85" spans="1:13" x14ac:dyDescent="0.25">
      <c r="A85" t="s">
        <v>16</v>
      </c>
      <c r="B85">
        <v>3</v>
      </c>
      <c r="C85">
        <v>0.5</v>
      </c>
      <c r="D85">
        <v>1</v>
      </c>
      <c r="E85" s="5">
        <v>2.5706750963730104E-3</v>
      </c>
      <c r="F85" s="12"/>
      <c r="G85" s="12"/>
      <c r="H85" s="7">
        <f t="shared" si="0"/>
        <v>2.5706750963730103E-2</v>
      </c>
      <c r="I85" s="6"/>
      <c r="J85" s="6"/>
      <c r="L85" s="9"/>
      <c r="M85" s="9"/>
    </row>
    <row r="86" spans="1:13" x14ac:dyDescent="0.25">
      <c r="A86" t="s">
        <v>16</v>
      </c>
      <c r="B86">
        <v>1</v>
      </c>
      <c r="C86">
        <v>1</v>
      </c>
      <c r="D86">
        <v>2</v>
      </c>
      <c r="E86" s="5">
        <v>2.6611878844143202E-3</v>
      </c>
      <c r="F86" s="6">
        <f>AVERAGE(E86:E88)</f>
        <v>5.4102903032028637E-3</v>
      </c>
      <c r="G86" s="6">
        <f>STDEV(E86:E88)</f>
        <v>5.0934940967251839E-3</v>
      </c>
      <c r="H86" s="7">
        <f t="shared" si="0"/>
        <v>2.6611878844143198E-2</v>
      </c>
      <c r="I86" s="6">
        <f>AVERAGE(H86:H88)</f>
        <v>5.4102903032028637E-2</v>
      </c>
      <c r="J86" s="6">
        <f>STDEV(H86:H88)</f>
        <v>5.0934940967251832E-2</v>
      </c>
      <c r="L86" s="5"/>
      <c r="M86" s="5"/>
    </row>
    <row r="87" spans="1:13" x14ac:dyDescent="0.25">
      <c r="A87" t="s">
        <v>16</v>
      </c>
      <c r="B87">
        <v>2</v>
      </c>
      <c r="C87">
        <v>1</v>
      </c>
      <c r="D87">
        <v>2</v>
      </c>
      <c r="E87" s="5">
        <v>2.2820080677945702E-3</v>
      </c>
      <c r="F87" s="12"/>
      <c r="G87" s="12"/>
      <c r="H87" s="7">
        <f t="shared" si="0"/>
        <v>2.2820080677945699E-2</v>
      </c>
      <c r="I87" s="6"/>
      <c r="J87" s="6"/>
      <c r="L87" s="5"/>
      <c r="M87" s="5"/>
    </row>
    <row r="88" spans="1:13" x14ac:dyDescent="0.25">
      <c r="A88" t="s">
        <v>16</v>
      </c>
      <c r="B88">
        <v>3</v>
      </c>
      <c r="C88">
        <v>1</v>
      </c>
      <c r="D88">
        <v>2</v>
      </c>
      <c r="E88" s="5">
        <v>1.12876749573997E-2</v>
      </c>
      <c r="F88" s="12"/>
      <c r="G88" s="12"/>
      <c r="H88" s="7">
        <f t="shared" si="0"/>
        <v>0.112876749573997</v>
      </c>
      <c r="I88" s="6"/>
      <c r="J88" s="6"/>
      <c r="L88" s="5"/>
      <c r="M88" s="5"/>
    </row>
    <row r="89" spans="1:13" x14ac:dyDescent="0.25">
      <c r="A89" t="s">
        <v>16</v>
      </c>
      <c r="B89">
        <v>1</v>
      </c>
      <c r="C89">
        <v>2</v>
      </c>
      <c r="D89">
        <v>4</v>
      </c>
      <c r="E89" s="5">
        <v>2.3570819887501998E-3</v>
      </c>
      <c r="F89" s="6">
        <f>AVERAGE(E89:E91)</f>
        <v>4.5936059722905707E-3</v>
      </c>
      <c r="G89" s="6">
        <f>STDEV(E89:E91)</f>
        <v>1.9589749213997699E-3</v>
      </c>
      <c r="H89" s="7">
        <f t="shared" si="0"/>
        <v>2.3570819887501999E-2</v>
      </c>
      <c r="I89" s="6">
        <f>AVERAGE(H89:H91)</f>
        <v>4.5936059722905709E-2</v>
      </c>
      <c r="J89" s="6">
        <f>STDEV(H89:H91)</f>
        <v>1.9589749213997684E-2</v>
      </c>
      <c r="L89" s="5"/>
      <c r="M89" s="5"/>
    </row>
    <row r="90" spans="1:13" x14ac:dyDescent="0.25">
      <c r="A90" t="s">
        <v>16</v>
      </c>
      <c r="B90">
        <v>2</v>
      </c>
      <c r="C90">
        <v>2</v>
      </c>
      <c r="D90">
        <v>4</v>
      </c>
      <c r="E90" s="5">
        <v>6.0052160439245401E-3</v>
      </c>
      <c r="F90" s="12"/>
      <c r="G90" s="12"/>
      <c r="H90" s="7">
        <f t="shared" si="0"/>
        <v>6.0052160439245404E-2</v>
      </c>
      <c r="I90" s="6"/>
      <c r="J90" s="6"/>
      <c r="L90" s="5"/>
      <c r="M90" s="5"/>
    </row>
    <row r="91" spans="1:13" x14ac:dyDescent="0.25">
      <c r="A91" t="s">
        <v>16</v>
      </c>
      <c r="B91">
        <v>3</v>
      </c>
      <c r="C91">
        <v>2</v>
      </c>
      <c r="D91">
        <v>4</v>
      </c>
      <c r="E91" s="5">
        <v>5.4185198841969701E-3</v>
      </c>
      <c r="F91" s="12"/>
      <c r="G91" s="12"/>
      <c r="H91" s="7">
        <f t="shared" si="0"/>
        <v>5.4185198841969706E-2</v>
      </c>
      <c r="I91" s="6"/>
      <c r="J91" s="6"/>
      <c r="L91" s="5"/>
      <c r="M91" s="5"/>
    </row>
    <row r="92" spans="1:13" x14ac:dyDescent="0.25">
      <c r="A92" t="s">
        <v>16</v>
      </c>
      <c r="B92">
        <v>1</v>
      </c>
      <c r="C92">
        <v>2</v>
      </c>
      <c r="D92">
        <v>6</v>
      </c>
      <c r="E92" s="5">
        <v>5.0031428766617806E-4</v>
      </c>
      <c r="F92" s="6">
        <f>AVERAGE(E92:E94)</f>
        <v>1.255865500398401E-3</v>
      </c>
      <c r="G92" s="6">
        <f>STDEV(E92:E94)</f>
        <v>1.3545553073214573E-3</v>
      </c>
      <c r="H92" s="7">
        <f t="shared" si="0"/>
        <v>5.0031428766617808E-3</v>
      </c>
      <c r="I92" s="6">
        <f>AVERAGE(H92:H94)</f>
        <v>1.2558655003984009E-2</v>
      </c>
      <c r="J92" s="6">
        <f>STDEV(H92:H94)</f>
        <v>1.3545553073214568E-2</v>
      </c>
      <c r="L92" s="5"/>
      <c r="M92" s="5"/>
    </row>
    <row r="93" spans="1:13" x14ac:dyDescent="0.25">
      <c r="A93" t="s">
        <v>16</v>
      </c>
      <c r="B93">
        <v>2</v>
      </c>
      <c r="C93">
        <v>2</v>
      </c>
      <c r="D93">
        <v>6</v>
      </c>
      <c r="E93" s="5">
        <v>2.8196751932463801E-3</v>
      </c>
      <c r="F93" s="12"/>
      <c r="G93" s="12"/>
      <c r="H93" s="7">
        <f t="shared" si="0"/>
        <v>2.8196751932463796E-2</v>
      </c>
      <c r="I93" s="6"/>
      <c r="J93" s="6"/>
      <c r="L93" s="5"/>
      <c r="M93" s="5"/>
    </row>
    <row r="94" spans="1:13" x14ac:dyDescent="0.25">
      <c r="A94" t="s">
        <v>16</v>
      </c>
      <c r="B94">
        <v>3</v>
      </c>
      <c r="C94">
        <v>2</v>
      </c>
      <c r="D94">
        <v>6</v>
      </c>
      <c r="E94" s="5">
        <v>4.4760702028264502E-4</v>
      </c>
      <c r="F94" s="12"/>
      <c r="G94" s="12"/>
      <c r="H94" s="7">
        <f t="shared" si="0"/>
        <v>4.4760702028264496E-3</v>
      </c>
      <c r="I94" s="6"/>
      <c r="J94" s="6"/>
      <c r="L94" s="5"/>
      <c r="M94" s="5"/>
    </row>
    <row r="95" spans="1:13" x14ac:dyDescent="0.25">
      <c r="A95" t="s">
        <v>18</v>
      </c>
      <c r="B95">
        <v>1</v>
      </c>
      <c r="C95">
        <v>0.5</v>
      </c>
      <c r="D95">
        <v>0.5</v>
      </c>
      <c r="E95" s="5">
        <v>1.8878380586910602E-3</v>
      </c>
      <c r="F95" s="6">
        <f>AVERAGE(E95:E97)</f>
        <v>3.3871683300836937E-3</v>
      </c>
      <c r="G95" s="6">
        <f>STDEV(E95:E97)</f>
        <v>1.4083733397928832E-3</v>
      </c>
      <c r="H95" s="7">
        <f t="shared" si="0"/>
        <v>1.88783805869106E-2</v>
      </c>
      <c r="I95" s="6">
        <f>AVERAGE(H95:H97)</f>
        <v>3.3871683300836931E-2</v>
      </c>
      <c r="J95" s="6">
        <f>STDEV(H95:H97)</f>
        <v>1.4083733397928826E-2</v>
      </c>
      <c r="K95" s="7">
        <f>H95*C95+H98*C98+H101*C101+H104*C104+H107*C107</f>
        <v>7.7891934219665587E-2</v>
      </c>
      <c r="L95" s="9">
        <f>AVERAGE(K95:K97)</f>
        <v>7.407888716533452E-2</v>
      </c>
      <c r="M95" s="9">
        <f>STDEV(K95:K97)</f>
        <v>2.3442328873923491E-2</v>
      </c>
    </row>
    <row r="96" spans="1:13" x14ac:dyDescent="0.25">
      <c r="A96" t="s">
        <v>18</v>
      </c>
      <c r="B96">
        <v>2</v>
      </c>
      <c r="C96">
        <v>0.5</v>
      </c>
      <c r="D96">
        <v>0.5</v>
      </c>
      <c r="E96" s="5">
        <v>4.68228925427586E-3</v>
      </c>
      <c r="F96" s="12"/>
      <c r="G96" s="12"/>
      <c r="H96" s="7">
        <f t="shared" si="0"/>
        <v>4.6822892542758593E-2</v>
      </c>
      <c r="I96" s="6"/>
      <c r="J96" s="6"/>
      <c r="K96" s="7">
        <f>H96*C96+H99*C99+H102*C102+H105*C105+H108*C108</f>
        <v>9.538094582567623E-2</v>
      </c>
      <c r="L96" s="13"/>
      <c r="M96" s="13"/>
    </row>
    <row r="97" spans="1:13" x14ac:dyDescent="0.25">
      <c r="A97" t="s">
        <v>18</v>
      </c>
      <c r="B97">
        <v>3</v>
      </c>
      <c r="C97">
        <v>0.5</v>
      </c>
      <c r="D97">
        <v>0.5</v>
      </c>
      <c r="E97" s="5">
        <v>3.5913776772841604E-3</v>
      </c>
      <c r="F97" s="12"/>
      <c r="G97" s="12"/>
      <c r="H97" s="7">
        <f t="shared" si="0"/>
        <v>3.5913776772841605E-2</v>
      </c>
      <c r="I97" s="6"/>
      <c r="J97" s="6"/>
      <c r="K97" s="7">
        <f>H97*C97+H100*C100+H103*C103+H106*C106+H109*C109</f>
        <v>4.8963781450661749E-2</v>
      </c>
      <c r="L97" s="13"/>
      <c r="M97" s="13"/>
    </row>
    <row r="98" spans="1:13" x14ac:dyDescent="0.25">
      <c r="A98" t="s">
        <v>18</v>
      </c>
      <c r="B98">
        <v>1</v>
      </c>
      <c r="C98">
        <v>0.5</v>
      </c>
      <c r="D98">
        <v>1</v>
      </c>
      <c r="E98" s="5">
        <v>2.5619987895320402E-3</v>
      </c>
      <c r="F98" s="6">
        <f>AVERAGE(E98:E100)</f>
        <v>2.4042043787073268E-3</v>
      </c>
      <c r="G98" s="6">
        <f>STDEV(E98:E100)</f>
        <v>1.1158355297993916E-3</v>
      </c>
      <c r="H98" s="7">
        <f t="shared" si="0"/>
        <v>2.5619987895320398E-2</v>
      </c>
      <c r="I98" s="6">
        <f>AVERAGE(H98:H100)</f>
        <v>2.4042043787073267E-2</v>
      </c>
      <c r="J98" s="6">
        <f>STDEV(H98:H100)</f>
        <v>1.1158355297993921E-2</v>
      </c>
      <c r="L98" s="14"/>
      <c r="M98" s="14"/>
    </row>
    <row r="99" spans="1:13" x14ac:dyDescent="0.25">
      <c r="A99" t="s">
        <v>18</v>
      </c>
      <c r="B99">
        <v>2</v>
      </c>
      <c r="C99">
        <v>0.5</v>
      </c>
      <c r="D99">
        <v>1</v>
      </c>
      <c r="E99" s="5">
        <v>3.4327432312671901E-3</v>
      </c>
      <c r="F99" s="12"/>
      <c r="G99" s="12"/>
      <c r="H99" s="7">
        <f t="shared" si="0"/>
        <v>3.43274323126719E-2</v>
      </c>
      <c r="I99" s="6"/>
      <c r="J99" s="6"/>
      <c r="L99" s="13"/>
      <c r="M99" s="13"/>
    </row>
    <row r="100" spans="1:13" x14ac:dyDescent="0.25">
      <c r="A100" t="s">
        <v>18</v>
      </c>
      <c r="B100">
        <v>3</v>
      </c>
      <c r="C100">
        <v>0.5</v>
      </c>
      <c r="D100">
        <v>1</v>
      </c>
      <c r="E100" s="5">
        <v>1.2178711153227502E-3</v>
      </c>
      <c r="F100" s="12"/>
      <c r="G100" s="12"/>
      <c r="H100" s="7">
        <f t="shared" si="0"/>
        <v>1.2178711153227502E-2</v>
      </c>
      <c r="I100" s="6"/>
      <c r="J100" s="6"/>
      <c r="L100" s="13"/>
      <c r="M100" s="13"/>
    </row>
    <row r="101" spans="1:13" x14ac:dyDescent="0.25">
      <c r="A101" t="s">
        <v>18</v>
      </c>
      <c r="B101">
        <v>1</v>
      </c>
      <c r="C101">
        <v>1</v>
      </c>
      <c r="D101">
        <v>2</v>
      </c>
      <c r="E101" s="5">
        <v>2.3819462237472501E-3</v>
      </c>
      <c r="F101" s="6">
        <f>AVERAGE(E101:E103)</f>
        <v>2.1887543094398511E-3</v>
      </c>
      <c r="G101" s="6">
        <f>STDEV(E101:E103)</f>
        <v>1.1317210541218526E-3</v>
      </c>
      <c r="H101" s="7">
        <f t="shared" si="0"/>
        <v>2.3819462237472503E-2</v>
      </c>
      <c r="I101" s="6">
        <f>AVERAGE(H101:H103)</f>
        <v>2.1887543094398509E-2</v>
      </c>
      <c r="J101" s="6">
        <f>STDEV(H101:H103)</f>
        <v>1.1317210541218536E-2</v>
      </c>
    </row>
    <row r="102" spans="1:13" x14ac:dyDescent="0.25">
      <c r="A102" t="s">
        <v>18</v>
      </c>
      <c r="B102">
        <v>2</v>
      </c>
      <c r="C102">
        <v>1</v>
      </c>
      <c r="D102">
        <v>2</v>
      </c>
      <c r="E102" s="5">
        <v>3.2114439313620903E-3</v>
      </c>
      <c r="F102" s="12"/>
      <c r="G102" s="12"/>
      <c r="H102" s="7">
        <f t="shared" si="0"/>
        <v>3.2114439313620902E-2</v>
      </c>
      <c r="I102" s="6"/>
      <c r="J102" s="6"/>
    </row>
    <row r="103" spans="1:13" x14ac:dyDescent="0.25">
      <c r="A103" t="s">
        <v>18</v>
      </c>
      <c r="B103">
        <v>3</v>
      </c>
      <c r="C103">
        <v>1</v>
      </c>
      <c r="D103">
        <v>2</v>
      </c>
      <c r="E103" s="5">
        <v>9.7287277321021304E-4</v>
      </c>
      <c r="F103" s="12"/>
      <c r="G103" s="12"/>
      <c r="H103" s="7">
        <f t="shared" si="0"/>
        <v>9.7287277321021284E-3</v>
      </c>
      <c r="I103" s="6"/>
      <c r="J103" s="6"/>
    </row>
    <row r="104" spans="1:13" x14ac:dyDescent="0.25">
      <c r="A104" t="s">
        <v>18</v>
      </c>
      <c r="B104">
        <v>1</v>
      </c>
      <c r="C104">
        <v>2</v>
      </c>
      <c r="D104">
        <v>4</v>
      </c>
      <c r="E104" s="5">
        <v>1.3523129869146601E-3</v>
      </c>
      <c r="F104" s="6">
        <f>AVERAGE(E104:E106)</f>
        <v>9.0368194736104143E-4</v>
      </c>
      <c r="G104" s="6">
        <f>STDEV(E104:E106)</f>
        <v>4.100194594650125E-4</v>
      </c>
      <c r="H104" s="7">
        <f t="shared" si="0"/>
        <v>1.3523129869146598E-2</v>
      </c>
      <c r="I104" s="6">
        <f>AVERAGE(H104:H106)</f>
        <v>9.0368194736104145E-3</v>
      </c>
      <c r="J104" s="6">
        <f>STDEV(H104:H106)</f>
        <v>4.1001945946501257E-3</v>
      </c>
    </row>
    <row r="105" spans="1:13" x14ac:dyDescent="0.25">
      <c r="A105" t="s">
        <v>18</v>
      </c>
      <c r="B105">
        <v>2</v>
      </c>
      <c r="C105">
        <v>2</v>
      </c>
      <c r="D105">
        <v>4</v>
      </c>
      <c r="E105" s="5">
        <v>8.1037635049757706E-4</v>
      </c>
      <c r="F105" s="12"/>
      <c r="G105" s="12"/>
      <c r="H105" s="7">
        <f t="shared" si="0"/>
        <v>8.1037635049757712E-3</v>
      </c>
      <c r="I105" s="6"/>
      <c r="J105" s="6"/>
    </row>
    <row r="106" spans="1:13" x14ac:dyDescent="0.25">
      <c r="A106" t="s">
        <v>18</v>
      </c>
      <c r="B106">
        <v>3</v>
      </c>
      <c r="C106">
        <v>2</v>
      </c>
      <c r="D106">
        <v>4</v>
      </c>
      <c r="E106" s="5">
        <v>5.4835650467088706E-4</v>
      </c>
      <c r="F106" s="12"/>
      <c r="G106" s="12"/>
      <c r="H106" s="7">
        <f t="shared" si="0"/>
        <v>5.4835650467088713E-3</v>
      </c>
      <c r="I106" s="6"/>
      <c r="J106" s="6"/>
    </row>
    <row r="107" spans="1:13" x14ac:dyDescent="0.25">
      <c r="A107" t="s">
        <v>18</v>
      </c>
      <c r="B107">
        <v>1</v>
      </c>
      <c r="C107">
        <v>2</v>
      </c>
      <c r="D107">
        <v>6</v>
      </c>
      <c r="E107" s="5">
        <v>2.3885140013921901E-4</v>
      </c>
      <c r="F107" s="6">
        <f>AVERAGE(E107:E109)</f>
        <v>2.5804207898800401E-4</v>
      </c>
      <c r="G107" s="6">
        <f>STDEV(E107:E109)</f>
        <v>5.8944912087765385E-5</v>
      </c>
      <c r="H107" s="7">
        <f t="shared" si="0"/>
        <v>2.3885140013921902E-3</v>
      </c>
      <c r="I107" s="6">
        <f>AVERAGE(H107:H109)</f>
        <v>2.5804207898800402E-3</v>
      </c>
      <c r="J107" s="6">
        <f>STDEV(H107:H109)</f>
        <v>5.8944912087765373E-4</v>
      </c>
    </row>
    <row r="108" spans="1:13" x14ac:dyDescent="0.25">
      <c r="A108" t="s">
        <v>18</v>
      </c>
      <c r="B108">
        <v>2</v>
      </c>
      <c r="C108">
        <v>2</v>
      </c>
      <c r="D108">
        <v>6</v>
      </c>
      <c r="E108" s="5">
        <v>3.2419085371942705E-4</v>
      </c>
      <c r="F108" s="12"/>
      <c r="G108" s="12"/>
      <c r="H108" s="7">
        <f t="shared" si="0"/>
        <v>3.2419085371942703E-3</v>
      </c>
    </row>
    <row r="109" spans="1:13" x14ac:dyDescent="0.25">
      <c r="A109" t="s">
        <v>18</v>
      </c>
      <c r="B109">
        <v>3</v>
      </c>
      <c r="C109">
        <v>2</v>
      </c>
      <c r="D109">
        <v>6</v>
      </c>
      <c r="E109" s="5">
        <v>2.1108398310536601E-4</v>
      </c>
      <c r="F109" s="12"/>
      <c r="G109" s="12"/>
      <c r="H109" s="7">
        <f t="shared" si="0"/>
        <v>2.1108398310536601E-3</v>
      </c>
    </row>
  </sheetData>
  <sheetProtection selectLockedCells="1" selectUnlockedCells="1"/>
  <mergeCells count="6">
    <mergeCell ref="A1:A2"/>
    <mergeCell ref="B1:B2"/>
    <mergeCell ref="C1:C2"/>
    <mergeCell ref="D1:D2"/>
    <mergeCell ref="E1:G1"/>
    <mergeCell ref="H1:M1"/>
  </mergeCell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sites</vt:lpstr>
      <vt:lpstr>DCF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Vasquez Cardenas - TNW</dc:creator>
  <cp:lastModifiedBy>Diana Vasquez Cardenas - TNW</cp:lastModifiedBy>
  <dcterms:created xsi:type="dcterms:W3CDTF">2020-03-02T15:28:09Z</dcterms:created>
  <dcterms:modified xsi:type="dcterms:W3CDTF">2020-03-02T15:36:05Z</dcterms:modified>
</cp:coreProperties>
</file>