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ronsonData\F013\2014\"/>
    </mc:Choice>
  </mc:AlternateContent>
  <bookViews>
    <workbookView xWindow="28680" yWindow="-120" windowWidth="29040" windowHeight="15840" activeTab="1"/>
  </bookViews>
  <sheets>
    <sheet name="VariblesList" sheetId="20" r:id="rId1"/>
    <sheet name="MegaTable" sheetId="1" r:id="rId2"/>
    <sheet name="MegaPetioleUAN" sheetId="17" r:id="rId3"/>
    <sheet name="SoilChemistry" sheetId="2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W41" i="17" l="1"/>
  <c r="MX41" i="17" s="1"/>
  <c r="MW39" i="17"/>
  <c r="MX39" i="17" s="1"/>
  <c r="NR24" i="17"/>
  <c r="LT9" i="17"/>
  <c r="LT8" i="17"/>
  <c r="QR64" i="1" l="1"/>
  <c r="QS64" i="1" s="1"/>
  <c r="LV64" i="1"/>
  <c r="LW64" i="1" s="1"/>
  <c r="QR62" i="1"/>
  <c r="QS62" i="1" s="1"/>
  <c r="QR61" i="1"/>
  <c r="QS61" i="1" s="1"/>
  <c r="QR56" i="1"/>
  <c r="QS56" i="1" s="1"/>
  <c r="LV55" i="1"/>
  <c r="LW55" i="1" s="1"/>
  <c r="OR51" i="1"/>
  <c r="OS51" i="1" s="1"/>
  <c r="LV43" i="1"/>
  <c r="LW43" i="1" s="1"/>
  <c r="QR41" i="1"/>
  <c r="QS41" i="1" s="1"/>
  <c r="LV41" i="1"/>
  <c r="LW41" i="1" s="1"/>
  <c r="QR39" i="1"/>
  <c r="QS39" i="1" s="1"/>
  <c r="LV39" i="1"/>
  <c r="LW39" i="1" s="1"/>
  <c r="QR36" i="1"/>
  <c r="QS36" i="1" s="1"/>
  <c r="QR34" i="1"/>
  <c r="QS34" i="1" s="1"/>
  <c r="LV33" i="1"/>
  <c r="QR32" i="1"/>
  <c r="QS32" i="1" s="1"/>
  <c r="QR29" i="1"/>
  <c r="QS29" i="1" s="1"/>
  <c r="QR28" i="1"/>
  <c r="QS28" i="1" s="1"/>
  <c r="QR27" i="1"/>
  <c r="QS27" i="1" s="1"/>
  <c r="LV27" i="1"/>
  <c r="LW27" i="1" s="1"/>
  <c r="QR26" i="1"/>
  <c r="QS26" i="1" s="1"/>
  <c r="LV25" i="1"/>
  <c r="LW25" i="1" s="1"/>
  <c r="RM24" i="1"/>
  <c r="QR24" i="1"/>
  <c r="QS24" i="1" s="1"/>
  <c r="QR22" i="1"/>
  <c r="QS22" i="1" s="1"/>
  <c r="LV22" i="1"/>
  <c r="LW22" i="1" s="1"/>
  <c r="LV17" i="1"/>
  <c r="LW17" i="1" s="1"/>
  <c r="LV10" i="1"/>
  <c r="LW10" i="1" s="1"/>
  <c r="QR9" i="1"/>
  <c r="QS9" i="1" s="1"/>
  <c r="PS9" i="1"/>
  <c r="PT9" i="1" s="1"/>
  <c r="PM9" i="1"/>
  <c r="PQ9" i="1" s="1"/>
  <c r="QR8" i="1"/>
  <c r="QS8" i="1" s="1"/>
  <c r="PS8" i="1"/>
  <c r="PT8" i="1" s="1"/>
  <c r="PM8" i="1"/>
  <c r="PQ8" i="1" s="1"/>
  <c r="LV8" i="1"/>
  <c r="LW8" i="1" s="1"/>
  <c r="LV6" i="1"/>
  <c r="LW6" i="1" s="1"/>
  <c r="MT65" i="1" l="1"/>
  <c r="MT64" i="1"/>
  <c r="MT63" i="1"/>
  <c r="MT62" i="1"/>
  <c r="MT61" i="1"/>
  <c r="MT60" i="1"/>
  <c r="MT59" i="1"/>
  <c r="MT58" i="1"/>
  <c r="MT57" i="1"/>
  <c r="MT56" i="1"/>
  <c r="MT55" i="1"/>
  <c r="MT54" i="1"/>
  <c r="MT53" i="1"/>
  <c r="MT52" i="1"/>
  <c r="MT51" i="1"/>
  <c r="MT50" i="1"/>
  <c r="MT49" i="1"/>
  <c r="MT48" i="1"/>
  <c r="MT47" i="1"/>
  <c r="MT46" i="1"/>
  <c r="MT45" i="1"/>
  <c r="MT44" i="1"/>
  <c r="MT43" i="1"/>
  <c r="MT42" i="1"/>
  <c r="MT41" i="1"/>
  <c r="MT40" i="1"/>
  <c r="MT39" i="1"/>
  <c r="MT38" i="1"/>
  <c r="MT37" i="1"/>
  <c r="MT36" i="1"/>
  <c r="MT35" i="1"/>
  <c r="MT34" i="1"/>
  <c r="MT33" i="1"/>
  <c r="MT32" i="1"/>
  <c r="MT31" i="1"/>
  <c r="MT30" i="1"/>
  <c r="MT29" i="1"/>
  <c r="MT28" i="1"/>
  <c r="MT27" i="1"/>
  <c r="MT26" i="1"/>
  <c r="MT25" i="1"/>
  <c r="MT24" i="1"/>
  <c r="MT23" i="1"/>
  <c r="MT22" i="1"/>
  <c r="MT21" i="1"/>
  <c r="MT20" i="1"/>
  <c r="MT19" i="1"/>
  <c r="MT18" i="1"/>
  <c r="MT17" i="1"/>
  <c r="MT16" i="1"/>
  <c r="MT15" i="1"/>
  <c r="MT14" i="1"/>
  <c r="MT13" i="1"/>
  <c r="MT12" i="1"/>
  <c r="MT11" i="1"/>
  <c r="MT10" i="1"/>
  <c r="MT9" i="1"/>
  <c r="MT8" i="1"/>
  <c r="MT7" i="1"/>
  <c r="MT6" i="1"/>
  <c r="MT5" i="1"/>
  <c r="MT4" i="1"/>
  <c r="MT3" i="1"/>
  <c r="MT2" i="1"/>
  <c r="TE2" i="1" l="1"/>
  <c r="TD2" i="1"/>
  <c r="HC52" i="1" l="1"/>
  <c r="HC51" i="1"/>
  <c r="HC46" i="1"/>
  <c r="HC35" i="1"/>
  <c r="HC9" i="1"/>
  <c r="HG9" i="1" l="1"/>
  <c r="HG52" i="1"/>
  <c r="HG35" i="1"/>
  <c r="HG46" i="1"/>
  <c r="HG51" i="1"/>
  <c r="GQ35" i="1"/>
  <c r="GR35" i="1" s="1"/>
  <c r="GP35" i="1"/>
  <c r="GP9" i="1"/>
  <c r="GQ9" i="1"/>
  <c r="GR9" i="1" s="1"/>
  <c r="GQ52" i="1"/>
  <c r="GR52" i="1" s="1"/>
  <c r="GP52" i="1"/>
  <c r="GW52" i="1" s="1"/>
  <c r="GX52" i="1" s="1"/>
  <c r="HD35" i="1" l="1"/>
  <c r="HD52" i="1"/>
  <c r="HD9" i="1"/>
  <c r="PK65" i="17"/>
  <c r="PL65" i="17" s="1"/>
  <c r="PI65" i="17"/>
  <c r="OL65" i="17"/>
  <c r="NR65" i="17"/>
  <c r="MW65" i="17"/>
  <c r="MX65" i="17" s="1"/>
  <c r="MS65" i="17"/>
  <c r="LX65" i="17"/>
  <c r="LY65" i="17" s="1"/>
  <c r="LT65" i="17"/>
  <c r="KY65" i="17"/>
  <c r="KZ65" i="17" s="1"/>
  <c r="KA65" i="17"/>
  <c r="KB65" i="17" s="1"/>
  <c r="JC65" i="17"/>
  <c r="JD65" i="17" s="1"/>
  <c r="IE65" i="17"/>
  <c r="IF65" i="17" s="1"/>
  <c r="DQ65" i="17"/>
  <c r="DP65" i="17"/>
  <c r="DM65" i="17"/>
  <c r="DO65" i="17" s="1"/>
  <c r="DI65" i="17"/>
  <c r="DJ65" i="17" s="1"/>
  <c r="DF65" i="17"/>
  <c r="DE65" i="17"/>
  <c r="DC65" i="17"/>
  <c r="CP65" i="17"/>
  <c r="CM65" i="17"/>
  <c r="CX65" i="17" s="1"/>
  <c r="CK65" i="17"/>
  <c r="CJ65" i="17"/>
  <c r="CV65" i="17" s="1"/>
  <c r="CI65" i="17"/>
  <c r="CH65" i="17"/>
  <c r="CR65" i="17" s="1"/>
  <c r="CF65" i="17"/>
  <c r="CG65" i="17" s="1"/>
  <c r="AG65" i="17"/>
  <c r="AF65" i="17"/>
  <c r="G65" i="17"/>
  <c r="PK64" i="17"/>
  <c r="PL64" i="17" s="1"/>
  <c r="PI64" i="17"/>
  <c r="OL64" i="17"/>
  <c r="NR64" i="17"/>
  <c r="MS64" i="17"/>
  <c r="LX64" i="17"/>
  <c r="LY64" i="17" s="1"/>
  <c r="LT64" i="17"/>
  <c r="KY64" i="17"/>
  <c r="KZ64" i="17" s="1"/>
  <c r="KA64" i="17"/>
  <c r="KB64" i="17" s="1"/>
  <c r="JC64" i="17"/>
  <c r="JD64" i="17" s="1"/>
  <c r="DQ64" i="17"/>
  <c r="DP64" i="17"/>
  <c r="DM64" i="17"/>
  <c r="DO64" i="17" s="1"/>
  <c r="DK64" i="17"/>
  <c r="DI64" i="17"/>
  <c r="DJ64" i="17" s="1"/>
  <c r="DF64" i="17"/>
  <c r="DE64" i="17"/>
  <c r="DC64" i="17"/>
  <c r="CP64" i="17"/>
  <c r="CM64" i="17"/>
  <c r="CX64" i="17" s="1"/>
  <c r="CK64" i="17"/>
  <c r="CJ64" i="17"/>
  <c r="CV64" i="17" s="1"/>
  <c r="CI64" i="17"/>
  <c r="CT64" i="17" s="1"/>
  <c r="CH64" i="17"/>
  <c r="CF64" i="17"/>
  <c r="CG64" i="17" s="1"/>
  <c r="AG64" i="17"/>
  <c r="AF64" i="17"/>
  <c r="G64" i="17"/>
  <c r="PK63" i="17"/>
  <c r="PL63" i="17" s="1"/>
  <c r="PI63" i="17"/>
  <c r="ON63" i="17"/>
  <c r="OO63" i="17" s="1"/>
  <c r="OL63" i="17"/>
  <c r="NR63" i="17"/>
  <c r="MW63" i="17"/>
  <c r="MX63" i="17" s="1"/>
  <c r="MS63" i="17"/>
  <c r="LX63" i="17"/>
  <c r="LY63" i="17" s="1"/>
  <c r="LT63" i="17"/>
  <c r="KY63" i="17"/>
  <c r="KZ63" i="17" s="1"/>
  <c r="KA63" i="17"/>
  <c r="KB63" i="17" s="1"/>
  <c r="JC63" i="17"/>
  <c r="JD63" i="17" s="1"/>
  <c r="IE63" i="17"/>
  <c r="IF63" i="17" s="1"/>
  <c r="DQ63" i="17"/>
  <c r="DP63" i="17"/>
  <c r="DM63" i="17"/>
  <c r="DO63" i="17" s="1"/>
  <c r="DI63" i="17"/>
  <c r="DJ63" i="17" s="1"/>
  <c r="DF63" i="17"/>
  <c r="DE63" i="17"/>
  <c r="DC63" i="17"/>
  <c r="CP63" i="17"/>
  <c r="CM63" i="17"/>
  <c r="CX63" i="17" s="1"/>
  <c r="CK63" i="17"/>
  <c r="CJ63" i="17"/>
  <c r="CI63" i="17"/>
  <c r="CT63" i="17" s="1"/>
  <c r="CH63" i="17"/>
  <c r="CR63" i="17" s="1"/>
  <c r="CF63" i="17"/>
  <c r="CG63" i="17" s="1"/>
  <c r="AG63" i="17"/>
  <c r="AF63" i="17"/>
  <c r="G63" i="17"/>
  <c r="PK62" i="17"/>
  <c r="PL62" i="17" s="1"/>
  <c r="PI62" i="17"/>
  <c r="ON62" i="17"/>
  <c r="OO62" i="17" s="1"/>
  <c r="OL62" i="17"/>
  <c r="NR62" i="17"/>
  <c r="MS62" i="17"/>
  <c r="LX62" i="17"/>
  <c r="LY62" i="17" s="1"/>
  <c r="LT62" i="17"/>
  <c r="KY62" i="17"/>
  <c r="KZ62" i="17" s="1"/>
  <c r="KA62" i="17"/>
  <c r="KB62" i="17" s="1"/>
  <c r="JC62" i="17"/>
  <c r="JD62" i="17" s="1"/>
  <c r="IE62" i="17"/>
  <c r="IF62" i="17" s="1"/>
  <c r="DQ62" i="17"/>
  <c r="DP62" i="17"/>
  <c r="DM62" i="17"/>
  <c r="DO62" i="17" s="1"/>
  <c r="DK62" i="17"/>
  <c r="DI62" i="17"/>
  <c r="DJ62" i="17" s="1"/>
  <c r="DF62" i="17"/>
  <c r="DE62" i="17"/>
  <c r="DC62" i="17"/>
  <c r="CP62" i="17"/>
  <c r="CM62" i="17"/>
  <c r="CX62" i="17" s="1"/>
  <c r="CK62" i="17"/>
  <c r="CJ62" i="17"/>
  <c r="CV62" i="17" s="1"/>
  <c r="CI62" i="17"/>
  <c r="CH62" i="17"/>
  <c r="CR62" i="17" s="1"/>
  <c r="CF62" i="17"/>
  <c r="CG62" i="17" s="1"/>
  <c r="AG62" i="17"/>
  <c r="AF62" i="17"/>
  <c r="G62" i="17"/>
  <c r="PK61" i="17"/>
  <c r="PL61" i="17" s="1"/>
  <c r="PI61" i="17"/>
  <c r="ON61" i="17"/>
  <c r="OO61" i="17" s="1"/>
  <c r="OL61" i="17"/>
  <c r="NR61" i="17"/>
  <c r="MS61" i="17"/>
  <c r="LX61" i="17"/>
  <c r="LY61" i="17" s="1"/>
  <c r="LT61" i="17"/>
  <c r="KY61" i="17"/>
  <c r="KZ61" i="17" s="1"/>
  <c r="KA61" i="17"/>
  <c r="KB61" i="17" s="1"/>
  <c r="JC61" i="17"/>
  <c r="JD61" i="17" s="1"/>
  <c r="IE61" i="17"/>
  <c r="IF61" i="17" s="1"/>
  <c r="DQ61" i="17"/>
  <c r="DP61" i="17"/>
  <c r="DM61" i="17"/>
  <c r="DO61" i="17" s="1"/>
  <c r="DI61" i="17"/>
  <c r="DJ61" i="17" s="1"/>
  <c r="DF61" i="17"/>
  <c r="DE61" i="17"/>
  <c r="DC61" i="17"/>
  <c r="CP61" i="17"/>
  <c r="CM61" i="17"/>
  <c r="CX61" i="17" s="1"/>
  <c r="CK61" i="17"/>
  <c r="CJ61" i="17"/>
  <c r="CV61" i="17" s="1"/>
  <c r="CI61" i="17"/>
  <c r="CH61" i="17"/>
  <c r="CR61" i="17" s="1"/>
  <c r="CF61" i="17"/>
  <c r="CG61" i="17" s="1"/>
  <c r="AG61" i="17"/>
  <c r="AF61" i="17"/>
  <c r="G61" i="17"/>
  <c r="PK60" i="17"/>
  <c r="PL60" i="17" s="1"/>
  <c r="PI60" i="17"/>
  <c r="OL60" i="17"/>
  <c r="NR60" i="17"/>
  <c r="MW60" i="17"/>
  <c r="MX60" i="17" s="1"/>
  <c r="MS60" i="17"/>
  <c r="LX60" i="17"/>
  <c r="LY60" i="17" s="1"/>
  <c r="LT60" i="17"/>
  <c r="KY60" i="17"/>
  <c r="KZ60" i="17" s="1"/>
  <c r="KA60" i="17"/>
  <c r="KB60" i="17" s="1"/>
  <c r="JC60" i="17"/>
  <c r="JD60" i="17" s="1"/>
  <c r="IE60" i="17"/>
  <c r="IF60" i="17" s="1"/>
  <c r="DQ60" i="17"/>
  <c r="DP60" i="17"/>
  <c r="DM60" i="17"/>
  <c r="DO60" i="17" s="1"/>
  <c r="DK60" i="17"/>
  <c r="DI60" i="17"/>
  <c r="DJ60" i="17" s="1"/>
  <c r="DF60" i="17"/>
  <c r="DE60" i="17"/>
  <c r="DC60" i="17"/>
  <c r="CP60" i="17"/>
  <c r="CM60" i="17"/>
  <c r="CX60" i="17" s="1"/>
  <c r="CK60" i="17"/>
  <c r="CJ60" i="17"/>
  <c r="CV60" i="17" s="1"/>
  <c r="CI60" i="17"/>
  <c r="CT60" i="17" s="1"/>
  <c r="CH60" i="17"/>
  <c r="CR60" i="17" s="1"/>
  <c r="CF60" i="17"/>
  <c r="CG60" i="17" s="1"/>
  <c r="AG60" i="17"/>
  <c r="AF60" i="17"/>
  <c r="G60" i="17"/>
  <c r="PK59" i="17"/>
  <c r="PL59" i="17" s="1"/>
  <c r="PI59" i="17"/>
  <c r="ON59" i="17"/>
  <c r="OO59" i="17" s="1"/>
  <c r="OL59" i="17"/>
  <c r="NR59" i="17"/>
  <c r="MW59" i="17"/>
  <c r="MX59" i="17" s="1"/>
  <c r="MS59" i="17"/>
  <c r="LX59" i="17"/>
  <c r="LY59" i="17" s="1"/>
  <c r="LT59" i="17"/>
  <c r="KY59" i="17"/>
  <c r="KZ59" i="17" s="1"/>
  <c r="KA59" i="17"/>
  <c r="KB59" i="17" s="1"/>
  <c r="JC59" i="17"/>
  <c r="JD59" i="17" s="1"/>
  <c r="IE59" i="17"/>
  <c r="IF59" i="17" s="1"/>
  <c r="DQ59" i="17"/>
  <c r="DP59" i="17"/>
  <c r="DM59" i="17"/>
  <c r="DO59" i="17" s="1"/>
  <c r="DI59" i="17"/>
  <c r="DJ59" i="17" s="1"/>
  <c r="DF59" i="17"/>
  <c r="DE59" i="17"/>
  <c r="DC59" i="17"/>
  <c r="CP59" i="17"/>
  <c r="CM59" i="17"/>
  <c r="CX59" i="17" s="1"/>
  <c r="CK59" i="17"/>
  <c r="CJ59" i="17"/>
  <c r="CV59" i="17" s="1"/>
  <c r="CI59" i="17"/>
  <c r="CT59" i="17" s="1"/>
  <c r="CH59" i="17"/>
  <c r="CR59" i="17" s="1"/>
  <c r="CF59" i="17"/>
  <c r="CG59" i="17" s="1"/>
  <c r="AG59" i="17"/>
  <c r="AF59" i="17"/>
  <c r="G59" i="17"/>
  <c r="PK58" i="17"/>
  <c r="PL58" i="17" s="1"/>
  <c r="PI58" i="17"/>
  <c r="OL58" i="17"/>
  <c r="NR58" i="17"/>
  <c r="MW58" i="17"/>
  <c r="MX58" i="17" s="1"/>
  <c r="MS58" i="17"/>
  <c r="LX58" i="17"/>
  <c r="LY58" i="17" s="1"/>
  <c r="LT58" i="17"/>
  <c r="KY58" i="17"/>
  <c r="KZ58" i="17" s="1"/>
  <c r="KA58" i="17"/>
  <c r="KB58" i="17" s="1"/>
  <c r="JC58" i="17"/>
  <c r="JD58" i="17" s="1"/>
  <c r="IE58" i="17"/>
  <c r="IF58" i="17" s="1"/>
  <c r="DQ58" i="17"/>
  <c r="DP58" i="17"/>
  <c r="DM58" i="17"/>
  <c r="DO58" i="17" s="1"/>
  <c r="DK58" i="17"/>
  <c r="DI58" i="17"/>
  <c r="DJ58" i="17" s="1"/>
  <c r="DF58" i="17"/>
  <c r="DE58" i="17"/>
  <c r="DC58" i="17"/>
  <c r="CP58" i="17"/>
  <c r="CM58" i="17"/>
  <c r="CX58" i="17" s="1"/>
  <c r="CK58" i="17"/>
  <c r="CJ58" i="17"/>
  <c r="CV58" i="17" s="1"/>
  <c r="CI58" i="17"/>
  <c r="CT58" i="17" s="1"/>
  <c r="CH58" i="17"/>
  <c r="CR58" i="17" s="1"/>
  <c r="CF58" i="17"/>
  <c r="CG58" i="17" s="1"/>
  <c r="AG58" i="17"/>
  <c r="AF58" i="17"/>
  <c r="G58" i="17"/>
  <c r="PK57" i="17"/>
  <c r="PL57" i="17" s="1"/>
  <c r="PI57" i="17"/>
  <c r="OL57" i="17"/>
  <c r="NR57" i="17"/>
  <c r="MW57" i="17"/>
  <c r="MX57" i="17" s="1"/>
  <c r="MS57" i="17"/>
  <c r="LX57" i="17"/>
  <c r="LY57" i="17" s="1"/>
  <c r="LT57" i="17"/>
  <c r="KY57" i="17"/>
  <c r="KZ57" i="17" s="1"/>
  <c r="KA57" i="17"/>
  <c r="KB57" i="17" s="1"/>
  <c r="JC57" i="17"/>
  <c r="JD57" i="17" s="1"/>
  <c r="IE57" i="17"/>
  <c r="IF57" i="17" s="1"/>
  <c r="DQ57" i="17"/>
  <c r="DP57" i="17"/>
  <c r="DM57" i="17"/>
  <c r="DO57" i="17" s="1"/>
  <c r="DI57" i="17"/>
  <c r="DJ57" i="17" s="1"/>
  <c r="DF57" i="17"/>
  <c r="DE57" i="17"/>
  <c r="DC57" i="17"/>
  <c r="CP57" i="17"/>
  <c r="CM57" i="17"/>
  <c r="CX57" i="17" s="1"/>
  <c r="CK57" i="17"/>
  <c r="CJ57" i="17"/>
  <c r="CV57" i="17" s="1"/>
  <c r="CI57" i="17"/>
  <c r="CT57" i="17" s="1"/>
  <c r="CH57" i="17"/>
  <c r="CR57" i="17" s="1"/>
  <c r="CF57" i="17"/>
  <c r="CG57" i="17" s="1"/>
  <c r="AG57" i="17"/>
  <c r="AF57" i="17"/>
  <c r="G57" i="17"/>
  <c r="PK56" i="17"/>
  <c r="PL56" i="17" s="1"/>
  <c r="PI56" i="17"/>
  <c r="ON56" i="17"/>
  <c r="OO56" i="17" s="1"/>
  <c r="OL56" i="17"/>
  <c r="NR56" i="17"/>
  <c r="MS56" i="17"/>
  <c r="LX56" i="17"/>
  <c r="LY56" i="17" s="1"/>
  <c r="LT56" i="17"/>
  <c r="KY56" i="17"/>
  <c r="KZ56" i="17" s="1"/>
  <c r="KA56" i="17"/>
  <c r="KB56" i="17" s="1"/>
  <c r="JC56" i="17"/>
  <c r="JD56" i="17" s="1"/>
  <c r="IE56" i="17"/>
  <c r="IF56" i="17" s="1"/>
  <c r="DQ56" i="17"/>
  <c r="DP56" i="17"/>
  <c r="DM56" i="17"/>
  <c r="DO56" i="17" s="1"/>
  <c r="DK56" i="17"/>
  <c r="DI56" i="17"/>
  <c r="DJ56" i="17" s="1"/>
  <c r="DF56" i="17"/>
  <c r="DE56" i="17"/>
  <c r="DC56" i="17"/>
  <c r="CP56" i="17"/>
  <c r="CM56" i="17"/>
  <c r="CX56" i="17" s="1"/>
  <c r="CK56" i="17"/>
  <c r="CJ56" i="17"/>
  <c r="CV56" i="17" s="1"/>
  <c r="CI56" i="17"/>
  <c r="CT56" i="17" s="1"/>
  <c r="CH56" i="17"/>
  <c r="CF56" i="17"/>
  <c r="CG56" i="17" s="1"/>
  <c r="AG56" i="17"/>
  <c r="AF56" i="17"/>
  <c r="G56" i="17"/>
  <c r="PK55" i="17"/>
  <c r="PL55" i="17" s="1"/>
  <c r="PI55" i="17"/>
  <c r="ON55" i="17"/>
  <c r="OO55" i="17" s="1"/>
  <c r="OL55" i="17"/>
  <c r="NR55" i="17"/>
  <c r="MW55" i="17"/>
  <c r="MX55" i="17" s="1"/>
  <c r="MS55" i="17"/>
  <c r="LX55" i="17"/>
  <c r="LY55" i="17" s="1"/>
  <c r="LT55" i="17"/>
  <c r="KY55" i="17"/>
  <c r="KZ55" i="17" s="1"/>
  <c r="KA55" i="17"/>
  <c r="KB55" i="17" s="1"/>
  <c r="JC55" i="17"/>
  <c r="JD55" i="17" s="1"/>
  <c r="DQ55" i="17"/>
  <c r="DP55" i="17"/>
  <c r="DM55" i="17"/>
  <c r="DO55" i="17" s="1"/>
  <c r="DI55" i="17"/>
  <c r="DJ55" i="17" s="1"/>
  <c r="DF55" i="17"/>
  <c r="DE55" i="17"/>
  <c r="DC55" i="17"/>
  <c r="CP55" i="17"/>
  <c r="CM55" i="17"/>
  <c r="CX55" i="17" s="1"/>
  <c r="CK55" i="17"/>
  <c r="CJ55" i="17"/>
  <c r="CV55" i="17" s="1"/>
  <c r="CI55" i="17"/>
  <c r="CT55" i="17" s="1"/>
  <c r="CH55" i="17"/>
  <c r="CR55" i="17" s="1"/>
  <c r="CF55" i="17"/>
  <c r="CG55" i="17" s="1"/>
  <c r="AG55" i="17"/>
  <c r="AF55" i="17"/>
  <c r="G55" i="17"/>
  <c r="PK54" i="17"/>
  <c r="PL54" i="17" s="1"/>
  <c r="PI54" i="17"/>
  <c r="OL54" i="17"/>
  <c r="NR54" i="17"/>
  <c r="MW54" i="17"/>
  <c r="MX54" i="17" s="1"/>
  <c r="MS54" i="17"/>
  <c r="LX54" i="17"/>
  <c r="LY54" i="17" s="1"/>
  <c r="LT54" i="17"/>
  <c r="KY54" i="17"/>
  <c r="KZ54" i="17" s="1"/>
  <c r="KA54" i="17"/>
  <c r="KB54" i="17" s="1"/>
  <c r="JC54" i="17"/>
  <c r="JD54" i="17" s="1"/>
  <c r="IE54" i="17"/>
  <c r="IF54" i="17" s="1"/>
  <c r="DQ54" i="17"/>
  <c r="DP54" i="17"/>
  <c r="DM54" i="17"/>
  <c r="DO54" i="17" s="1"/>
  <c r="DK54" i="17"/>
  <c r="DI54" i="17"/>
  <c r="DJ54" i="17" s="1"/>
  <c r="DF54" i="17"/>
  <c r="DE54" i="17"/>
  <c r="DC54" i="17"/>
  <c r="CP54" i="17"/>
  <c r="CM54" i="17"/>
  <c r="CX54" i="17" s="1"/>
  <c r="CK54" i="17"/>
  <c r="CJ54" i="17"/>
  <c r="CV54" i="17" s="1"/>
  <c r="CI54" i="17"/>
  <c r="CH54" i="17"/>
  <c r="CR54" i="17" s="1"/>
  <c r="CF54" i="17"/>
  <c r="CG54" i="17" s="1"/>
  <c r="AG54" i="17"/>
  <c r="AF54" i="17"/>
  <c r="G54" i="17"/>
  <c r="PK53" i="17"/>
  <c r="PL53" i="17" s="1"/>
  <c r="PI53" i="17"/>
  <c r="ON53" i="17"/>
  <c r="OO53" i="17" s="1"/>
  <c r="OL53" i="17"/>
  <c r="NR53" i="17"/>
  <c r="MW53" i="17"/>
  <c r="MX53" i="17" s="1"/>
  <c r="MS53" i="17"/>
  <c r="LX53" i="17"/>
  <c r="LY53" i="17" s="1"/>
  <c r="LT53" i="17"/>
  <c r="KY53" i="17"/>
  <c r="KZ53" i="17" s="1"/>
  <c r="KA53" i="17"/>
  <c r="KB53" i="17" s="1"/>
  <c r="JC53" i="17"/>
  <c r="JD53" i="17" s="1"/>
  <c r="IE53" i="17"/>
  <c r="IF53" i="17" s="1"/>
  <c r="DQ53" i="17"/>
  <c r="DP53" i="17"/>
  <c r="DM53" i="17"/>
  <c r="DO53" i="17" s="1"/>
  <c r="DI53" i="17"/>
  <c r="DJ53" i="17" s="1"/>
  <c r="DF53" i="17"/>
  <c r="DE53" i="17"/>
  <c r="DC53" i="17"/>
  <c r="CP53" i="17"/>
  <c r="CM53" i="17"/>
  <c r="CX53" i="17" s="1"/>
  <c r="CK53" i="17"/>
  <c r="CJ53" i="17"/>
  <c r="CV53" i="17" s="1"/>
  <c r="CI53" i="17"/>
  <c r="CH53" i="17"/>
  <c r="CR53" i="17" s="1"/>
  <c r="CF53" i="17"/>
  <c r="CG53" i="17" s="1"/>
  <c r="AG53" i="17"/>
  <c r="AF53" i="17"/>
  <c r="G53" i="17"/>
  <c r="PK52" i="17"/>
  <c r="PL52" i="17" s="1"/>
  <c r="PI52" i="17"/>
  <c r="ON52" i="17"/>
  <c r="OO52" i="17" s="1"/>
  <c r="OL52" i="17"/>
  <c r="NR52" i="17"/>
  <c r="MW52" i="17"/>
  <c r="MX52" i="17" s="1"/>
  <c r="MS52" i="17"/>
  <c r="LX52" i="17"/>
  <c r="LY52" i="17" s="1"/>
  <c r="LT52" i="17"/>
  <c r="KY52" i="17"/>
  <c r="KZ52" i="17" s="1"/>
  <c r="KA52" i="17"/>
  <c r="KB52" i="17" s="1"/>
  <c r="JC52" i="17"/>
  <c r="JD52" i="17" s="1"/>
  <c r="IE52" i="17"/>
  <c r="IF52" i="17" s="1"/>
  <c r="DQ52" i="17"/>
  <c r="DP52" i="17"/>
  <c r="DM52" i="17"/>
  <c r="DO52" i="17" s="1"/>
  <c r="DK52" i="17"/>
  <c r="DI52" i="17"/>
  <c r="DJ52" i="17" s="1"/>
  <c r="DF52" i="17"/>
  <c r="DC52" i="17"/>
  <c r="CP52" i="17"/>
  <c r="CM52" i="17"/>
  <c r="CX52" i="17" s="1"/>
  <c r="CK52" i="17"/>
  <c r="CJ52" i="17"/>
  <c r="CV52" i="17" s="1"/>
  <c r="CI52" i="17"/>
  <c r="CT52" i="17" s="1"/>
  <c r="CH52" i="17"/>
  <c r="CR52" i="17" s="1"/>
  <c r="CF52" i="17"/>
  <c r="CG52" i="17" s="1"/>
  <c r="AG52" i="17"/>
  <c r="AF52" i="17"/>
  <c r="G52" i="17"/>
  <c r="PK51" i="17"/>
  <c r="PL51" i="17" s="1"/>
  <c r="PI51" i="17"/>
  <c r="OL51" i="17"/>
  <c r="NR51" i="17"/>
  <c r="MW51" i="17"/>
  <c r="MX51" i="17" s="1"/>
  <c r="MS51" i="17"/>
  <c r="LX51" i="17"/>
  <c r="LY51" i="17" s="1"/>
  <c r="LT51" i="17"/>
  <c r="KA51" i="17"/>
  <c r="KB51" i="17" s="1"/>
  <c r="JC51" i="17"/>
  <c r="JD51" i="17" s="1"/>
  <c r="IE51" i="17"/>
  <c r="IF51" i="17" s="1"/>
  <c r="DQ51" i="17"/>
  <c r="DP51" i="17"/>
  <c r="DM51" i="17"/>
  <c r="DO51" i="17" s="1"/>
  <c r="DI51" i="17"/>
  <c r="DJ51" i="17" s="1"/>
  <c r="DF51" i="17"/>
  <c r="DE51" i="17"/>
  <c r="DC51" i="17"/>
  <c r="CP51" i="17"/>
  <c r="CM51" i="17"/>
  <c r="CX51" i="17" s="1"/>
  <c r="CK51" i="17"/>
  <c r="CJ51" i="17"/>
  <c r="CV51" i="17" s="1"/>
  <c r="CI51" i="17"/>
  <c r="CT51" i="17" s="1"/>
  <c r="CH51" i="17"/>
  <c r="CR51" i="17" s="1"/>
  <c r="CF51" i="17"/>
  <c r="CG51" i="17" s="1"/>
  <c r="AG51" i="17"/>
  <c r="AF51" i="17"/>
  <c r="G51" i="17"/>
  <c r="PK50" i="17"/>
  <c r="PL50" i="17" s="1"/>
  <c r="PI50" i="17"/>
  <c r="ON50" i="17"/>
  <c r="OO50" i="17" s="1"/>
  <c r="OL50" i="17"/>
  <c r="NR50" i="17"/>
  <c r="MW50" i="17"/>
  <c r="MX50" i="17" s="1"/>
  <c r="MS50" i="17"/>
  <c r="LX50" i="17"/>
  <c r="LY50" i="17" s="1"/>
  <c r="LT50" i="17"/>
  <c r="KY50" i="17"/>
  <c r="KZ50" i="17" s="1"/>
  <c r="KA50" i="17"/>
  <c r="KB50" i="17" s="1"/>
  <c r="JC50" i="17"/>
  <c r="JD50" i="17" s="1"/>
  <c r="IE50" i="17"/>
  <c r="IF50" i="17" s="1"/>
  <c r="DQ50" i="17"/>
  <c r="DP50" i="17"/>
  <c r="DM50" i="17"/>
  <c r="DO50" i="17" s="1"/>
  <c r="DK50" i="17"/>
  <c r="DI50" i="17"/>
  <c r="DJ50" i="17" s="1"/>
  <c r="DF50" i="17"/>
  <c r="DE50" i="17"/>
  <c r="DC50" i="17"/>
  <c r="CP50" i="17"/>
  <c r="CM50" i="17"/>
  <c r="CX50" i="17" s="1"/>
  <c r="CK50" i="17"/>
  <c r="CJ50" i="17"/>
  <c r="CV50" i="17" s="1"/>
  <c r="CI50" i="17"/>
  <c r="CT50" i="17" s="1"/>
  <c r="CH50" i="17"/>
  <c r="CF50" i="17"/>
  <c r="CG50" i="17" s="1"/>
  <c r="AG50" i="17"/>
  <c r="AF50" i="17"/>
  <c r="G50" i="17"/>
  <c r="PK49" i="17"/>
  <c r="PL49" i="17" s="1"/>
  <c r="PI49" i="17"/>
  <c r="ON49" i="17"/>
  <c r="OO49" i="17" s="1"/>
  <c r="OL49" i="17"/>
  <c r="NR49" i="17"/>
  <c r="MW49" i="17"/>
  <c r="MX49" i="17" s="1"/>
  <c r="MS49" i="17"/>
  <c r="LX49" i="17"/>
  <c r="LY49" i="17" s="1"/>
  <c r="LT49" i="17"/>
  <c r="KY49" i="17"/>
  <c r="KZ49" i="17" s="1"/>
  <c r="KA49" i="17"/>
  <c r="KB49" i="17" s="1"/>
  <c r="JC49" i="17"/>
  <c r="JD49" i="17" s="1"/>
  <c r="IE49" i="17"/>
  <c r="IF49" i="17" s="1"/>
  <c r="DQ49" i="17"/>
  <c r="DP49" i="17"/>
  <c r="DM49" i="17"/>
  <c r="DO49" i="17" s="1"/>
  <c r="DI49" i="17"/>
  <c r="DJ49" i="17" s="1"/>
  <c r="DF49" i="17"/>
  <c r="DE49" i="17"/>
  <c r="DC49" i="17"/>
  <c r="CP49" i="17"/>
  <c r="CM49" i="17"/>
  <c r="CX49" i="17" s="1"/>
  <c r="CK49" i="17"/>
  <c r="CJ49" i="17"/>
  <c r="CV49" i="17" s="1"/>
  <c r="CI49" i="17"/>
  <c r="CT49" i="17" s="1"/>
  <c r="CH49" i="17"/>
  <c r="CF49" i="17"/>
  <c r="CG49" i="17" s="1"/>
  <c r="AG49" i="17"/>
  <c r="AF49" i="17"/>
  <c r="G49" i="17"/>
  <c r="PK48" i="17"/>
  <c r="PL48" i="17" s="1"/>
  <c r="PI48" i="17"/>
  <c r="ON48" i="17"/>
  <c r="OO48" i="17" s="1"/>
  <c r="OL48" i="17"/>
  <c r="NR48" i="17"/>
  <c r="MW48" i="17"/>
  <c r="MX48" i="17" s="1"/>
  <c r="MS48" i="17"/>
  <c r="LX48" i="17"/>
  <c r="LY48" i="17" s="1"/>
  <c r="LT48" i="17"/>
  <c r="KY48" i="17"/>
  <c r="KZ48" i="17" s="1"/>
  <c r="KA48" i="17"/>
  <c r="KB48" i="17" s="1"/>
  <c r="JC48" i="17"/>
  <c r="JD48" i="17" s="1"/>
  <c r="IE48" i="17"/>
  <c r="IF48" i="17" s="1"/>
  <c r="DQ48" i="17"/>
  <c r="DP48" i="17"/>
  <c r="DM48" i="17"/>
  <c r="DO48" i="17" s="1"/>
  <c r="DK48" i="17"/>
  <c r="DI48" i="17"/>
  <c r="DJ48" i="17" s="1"/>
  <c r="DF48" i="17"/>
  <c r="DE48" i="17"/>
  <c r="DC48" i="17"/>
  <c r="CP48" i="17"/>
  <c r="CM48" i="17"/>
  <c r="CX48" i="17" s="1"/>
  <c r="CK48" i="17"/>
  <c r="CJ48" i="17"/>
  <c r="CV48" i="17" s="1"/>
  <c r="CI48" i="17"/>
  <c r="CT48" i="17" s="1"/>
  <c r="CH48" i="17"/>
  <c r="CR48" i="17" s="1"/>
  <c r="CF48" i="17"/>
  <c r="CG48" i="17" s="1"/>
  <c r="AG48" i="17"/>
  <c r="AF48" i="17"/>
  <c r="G48" i="17"/>
  <c r="PK47" i="17"/>
  <c r="PL47" i="17" s="1"/>
  <c r="PI47" i="17"/>
  <c r="OL47" i="17"/>
  <c r="NR47" i="17"/>
  <c r="MW47" i="17"/>
  <c r="MX47" i="17" s="1"/>
  <c r="MS47" i="17"/>
  <c r="LX47" i="17"/>
  <c r="LY47" i="17" s="1"/>
  <c r="LT47" i="17"/>
  <c r="KY47" i="17"/>
  <c r="KZ47" i="17" s="1"/>
  <c r="KA47" i="17"/>
  <c r="KB47" i="17" s="1"/>
  <c r="JC47" i="17"/>
  <c r="JD47" i="17" s="1"/>
  <c r="IE47" i="17"/>
  <c r="IF47" i="17" s="1"/>
  <c r="DQ47" i="17"/>
  <c r="DP47" i="17"/>
  <c r="DM47" i="17"/>
  <c r="DO47" i="17" s="1"/>
  <c r="DI47" i="17"/>
  <c r="DJ47" i="17" s="1"/>
  <c r="DF47" i="17"/>
  <c r="DE47" i="17"/>
  <c r="DC47" i="17"/>
  <c r="CP47" i="17"/>
  <c r="CM47" i="17"/>
  <c r="CX47" i="17" s="1"/>
  <c r="CK47" i="17"/>
  <c r="CJ47" i="17"/>
  <c r="CV47" i="17" s="1"/>
  <c r="CI47" i="17"/>
  <c r="CT47" i="17" s="1"/>
  <c r="CH47" i="17"/>
  <c r="CR47" i="17" s="1"/>
  <c r="CF47" i="17"/>
  <c r="CG47" i="17" s="1"/>
  <c r="AG47" i="17"/>
  <c r="AF47" i="17"/>
  <c r="G47" i="17"/>
  <c r="PK46" i="17"/>
  <c r="PL46" i="17" s="1"/>
  <c r="PI46" i="17"/>
  <c r="ON46" i="17"/>
  <c r="OO46" i="17" s="1"/>
  <c r="OL46" i="17"/>
  <c r="NR46" i="17"/>
  <c r="MW46" i="17"/>
  <c r="MX46" i="17" s="1"/>
  <c r="MS46" i="17"/>
  <c r="LX46" i="17"/>
  <c r="LY46" i="17" s="1"/>
  <c r="LT46" i="17"/>
  <c r="KY46" i="17"/>
  <c r="KZ46" i="17" s="1"/>
  <c r="KA46" i="17"/>
  <c r="KB46" i="17" s="1"/>
  <c r="JC46" i="17"/>
  <c r="JD46" i="17" s="1"/>
  <c r="IE46" i="17"/>
  <c r="IF46" i="17" s="1"/>
  <c r="DQ46" i="17"/>
  <c r="DP46" i="17"/>
  <c r="DM46" i="17"/>
  <c r="DO46" i="17" s="1"/>
  <c r="DK46" i="17"/>
  <c r="DI46" i="17"/>
  <c r="DJ46" i="17" s="1"/>
  <c r="DF46" i="17"/>
  <c r="DE46" i="17"/>
  <c r="DC46" i="17"/>
  <c r="CP46" i="17"/>
  <c r="CM46" i="17"/>
  <c r="CX46" i="17" s="1"/>
  <c r="CK46" i="17"/>
  <c r="CJ46" i="17"/>
  <c r="CV46" i="17" s="1"/>
  <c r="CI46" i="17"/>
  <c r="CT46" i="17" s="1"/>
  <c r="CH46" i="17"/>
  <c r="CF46" i="17"/>
  <c r="CG46" i="17" s="1"/>
  <c r="AG46" i="17"/>
  <c r="AF46" i="17"/>
  <c r="G46" i="17"/>
  <c r="PK45" i="17"/>
  <c r="PL45" i="17" s="1"/>
  <c r="PI45" i="17"/>
  <c r="ON45" i="17"/>
  <c r="OO45" i="17" s="1"/>
  <c r="OL45" i="17"/>
  <c r="NR45" i="17"/>
  <c r="MS45" i="17"/>
  <c r="LX45" i="17"/>
  <c r="LY45" i="17" s="1"/>
  <c r="LT45" i="17"/>
  <c r="KY45" i="17"/>
  <c r="KZ45" i="17" s="1"/>
  <c r="KA45" i="17"/>
  <c r="KB45" i="17" s="1"/>
  <c r="JC45" i="17"/>
  <c r="JD45" i="17" s="1"/>
  <c r="IE45" i="17"/>
  <c r="IF45" i="17" s="1"/>
  <c r="DQ45" i="17"/>
  <c r="DP45" i="17"/>
  <c r="DM45" i="17"/>
  <c r="DO45" i="17" s="1"/>
  <c r="DI45" i="17"/>
  <c r="DJ45" i="17" s="1"/>
  <c r="DF45" i="17"/>
  <c r="DE45" i="17"/>
  <c r="DC45" i="17"/>
  <c r="CP45" i="17"/>
  <c r="CM45" i="17"/>
  <c r="CX45" i="17" s="1"/>
  <c r="CK45" i="17"/>
  <c r="CJ45" i="17"/>
  <c r="CV45" i="17" s="1"/>
  <c r="CI45" i="17"/>
  <c r="CT45" i="17" s="1"/>
  <c r="CH45" i="17"/>
  <c r="CF45" i="17"/>
  <c r="CG45" i="17" s="1"/>
  <c r="AG45" i="17"/>
  <c r="AF45" i="17"/>
  <c r="G45" i="17"/>
  <c r="PK44" i="17"/>
  <c r="PL44" i="17" s="1"/>
  <c r="PI44" i="17"/>
  <c r="OL44" i="17"/>
  <c r="NR44" i="17"/>
  <c r="MW44" i="17"/>
  <c r="MX44" i="17" s="1"/>
  <c r="MS44" i="17"/>
  <c r="LX44" i="17"/>
  <c r="LY44" i="17" s="1"/>
  <c r="LT44" i="17"/>
  <c r="KY44" i="17"/>
  <c r="KZ44" i="17" s="1"/>
  <c r="KA44" i="17"/>
  <c r="KB44" i="17" s="1"/>
  <c r="JC44" i="17"/>
  <c r="JD44" i="17" s="1"/>
  <c r="IE44" i="17"/>
  <c r="IF44" i="17" s="1"/>
  <c r="DQ44" i="17"/>
  <c r="DP44" i="17"/>
  <c r="DM44" i="17"/>
  <c r="DO44" i="17" s="1"/>
  <c r="DK44" i="17"/>
  <c r="DI44" i="17"/>
  <c r="DJ44" i="17" s="1"/>
  <c r="DF44" i="17"/>
  <c r="DE44" i="17"/>
  <c r="DC44" i="17"/>
  <c r="CP44" i="17"/>
  <c r="CM44" i="17"/>
  <c r="CX44" i="17" s="1"/>
  <c r="CK44" i="17"/>
  <c r="CJ44" i="17"/>
  <c r="CV44" i="17" s="1"/>
  <c r="CI44" i="17"/>
  <c r="CT44" i="17" s="1"/>
  <c r="CH44" i="17"/>
  <c r="CF44" i="17"/>
  <c r="CG44" i="17" s="1"/>
  <c r="AG44" i="17"/>
  <c r="AF44" i="17"/>
  <c r="G44" i="17"/>
  <c r="PK43" i="17"/>
  <c r="PL43" i="17" s="1"/>
  <c r="PI43" i="17"/>
  <c r="ON43" i="17"/>
  <c r="OO43" i="17" s="1"/>
  <c r="OL43" i="17"/>
  <c r="NR43" i="17"/>
  <c r="MS43" i="17"/>
  <c r="LX43" i="17"/>
  <c r="LY43" i="17" s="1"/>
  <c r="LT43" i="17"/>
  <c r="KY43" i="17"/>
  <c r="KZ43" i="17" s="1"/>
  <c r="KA43" i="17"/>
  <c r="KB43" i="17" s="1"/>
  <c r="JC43" i="17"/>
  <c r="JD43" i="17" s="1"/>
  <c r="DQ43" i="17"/>
  <c r="DP43" i="17"/>
  <c r="DM43" i="17"/>
  <c r="DO43" i="17" s="1"/>
  <c r="DI43" i="17"/>
  <c r="DJ43" i="17" s="1"/>
  <c r="DF43" i="17"/>
  <c r="DE43" i="17"/>
  <c r="DC43" i="17"/>
  <c r="CP43" i="17"/>
  <c r="CM43" i="17"/>
  <c r="CX43" i="17" s="1"/>
  <c r="CK43" i="17"/>
  <c r="CJ43" i="17"/>
  <c r="CV43" i="17" s="1"/>
  <c r="CI43" i="17"/>
  <c r="CT43" i="17" s="1"/>
  <c r="CH43" i="17"/>
  <c r="CF43" i="17"/>
  <c r="CG43" i="17" s="1"/>
  <c r="AG43" i="17"/>
  <c r="AF43" i="17"/>
  <c r="G43" i="17"/>
  <c r="PK42" i="17"/>
  <c r="PL42" i="17" s="1"/>
  <c r="PI42" i="17"/>
  <c r="ON42" i="17"/>
  <c r="OO42" i="17" s="1"/>
  <c r="OL42" i="17"/>
  <c r="NR42" i="17"/>
  <c r="MS42" i="17"/>
  <c r="LX42" i="17"/>
  <c r="LY42" i="17" s="1"/>
  <c r="LT42" i="17"/>
  <c r="KY42" i="17"/>
  <c r="KZ42" i="17" s="1"/>
  <c r="KA42" i="17"/>
  <c r="KB42" i="17" s="1"/>
  <c r="JC42" i="17"/>
  <c r="JD42" i="17" s="1"/>
  <c r="IE42" i="17"/>
  <c r="IF42" i="17" s="1"/>
  <c r="DQ42" i="17"/>
  <c r="DP42" i="17"/>
  <c r="DM42" i="17"/>
  <c r="DO42" i="17" s="1"/>
  <c r="DK42" i="17"/>
  <c r="DI42" i="17"/>
  <c r="DJ42" i="17" s="1"/>
  <c r="DF42" i="17"/>
  <c r="DE42" i="17"/>
  <c r="DC42" i="17"/>
  <c r="CP42" i="17"/>
  <c r="CM42" i="17"/>
  <c r="CX42" i="17" s="1"/>
  <c r="CK42" i="17"/>
  <c r="CJ42" i="17"/>
  <c r="CV42" i="17" s="1"/>
  <c r="CI42" i="17"/>
  <c r="CT42" i="17" s="1"/>
  <c r="CH42" i="17"/>
  <c r="CR42" i="17" s="1"/>
  <c r="CF42" i="17"/>
  <c r="CG42" i="17" s="1"/>
  <c r="AG42" i="17"/>
  <c r="AF42" i="17"/>
  <c r="G42" i="17"/>
  <c r="PK41" i="17"/>
  <c r="PL41" i="17" s="1"/>
  <c r="PI41" i="17"/>
  <c r="ON41" i="17"/>
  <c r="OO41" i="17" s="1"/>
  <c r="OL41" i="17"/>
  <c r="NR41" i="17"/>
  <c r="MS41" i="17"/>
  <c r="LX41" i="17"/>
  <c r="LY41" i="17" s="1"/>
  <c r="LT41" i="17"/>
  <c r="KY41" i="17"/>
  <c r="KZ41" i="17" s="1"/>
  <c r="KA41" i="17"/>
  <c r="KB41" i="17" s="1"/>
  <c r="JC41" i="17"/>
  <c r="JD41" i="17" s="1"/>
  <c r="DQ41" i="17"/>
  <c r="DP41" i="17"/>
  <c r="DM41" i="17"/>
  <c r="DO41" i="17" s="1"/>
  <c r="DI41" i="17"/>
  <c r="DJ41" i="17" s="1"/>
  <c r="DF41" i="17"/>
  <c r="DE41" i="17"/>
  <c r="DC41" i="17"/>
  <c r="CP41" i="17"/>
  <c r="CM41" i="17"/>
  <c r="CX41" i="17" s="1"/>
  <c r="CK41" i="17"/>
  <c r="CJ41" i="17"/>
  <c r="CV41" i="17" s="1"/>
  <c r="CI41" i="17"/>
  <c r="CH41" i="17"/>
  <c r="CR41" i="17" s="1"/>
  <c r="CF41" i="17"/>
  <c r="CG41" i="17" s="1"/>
  <c r="AG41" i="17"/>
  <c r="AF41" i="17"/>
  <c r="G41" i="17"/>
  <c r="PK40" i="17"/>
  <c r="PL40" i="17" s="1"/>
  <c r="PI40" i="17"/>
  <c r="ON40" i="17"/>
  <c r="OO40" i="17" s="1"/>
  <c r="OL40" i="17"/>
  <c r="NR40" i="17"/>
  <c r="MW40" i="17"/>
  <c r="MX40" i="17" s="1"/>
  <c r="MS40" i="17"/>
  <c r="LX40" i="17"/>
  <c r="LY40" i="17" s="1"/>
  <c r="LT40" i="17"/>
  <c r="KY40" i="17"/>
  <c r="KZ40" i="17" s="1"/>
  <c r="KA40" i="17"/>
  <c r="KB40" i="17" s="1"/>
  <c r="JC40" i="17"/>
  <c r="JD40" i="17" s="1"/>
  <c r="IE40" i="17"/>
  <c r="IF40" i="17" s="1"/>
  <c r="DQ40" i="17"/>
  <c r="DP40" i="17"/>
  <c r="DM40" i="17"/>
  <c r="DO40" i="17" s="1"/>
  <c r="DK40" i="17"/>
  <c r="DI40" i="17"/>
  <c r="DJ40" i="17" s="1"/>
  <c r="DF40" i="17"/>
  <c r="DE40" i="17"/>
  <c r="DC40" i="17"/>
  <c r="CP40" i="17"/>
  <c r="CM40" i="17"/>
  <c r="CX40" i="17" s="1"/>
  <c r="CK40" i="17"/>
  <c r="CJ40" i="17"/>
  <c r="CV40" i="17" s="1"/>
  <c r="CI40" i="17"/>
  <c r="CT40" i="17" s="1"/>
  <c r="CH40" i="17"/>
  <c r="CR40" i="17" s="1"/>
  <c r="CF40" i="17"/>
  <c r="CG40" i="17" s="1"/>
  <c r="AG40" i="17"/>
  <c r="AF40" i="17"/>
  <c r="G40" i="17"/>
  <c r="PK39" i="17"/>
  <c r="PL39" i="17" s="1"/>
  <c r="PI39" i="17"/>
  <c r="OL39" i="17"/>
  <c r="NR39" i="17"/>
  <c r="MS39" i="17"/>
  <c r="LX39" i="17"/>
  <c r="LY39" i="17" s="1"/>
  <c r="LT39" i="17"/>
  <c r="KY39" i="17"/>
  <c r="KZ39" i="17" s="1"/>
  <c r="KA39" i="17"/>
  <c r="KB39" i="17" s="1"/>
  <c r="JC39" i="17"/>
  <c r="JD39" i="17" s="1"/>
  <c r="DQ39" i="17"/>
  <c r="DP39" i="17"/>
  <c r="DM39" i="17"/>
  <c r="DO39" i="17" s="1"/>
  <c r="DI39" i="17"/>
  <c r="DJ39" i="17" s="1"/>
  <c r="DF39" i="17"/>
  <c r="DE39" i="17"/>
  <c r="DC39" i="17"/>
  <c r="CP39" i="17"/>
  <c r="CM39" i="17"/>
  <c r="CX39" i="17" s="1"/>
  <c r="CK39" i="17"/>
  <c r="CJ39" i="17"/>
  <c r="CV39" i="17" s="1"/>
  <c r="CI39" i="17"/>
  <c r="CT39" i="17" s="1"/>
  <c r="CH39" i="17"/>
  <c r="CF39" i="17"/>
  <c r="CG39" i="17" s="1"/>
  <c r="AG39" i="17"/>
  <c r="AF39" i="17"/>
  <c r="G39" i="17"/>
  <c r="PK38" i="17"/>
  <c r="PL38" i="17" s="1"/>
  <c r="PI38" i="17"/>
  <c r="ON38" i="17"/>
  <c r="OO38" i="17" s="1"/>
  <c r="OL38" i="17"/>
  <c r="NR38" i="17"/>
  <c r="MW38" i="17"/>
  <c r="MX38" i="17" s="1"/>
  <c r="MS38" i="17"/>
  <c r="LX38" i="17"/>
  <c r="LY38" i="17" s="1"/>
  <c r="LT38" i="17"/>
  <c r="KY38" i="17"/>
  <c r="KZ38" i="17" s="1"/>
  <c r="KA38" i="17"/>
  <c r="KB38" i="17" s="1"/>
  <c r="JC38" i="17"/>
  <c r="JD38" i="17" s="1"/>
  <c r="IE38" i="17"/>
  <c r="IF38" i="17" s="1"/>
  <c r="DQ38" i="17"/>
  <c r="DP38" i="17"/>
  <c r="DM38" i="17"/>
  <c r="DO38" i="17" s="1"/>
  <c r="DK38" i="17"/>
  <c r="DI38" i="17"/>
  <c r="DJ38" i="17" s="1"/>
  <c r="DF38" i="17"/>
  <c r="DE38" i="17"/>
  <c r="DC38" i="17"/>
  <c r="CP38" i="17"/>
  <c r="CM38" i="17"/>
  <c r="CX38" i="17" s="1"/>
  <c r="CK38" i="17"/>
  <c r="CJ38" i="17"/>
  <c r="CV38" i="17" s="1"/>
  <c r="CI38" i="17"/>
  <c r="CT38" i="17" s="1"/>
  <c r="CH38" i="17"/>
  <c r="CF38" i="17"/>
  <c r="CG38" i="17" s="1"/>
  <c r="AG38" i="17"/>
  <c r="AF38" i="17"/>
  <c r="G38" i="17"/>
  <c r="PK37" i="17"/>
  <c r="PL37" i="17" s="1"/>
  <c r="PI37" i="17"/>
  <c r="ON37" i="17"/>
  <c r="OO37" i="17" s="1"/>
  <c r="OL37" i="17"/>
  <c r="NR37" i="17"/>
  <c r="MW37" i="17"/>
  <c r="MX37" i="17" s="1"/>
  <c r="MS37" i="17"/>
  <c r="LX37" i="17"/>
  <c r="LY37" i="17" s="1"/>
  <c r="LT37" i="17"/>
  <c r="KY37" i="17"/>
  <c r="KZ37" i="17" s="1"/>
  <c r="KA37" i="17"/>
  <c r="KB37" i="17" s="1"/>
  <c r="JC37" i="17"/>
  <c r="JD37" i="17" s="1"/>
  <c r="IE37" i="17"/>
  <c r="IF37" i="17" s="1"/>
  <c r="DQ37" i="17"/>
  <c r="DP37" i="17"/>
  <c r="DM37" i="17"/>
  <c r="DO37" i="17" s="1"/>
  <c r="DI37" i="17"/>
  <c r="DJ37" i="17" s="1"/>
  <c r="DF37" i="17"/>
  <c r="DE37" i="17"/>
  <c r="DC37" i="17"/>
  <c r="CP37" i="17"/>
  <c r="CM37" i="17"/>
  <c r="CX37" i="17" s="1"/>
  <c r="CK37" i="17"/>
  <c r="CJ37" i="17"/>
  <c r="CV37" i="17" s="1"/>
  <c r="CI37" i="17"/>
  <c r="CT37" i="17" s="1"/>
  <c r="CH37" i="17"/>
  <c r="CR37" i="17" s="1"/>
  <c r="CF37" i="17"/>
  <c r="CG37" i="17" s="1"/>
  <c r="AG37" i="17"/>
  <c r="AF37" i="17"/>
  <c r="G37" i="17"/>
  <c r="PK36" i="17"/>
  <c r="PL36" i="17" s="1"/>
  <c r="PI36" i="17"/>
  <c r="ON36" i="17"/>
  <c r="OO36" i="17" s="1"/>
  <c r="OL36" i="17"/>
  <c r="NR36" i="17"/>
  <c r="MS36" i="17"/>
  <c r="LX36" i="17"/>
  <c r="LY36" i="17" s="1"/>
  <c r="LT36" i="17"/>
  <c r="KY36" i="17"/>
  <c r="KZ36" i="17" s="1"/>
  <c r="KA36" i="17"/>
  <c r="KB36" i="17" s="1"/>
  <c r="JC36" i="17"/>
  <c r="JD36" i="17" s="1"/>
  <c r="IE36" i="17"/>
  <c r="IF36" i="17" s="1"/>
  <c r="DQ36" i="17"/>
  <c r="DP36" i="17"/>
  <c r="DM36" i="17"/>
  <c r="DO36" i="17" s="1"/>
  <c r="DK36" i="17"/>
  <c r="DI36" i="17"/>
  <c r="DJ36" i="17" s="1"/>
  <c r="DF36" i="17"/>
  <c r="DE36" i="17"/>
  <c r="DC36" i="17"/>
  <c r="CP36" i="17"/>
  <c r="CM36" i="17"/>
  <c r="CX36" i="17" s="1"/>
  <c r="CK36" i="17"/>
  <c r="CJ36" i="17"/>
  <c r="CV36" i="17" s="1"/>
  <c r="CI36" i="17"/>
  <c r="CT36" i="17" s="1"/>
  <c r="CH36" i="17"/>
  <c r="CR36" i="17" s="1"/>
  <c r="CF36" i="17"/>
  <c r="CG36" i="17" s="1"/>
  <c r="AG36" i="17"/>
  <c r="AF36" i="17"/>
  <c r="G36" i="17"/>
  <c r="PK35" i="17"/>
  <c r="PL35" i="17" s="1"/>
  <c r="PI35" i="17"/>
  <c r="ON35" i="17"/>
  <c r="OO35" i="17" s="1"/>
  <c r="OL35" i="17"/>
  <c r="NR35" i="17"/>
  <c r="MW35" i="17"/>
  <c r="MX35" i="17" s="1"/>
  <c r="MS35" i="17"/>
  <c r="LX35" i="17"/>
  <c r="LY35" i="17" s="1"/>
  <c r="LT35" i="17"/>
  <c r="KY35" i="17"/>
  <c r="KZ35" i="17" s="1"/>
  <c r="KA35" i="17"/>
  <c r="KB35" i="17" s="1"/>
  <c r="JC35" i="17"/>
  <c r="JD35" i="17" s="1"/>
  <c r="IE35" i="17"/>
  <c r="IF35" i="17" s="1"/>
  <c r="DQ35" i="17"/>
  <c r="DP35" i="17"/>
  <c r="DM35" i="17"/>
  <c r="DO35" i="17" s="1"/>
  <c r="DI35" i="17"/>
  <c r="DJ35" i="17" s="1"/>
  <c r="DF35" i="17"/>
  <c r="DC35" i="17"/>
  <c r="CP35" i="17"/>
  <c r="CM35" i="17"/>
  <c r="CX35" i="17" s="1"/>
  <c r="CK35" i="17"/>
  <c r="CJ35" i="17"/>
  <c r="CV35" i="17" s="1"/>
  <c r="CI35" i="17"/>
  <c r="CT35" i="17" s="1"/>
  <c r="CH35" i="17"/>
  <c r="CR35" i="17" s="1"/>
  <c r="CF35" i="17"/>
  <c r="CG35" i="17" s="1"/>
  <c r="AG35" i="17"/>
  <c r="AF35" i="17"/>
  <c r="G35" i="17"/>
  <c r="PK34" i="17"/>
  <c r="PL34" i="17" s="1"/>
  <c r="PI34" i="17"/>
  <c r="ON34" i="17"/>
  <c r="OO34" i="17" s="1"/>
  <c r="OL34" i="17"/>
  <c r="NR34" i="17"/>
  <c r="MS34" i="17"/>
  <c r="LX34" i="17"/>
  <c r="LY34" i="17" s="1"/>
  <c r="LT34" i="17"/>
  <c r="KY34" i="17"/>
  <c r="KZ34" i="17" s="1"/>
  <c r="KA34" i="17"/>
  <c r="KB34" i="17" s="1"/>
  <c r="JC34" i="17"/>
  <c r="JD34" i="17" s="1"/>
  <c r="IE34" i="17"/>
  <c r="IF34" i="17" s="1"/>
  <c r="DQ34" i="17"/>
  <c r="DP34" i="17"/>
  <c r="DM34" i="17"/>
  <c r="DO34" i="17" s="1"/>
  <c r="DK34" i="17"/>
  <c r="DI34" i="17"/>
  <c r="DJ34" i="17" s="1"/>
  <c r="DF34" i="17"/>
  <c r="DE34" i="17"/>
  <c r="DC34" i="17"/>
  <c r="CP34" i="17"/>
  <c r="CM34" i="17"/>
  <c r="CX34" i="17" s="1"/>
  <c r="CK34" i="17"/>
  <c r="CJ34" i="17"/>
  <c r="CV34" i="17" s="1"/>
  <c r="CI34" i="17"/>
  <c r="CT34" i="17" s="1"/>
  <c r="CH34" i="17"/>
  <c r="CR34" i="17" s="1"/>
  <c r="CF34" i="17"/>
  <c r="CG34" i="17" s="1"/>
  <c r="AG34" i="17"/>
  <c r="AF34" i="17"/>
  <c r="G34" i="17"/>
  <c r="PK33" i="17"/>
  <c r="PL33" i="17" s="1"/>
  <c r="PI33" i="17"/>
  <c r="ON33" i="17"/>
  <c r="OO33" i="17" s="1"/>
  <c r="OL33" i="17"/>
  <c r="NR33" i="17"/>
  <c r="MW33" i="17"/>
  <c r="MX33" i="17" s="1"/>
  <c r="MS33" i="17"/>
  <c r="LX33" i="17"/>
  <c r="LY33" i="17" s="1"/>
  <c r="LT33" i="17"/>
  <c r="KY33" i="17"/>
  <c r="KZ33" i="17" s="1"/>
  <c r="KA33" i="17"/>
  <c r="KB33" i="17" s="1"/>
  <c r="JC33" i="17"/>
  <c r="JD33" i="17" s="1"/>
  <c r="DQ33" i="17"/>
  <c r="DP33" i="17"/>
  <c r="DM33" i="17"/>
  <c r="DO33" i="17" s="1"/>
  <c r="DI33" i="17"/>
  <c r="DJ33" i="17" s="1"/>
  <c r="DF33" i="17"/>
  <c r="DE33" i="17"/>
  <c r="DC33" i="17"/>
  <c r="CP33" i="17"/>
  <c r="CM33" i="17"/>
  <c r="CX33" i="17" s="1"/>
  <c r="CK33" i="17"/>
  <c r="CJ33" i="17"/>
  <c r="CV33" i="17" s="1"/>
  <c r="CI33" i="17"/>
  <c r="CH33" i="17"/>
  <c r="CR33" i="17" s="1"/>
  <c r="CF33" i="17"/>
  <c r="CG33" i="17" s="1"/>
  <c r="AG33" i="17"/>
  <c r="AF33" i="17"/>
  <c r="G33" i="17"/>
  <c r="PK32" i="17"/>
  <c r="PL32" i="17" s="1"/>
  <c r="PI32" i="17"/>
  <c r="ON32" i="17"/>
  <c r="OO32" i="17" s="1"/>
  <c r="OL32" i="17"/>
  <c r="NR32" i="17"/>
  <c r="MS32" i="17"/>
  <c r="LX32" i="17"/>
  <c r="LY32" i="17" s="1"/>
  <c r="LT32" i="17"/>
  <c r="KY32" i="17"/>
  <c r="KZ32" i="17" s="1"/>
  <c r="KA32" i="17"/>
  <c r="KB32" i="17" s="1"/>
  <c r="JC32" i="17"/>
  <c r="JD32" i="17" s="1"/>
  <c r="IE32" i="17"/>
  <c r="IF32" i="17" s="1"/>
  <c r="DQ32" i="17"/>
  <c r="DP32" i="17"/>
  <c r="DM32" i="17"/>
  <c r="DO32" i="17" s="1"/>
  <c r="DK32" i="17"/>
  <c r="DI32" i="17"/>
  <c r="DJ32" i="17" s="1"/>
  <c r="DF32" i="17"/>
  <c r="DE32" i="17"/>
  <c r="DC32" i="17"/>
  <c r="CP32" i="17"/>
  <c r="CM32" i="17"/>
  <c r="CX32" i="17" s="1"/>
  <c r="CK32" i="17"/>
  <c r="CJ32" i="17"/>
  <c r="CV32" i="17" s="1"/>
  <c r="CI32" i="17"/>
  <c r="CH32" i="17"/>
  <c r="CR32" i="17" s="1"/>
  <c r="CF32" i="17"/>
  <c r="CG32" i="17" s="1"/>
  <c r="AG32" i="17"/>
  <c r="AF32" i="17"/>
  <c r="G32" i="17"/>
  <c r="PK31" i="17"/>
  <c r="PL31" i="17" s="1"/>
  <c r="PI31" i="17"/>
  <c r="ON31" i="17"/>
  <c r="OO31" i="17" s="1"/>
  <c r="OL31" i="17"/>
  <c r="NR31" i="17"/>
  <c r="MW31" i="17"/>
  <c r="MX31" i="17" s="1"/>
  <c r="MS31" i="17"/>
  <c r="LX31" i="17"/>
  <c r="LY31" i="17" s="1"/>
  <c r="LT31" i="17"/>
  <c r="KY31" i="17"/>
  <c r="KZ31" i="17" s="1"/>
  <c r="KA31" i="17"/>
  <c r="KB31" i="17" s="1"/>
  <c r="JC31" i="17"/>
  <c r="JD31" i="17" s="1"/>
  <c r="IE31" i="17"/>
  <c r="IF31" i="17" s="1"/>
  <c r="DQ31" i="17"/>
  <c r="DP31" i="17"/>
  <c r="DM31" i="17"/>
  <c r="DO31" i="17" s="1"/>
  <c r="DI31" i="17"/>
  <c r="DJ31" i="17" s="1"/>
  <c r="DF31" i="17"/>
  <c r="DE31" i="17"/>
  <c r="DC31" i="17"/>
  <c r="CP31" i="17"/>
  <c r="CM31" i="17"/>
  <c r="CX31" i="17" s="1"/>
  <c r="CK31" i="17"/>
  <c r="CJ31" i="17"/>
  <c r="CV31" i="17" s="1"/>
  <c r="CI31" i="17"/>
  <c r="CT31" i="17" s="1"/>
  <c r="CH31" i="17"/>
  <c r="CF31" i="17"/>
  <c r="CG31" i="17" s="1"/>
  <c r="AG31" i="17"/>
  <c r="AF31" i="17"/>
  <c r="G31" i="17"/>
  <c r="PK30" i="17"/>
  <c r="PL30" i="17" s="1"/>
  <c r="PI30" i="17"/>
  <c r="ON30" i="17"/>
  <c r="OO30" i="17" s="1"/>
  <c r="OL30" i="17"/>
  <c r="NR30" i="17"/>
  <c r="MW30" i="17"/>
  <c r="MX30" i="17" s="1"/>
  <c r="MS30" i="17"/>
  <c r="LX30" i="17"/>
  <c r="LY30" i="17" s="1"/>
  <c r="LT30" i="17"/>
  <c r="KY30" i="17"/>
  <c r="KZ30" i="17" s="1"/>
  <c r="KA30" i="17"/>
  <c r="KB30" i="17" s="1"/>
  <c r="JC30" i="17"/>
  <c r="JD30" i="17" s="1"/>
  <c r="IE30" i="17"/>
  <c r="IF30" i="17" s="1"/>
  <c r="DQ30" i="17"/>
  <c r="DP30" i="17"/>
  <c r="DM30" i="17"/>
  <c r="DO30" i="17" s="1"/>
  <c r="DK30" i="17"/>
  <c r="DI30" i="17"/>
  <c r="DJ30" i="17" s="1"/>
  <c r="DF30" i="17"/>
  <c r="DE30" i="17"/>
  <c r="DC30" i="17"/>
  <c r="CP30" i="17"/>
  <c r="CM30" i="17"/>
  <c r="CX30" i="17" s="1"/>
  <c r="CK30" i="17"/>
  <c r="CJ30" i="17"/>
  <c r="CV30" i="17" s="1"/>
  <c r="CI30" i="17"/>
  <c r="CT30" i="17" s="1"/>
  <c r="CH30" i="17"/>
  <c r="CR30" i="17" s="1"/>
  <c r="CF30" i="17"/>
  <c r="CG30" i="17" s="1"/>
  <c r="AG30" i="17"/>
  <c r="AF30" i="17"/>
  <c r="G30" i="17"/>
  <c r="PK29" i="17"/>
  <c r="PL29" i="17" s="1"/>
  <c r="PI29" i="17"/>
  <c r="ON29" i="17"/>
  <c r="OO29" i="17" s="1"/>
  <c r="OL29" i="17"/>
  <c r="NR29" i="17"/>
  <c r="MS29" i="17"/>
  <c r="LX29" i="17"/>
  <c r="LY29" i="17" s="1"/>
  <c r="LT29" i="17"/>
  <c r="KY29" i="17"/>
  <c r="KZ29" i="17" s="1"/>
  <c r="KA29" i="17"/>
  <c r="KB29" i="17" s="1"/>
  <c r="JC29" i="17"/>
  <c r="JD29" i="17" s="1"/>
  <c r="IE29" i="17"/>
  <c r="IF29" i="17" s="1"/>
  <c r="DQ29" i="17"/>
  <c r="DP29" i="17"/>
  <c r="DM29" i="17"/>
  <c r="DO29" i="17" s="1"/>
  <c r="DI29" i="17"/>
  <c r="DJ29" i="17" s="1"/>
  <c r="DF29" i="17"/>
  <c r="DE29" i="17"/>
  <c r="DC29" i="17"/>
  <c r="CP29" i="17"/>
  <c r="CM29" i="17"/>
  <c r="CX29" i="17" s="1"/>
  <c r="CK29" i="17"/>
  <c r="CJ29" i="17"/>
  <c r="CV29" i="17" s="1"/>
  <c r="CI29" i="17"/>
  <c r="CT29" i="17" s="1"/>
  <c r="CH29" i="17"/>
  <c r="CR29" i="17" s="1"/>
  <c r="CF29" i="17"/>
  <c r="CG29" i="17" s="1"/>
  <c r="AG29" i="17"/>
  <c r="AF29" i="17"/>
  <c r="G29" i="17"/>
  <c r="PK28" i="17"/>
  <c r="PL28" i="17" s="1"/>
  <c r="PI28" i="17"/>
  <c r="ON28" i="17"/>
  <c r="OO28" i="17" s="1"/>
  <c r="OL28" i="17"/>
  <c r="NR28" i="17"/>
  <c r="MS28" i="17"/>
  <c r="LX28" i="17"/>
  <c r="LY28" i="17" s="1"/>
  <c r="LT28" i="17"/>
  <c r="KY28" i="17"/>
  <c r="KZ28" i="17" s="1"/>
  <c r="KA28" i="17"/>
  <c r="KB28" i="17" s="1"/>
  <c r="JC28" i="17"/>
  <c r="JD28" i="17" s="1"/>
  <c r="IE28" i="17"/>
  <c r="IF28" i="17" s="1"/>
  <c r="DQ28" i="17"/>
  <c r="DP28" i="17"/>
  <c r="DM28" i="17"/>
  <c r="DO28" i="17" s="1"/>
  <c r="DK28" i="17"/>
  <c r="DI28" i="17"/>
  <c r="DJ28" i="17" s="1"/>
  <c r="DF28" i="17"/>
  <c r="DE28" i="17"/>
  <c r="DC28" i="17"/>
  <c r="CP28" i="17"/>
  <c r="CM28" i="17"/>
  <c r="CX28" i="17" s="1"/>
  <c r="CK28" i="17"/>
  <c r="CJ28" i="17"/>
  <c r="CI28" i="17"/>
  <c r="CT28" i="17" s="1"/>
  <c r="CH28" i="17"/>
  <c r="CR28" i="17" s="1"/>
  <c r="CF28" i="17"/>
  <c r="CG28" i="17" s="1"/>
  <c r="AG28" i="17"/>
  <c r="AF28" i="17"/>
  <c r="G28" i="17"/>
  <c r="PK27" i="17"/>
  <c r="PL27" i="17" s="1"/>
  <c r="PI27" i="17"/>
  <c r="ON27" i="17"/>
  <c r="OO27" i="17" s="1"/>
  <c r="OL27" i="17"/>
  <c r="NR27" i="17"/>
  <c r="MS27" i="17"/>
  <c r="LX27" i="17"/>
  <c r="LY27" i="17" s="1"/>
  <c r="LT27" i="17"/>
  <c r="KY27" i="17"/>
  <c r="KZ27" i="17" s="1"/>
  <c r="KA27" i="17"/>
  <c r="KB27" i="17" s="1"/>
  <c r="JC27" i="17"/>
  <c r="JD27" i="17" s="1"/>
  <c r="DQ27" i="17"/>
  <c r="DP27" i="17"/>
  <c r="DM27" i="17"/>
  <c r="DO27" i="17" s="1"/>
  <c r="DI27" i="17"/>
  <c r="DJ27" i="17" s="1"/>
  <c r="DF27" i="17"/>
  <c r="DE27" i="17"/>
  <c r="DC27" i="17"/>
  <c r="CP27" i="17"/>
  <c r="CM27" i="17"/>
  <c r="CX27" i="17" s="1"/>
  <c r="CK27" i="17"/>
  <c r="CJ27" i="17"/>
  <c r="CV27" i="17" s="1"/>
  <c r="CI27" i="17"/>
  <c r="CT27" i="17" s="1"/>
  <c r="CH27" i="17"/>
  <c r="CR27" i="17" s="1"/>
  <c r="CF27" i="17"/>
  <c r="CG27" i="17" s="1"/>
  <c r="AG27" i="17"/>
  <c r="AF27" i="17"/>
  <c r="G27" i="17"/>
  <c r="PK26" i="17"/>
  <c r="PL26" i="17" s="1"/>
  <c r="PI26" i="17"/>
  <c r="ON26" i="17"/>
  <c r="OO26" i="17" s="1"/>
  <c r="OL26" i="17"/>
  <c r="NR26" i="17"/>
  <c r="MS26" i="17"/>
  <c r="LX26" i="17"/>
  <c r="LY26" i="17" s="1"/>
  <c r="LT26" i="17"/>
  <c r="KY26" i="17"/>
  <c r="KZ26" i="17" s="1"/>
  <c r="KA26" i="17"/>
  <c r="KB26" i="17" s="1"/>
  <c r="JC26" i="17"/>
  <c r="JD26" i="17" s="1"/>
  <c r="IE26" i="17"/>
  <c r="IF26" i="17" s="1"/>
  <c r="DQ26" i="17"/>
  <c r="DP26" i="17"/>
  <c r="DM26" i="17"/>
  <c r="DO26" i="17" s="1"/>
  <c r="DK26" i="17"/>
  <c r="DI26" i="17"/>
  <c r="DJ26" i="17" s="1"/>
  <c r="DF26" i="17"/>
  <c r="DE26" i="17"/>
  <c r="DC26" i="17"/>
  <c r="CP26" i="17"/>
  <c r="CM26" i="17"/>
  <c r="CX26" i="17" s="1"/>
  <c r="CK26" i="17"/>
  <c r="CJ26" i="17"/>
  <c r="CV26" i="17" s="1"/>
  <c r="CI26" i="17"/>
  <c r="CT26" i="17" s="1"/>
  <c r="CH26" i="17"/>
  <c r="CF26" i="17"/>
  <c r="CG26" i="17" s="1"/>
  <c r="AG26" i="17"/>
  <c r="AF26" i="17"/>
  <c r="G26" i="17"/>
  <c r="PK25" i="17"/>
  <c r="PL25" i="17" s="1"/>
  <c r="PI25" i="17"/>
  <c r="ON25" i="17"/>
  <c r="OO25" i="17" s="1"/>
  <c r="OL25" i="17"/>
  <c r="NR25" i="17"/>
  <c r="MW25" i="17"/>
  <c r="MX25" i="17" s="1"/>
  <c r="MS25" i="17"/>
  <c r="LX25" i="17"/>
  <c r="LY25" i="17" s="1"/>
  <c r="LT25" i="17"/>
  <c r="KY25" i="17"/>
  <c r="KZ25" i="17" s="1"/>
  <c r="KA25" i="17"/>
  <c r="KB25" i="17" s="1"/>
  <c r="JC25" i="17"/>
  <c r="JD25" i="17" s="1"/>
  <c r="DQ25" i="17"/>
  <c r="DP25" i="17"/>
  <c r="DM25" i="17"/>
  <c r="DO25" i="17" s="1"/>
  <c r="DI25" i="17"/>
  <c r="DJ25" i="17" s="1"/>
  <c r="DF25" i="17"/>
  <c r="DE25" i="17"/>
  <c r="DC25" i="17"/>
  <c r="CP25" i="17"/>
  <c r="CM25" i="17"/>
  <c r="CX25" i="17" s="1"/>
  <c r="CK25" i="17"/>
  <c r="CJ25" i="17"/>
  <c r="CV25" i="17" s="1"/>
  <c r="CI25" i="17"/>
  <c r="CT25" i="17" s="1"/>
  <c r="CH25" i="17"/>
  <c r="CR25" i="17" s="1"/>
  <c r="CF25" i="17"/>
  <c r="CG25" i="17" s="1"/>
  <c r="AG25" i="17"/>
  <c r="AF25" i="17"/>
  <c r="G25" i="17"/>
  <c r="PK24" i="17"/>
  <c r="PL24" i="17" s="1"/>
  <c r="PI24" i="17"/>
  <c r="OL24" i="17"/>
  <c r="MS24" i="17"/>
  <c r="LX24" i="17"/>
  <c r="LY24" i="17" s="1"/>
  <c r="LT24" i="17"/>
  <c r="KY24" i="17"/>
  <c r="KZ24" i="17" s="1"/>
  <c r="KA24" i="17"/>
  <c r="KB24" i="17" s="1"/>
  <c r="JC24" i="17"/>
  <c r="JD24" i="17" s="1"/>
  <c r="IE24" i="17"/>
  <c r="IF24" i="17" s="1"/>
  <c r="DQ24" i="17"/>
  <c r="DP24" i="17"/>
  <c r="DM24" i="17"/>
  <c r="DO24" i="17" s="1"/>
  <c r="DK24" i="17"/>
  <c r="DI24" i="17"/>
  <c r="DJ24" i="17" s="1"/>
  <c r="DF24" i="17"/>
  <c r="DE24" i="17"/>
  <c r="DC24" i="17"/>
  <c r="CP24" i="17"/>
  <c r="CM24" i="17"/>
  <c r="CX24" i="17" s="1"/>
  <c r="CK24" i="17"/>
  <c r="CJ24" i="17"/>
  <c r="CV24" i="17" s="1"/>
  <c r="CI24" i="17"/>
  <c r="CT24" i="17" s="1"/>
  <c r="CH24" i="17"/>
  <c r="CF24" i="17"/>
  <c r="CG24" i="17" s="1"/>
  <c r="AG24" i="17"/>
  <c r="AF24" i="17"/>
  <c r="G24" i="17"/>
  <c r="PK23" i="17"/>
  <c r="PL23" i="17" s="1"/>
  <c r="PI23" i="17"/>
  <c r="ON23" i="17"/>
  <c r="OO23" i="17" s="1"/>
  <c r="OL23" i="17"/>
  <c r="NR23" i="17"/>
  <c r="MW23" i="17"/>
  <c r="MX23" i="17" s="1"/>
  <c r="MS23" i="17"/>
  <c r="LX23" i="17"/>
  <c r="LY23" i="17" s="1"/>
  <c r="LT23" i="17"/>
  <c r="KY23" i="17"/>
  <c r="KZ23" i="17" s="1"/>
  <c r="KA23" i="17"/>
  <c r="KB23" i="17" s="1"/>
  <c r="JC23" i="17"/>
  <c r="JD23" i="17" s="1"/>
  <c r="IE23" i="17"/>
  <c r="IF23" i="17" s="1"/>
  <c r="DQ23" i="17"/>
  <c r="DP23" i="17"/>
  <c r="DM23" i="17"/>
  <c r="DO23" i="17" s="1"/>
  <c r="DI23" i="17"/>
  <c r="DJ23" i="17" s="1"/>
  <c r="DF23" i="17"/>
  <c r="DE23" i="17"/>
  <c r="DC23" i="17"/>
  <c r="CP23" i="17"/>
  <c r="CM23" i="17"/>
  <c r="CX23" i="17" s="1"/>
  <c r="CK23" i="17"/>
  <c r="CJ23" i="17"/>
  <c r="CV23" i="17" s="1"/>
  <c r="CI23" i="17"/>
  <c r="CT23" i="17" s="1"/>
  <c r="CH23" i="17"/>
  <c r="CF23" i="17"/>
  <c r="CG23" i="17" s="1"/>
  <c r="AG23" i="17"/>
  <c r="AF23" i="17"/>
  <c r="G23" i="17"/>
  <c r="PK22" i="17"/>
  <c r="PL22" i="17" s="1"/>
  <c r="PI22" i="17"/>
  <c r="ON22" i="17"/>
  <c r="OO22" i="17" s="1"/>
  <c r="OL22" i="17"/>
  <c r="NR22" i="17"/>
  <c r="MS22" i="17"/>
  <c r="LX22" i="17"/>
  <c r="LY22" i="17" s="1"/>
  <c r="LT22" i="17"/>
  <c r="KY22" i="17"/>
  <c r="KZ22" i="17" s="1"/>
  <c r="KA22" i="17"/>
  <c r="KB22" i="17" s="1"/>
  <c r="JC22" i="17"/>
  <c r="JD22" i="17" s="1"/>
  <c r="DQ22" i="17"/>
  <c r="DP22" i="17"/>
  <c r="DM22" i="17"/>
  <c r="DO22" i="17" s="1"/>
  <c r="DK22" i="17"/>
  <c r="DI22" i="17"/>
  <c r="DJ22" i="17" s="1"/>
  <c r="DF22" i="17"/>
  <c r="DE22" i="17"/>
  <c r="DC22" i="17"/>
  <c r="CP22" i="17"/>
  <c r="CM22" i="17"/>
  <c r="CX22" i="17" s="1"/>
  <c r="CK22" i="17"/>
  <c r="CJ22" i="17"/>
  <c r="CV22" i="17" s="1"/>
  <c r="CI22" i="17"/>
  <c r="CT22" i="17" s="1"/>
  <c r="CH22" i="17"/>
  <c r="CF22" i="17"/>
  <c r="CG22" i="17" s="1"/>
  <c r="AG22" i="17"/>
  <c r="AF22" i="17"/>
  <c r="G22" i="17"/>
  <c r="PK21" i="17"/>
  <c r="PL21" i="17" s="1"/>
  <c r="PI21" i="17"/>
  <c r="ON21" i="17"/>
  <c r="OO21" i="17" s="1"/>
  <c r="OL21" i="17"/>
  <c r="NR21" i="17"/>
  <c r="MW21" i="17"/>
  <c r="MX21" i="17" s="1"/>
  <c r="MS21" i="17"/>
  <c r="LX21" i="17"/>
  <c r="LY21" i="17" s="1"/>
  <c r="LT21" i="17"/>
  <c r="KY21" i="17"/>
  <c r="KZ21" i="17" s="1"/>
  <c r="KA21" i="17"/>
  <c r="KB21" i="17" s="1"/>
  <c r="JC21" i="17"/>
  <c r="JD21" i="17" s="1"/>
  <c r="IE21" i="17"/>
  <c r="IF21" i="17" s="1"/>
  <c r="DQ21" i="17"/>
  <c r="DP21" i="17"/>
  <c r="DM21" i="17"/>
  <c r="DO21" i="17" s="1"/>
  <c r="DI21" i="17"/>
  <c r="DJ21" i="17" s="1"/>
  <c r="DF21" i="17"/>
  <c r="DE21" i="17"/>
  <c r="DC21" i="17"/>
  <c r="CP21" i="17"/>
  <c r="CM21" i="17"/>
  <c r="CX21" i="17" s="1"/>
  <c r="CK21" i="17"/>
  <c r="CJ21" i="17"/>
  <c r="CV21" i="17" s="1"/>
  <c r="CI21" i="17"/>
  <c r="CT21" i="17" s="1"/>
  <c r="CH21" i="17"/>
  <c r="CF21" i="17"/>
  <c r="CG21" i="17" s="1"/>
  <c r="AG21" i="17"/>
  <c r="AF21" i="17"/>
  <c r="G21" i="17"/>
  <c r="PK20" i="17"/>
  <c r="PL20" i="17" s="1"/>
  <c r="PI20" i="17"/>
  <c r="ON20" i="17"/>
  <c r="OO20" i="17" s="1"/>
  <c r="OL20" i="17"/>
  <c r="NR20" i="17"/>
  <c r="MW20" i="17"/>
  <c r="MX20" i="17" s="1"/>
  <c r="MS20" i="17"/>
  <c r="LX20" i="17"/>
  <c r="LY20" i="17" s="1"/>
  <c r="LT20" i="17"/>
  <c r="KY20" i="17"/>
  <c r="KZ20" i="17" s="1"/>
  <c r="KA20" i="17"/>
  <c r="KB20" i="17" s="1"/>
  <c r="JC20" i="17"/>
  <c r="JD20" i="17" s="1"/>
  <c r="IE20" i="17"/>
  <c r="IF20" i="17" s="1"/>
  <c r="DQ20" i="17"/>
  <c r="DP20" i="17"/>
  <c r="DM20" i="17"/>
  <c r="DO20" i="17" s="1"/>
  <c r="DK20" i="17"/>
  <c r="DI20" i="17"/>
  <c r="DJ20" i="17" s="1"/>
  <c r="DF20" i="17"/>
  <c r="DE20" i="17"/>
  <c r="DC20" i="17"/>
  <c r="CP20" i="17"/>
  <c r="CM20" i="17"/>
  <c r="CX20" i="17" s="1"/>
  <c r="CK20" i="17"/>
  <c r="CJ20" i="17"/>
  <c r="CV20" i="17" s="1"/>
  <c r="CI20" i="17"/>
  <c r="CT20" i="17" s="1"/>
  <c r="CH20" i="17"/>
  <c r="CR20" i="17" s="1"/>
  <c r="CF20" i="17"/>
  <c r="CG20" i="17" s="1"/>
  <c r="AG20" i="17"/>
  <c r="AF20" i="17"/>
  <c r="G20" i="17"/>
  <c r="PK19" i="17"/>
  <c r="PL19" i="17" s="1"/>
  <c r="PI19" i="17"/>
  <c r="ON19" i="17"/>
  <c r="OO19" i="17" s="1"/>
  <c r="OL19" i="17"/>
  <c r="NR19" i="17"/>
  <c r="MW19" i="17"/>
  <c r="MX19" i="17" s="1"/>
  <c r="MS19" i="17"/>
  <c r="LX19" i="17"/>
  <c r="LY19" i="17" s="1"/>
  <c r="LT19" i="17"/>
  <c r="KY19" i="17"/>
  <c r="KZ19" i="17" s="1"/>
  <c r="KA19" i="17"/>
  <c r="KB19" i="17" s="1"/>
  <c r="JC19" i="17"/>
  <c r="JD19" i="17" s="1"/>
  <c r="IE19" i="17"/>
  <c r="IF19" i="17" s="1"/>
  <c r="DQ19" i="17"/>
  <c r="DP19" i="17"/>
  <c r="DM19" i="17"/>
  <c r="DO19" i="17" s="1"/>
  <c r="DI19" i="17"/>
  <c r="DJ19" i="17" s="1"/>
  <c r="DF19" i="17"/>
  <c r="DE19" i="17"/>
  <c r="DC19" i="17"/>
  <c r="CP19" i="17"/>
  <c r="CM19" i="17"/>
  <c r="CX19" i="17" s="1"/>
  <c r="CK19" i="17"/>
  <c r="CJ19" i="17"/>
  <c r="CV19" i="17" s="1"/>
  <c r="CI19" i="17"/>
  <c r="CH19" i="17"/>
  <c r="CR19" i="17" s="1"/>
  <c r="CF19" i="17"/>
  <c r="CG19" i="17" s="1"/>
  <c r="AG19" i="17"/>
  <c r="AF19" i="17"/>
  <c r="G19" i="17"/>
  <c r="PK18" i="17"/>
  <c r="PL18" i="17" s="1"/>
  <c r="PI18" i="17"/>
  <c r="OL18" i="17"/>
  <c r="NR18" i="17"/>
  <c r="MW18" i="17"/>
  <c r="MX18" i="17" s="1"/>
  <c r="MS18" i="17"/>
  <c r="LX18" i="17"/>
  <c r="LY18" i="17" s="1"/>
  <c r="LT18" i="17"/>
  <c r="KY18" i="17"/>
  <c r="KZ18" i="17" s="1"/>
  <c r="KA18" i="17"/>
  <c r="KB18" i="17" s="1"/>
  <c r="JC18" i="17"/>
  <c r="JD18" i="17" s="1"/>
  <c r="IE18" i="17"/>
  <c r="IF18" i="17" s="1"/>
  <c r="DQ18" i="17"/>
  <c r="DP18" i="17"/>
  <c r="DM18" i="17"/>
  <c r="DO18" i="17" s="1"/>
  <c r="DK18" i="17"/>
  <c r="DI18" i="17"/>
  <c r="DJ18" i="17" s="1"/>
  <c r="DF18" i="17"/>
  <c r="DE18" i="17"/>
  <c r="DC18" i="17"/>
  <c r="CP18" i="17"/>
  <c r="CM18" i="17"/>
  <c r="CX18" i="17" s="1"/>
  <c r="CK18" i="17"/>
  <c r="CJ18" i="17"/>
  <c r="CV18" i="17" s="1"/>
  <c r="CI18" i="17"/>
  <c r="CT18" i="17" s="1"/>
  <c r="CH18" i="17"/>
  <c r="CF18" i="17"/>
  <c r="CG18" i="17" s="1"/>
  <c r="AG18" i="17"/>
  <c r="AF18" i="17"/>
  <c r="G18" i="17"/>
  <c r="PK17" i="17"/>
  <c r="PL17" i="17" s="1"/>
  <c r="PI17" i="17"/>
  <c r="OL17" i="17"/>
  <c r="NR17" i="17"/>
  <c r="MW17" i="17"/>
  <c r="MX17" i="17" s="1"/>
  <c r="MS17" i="17"/>
  <c r="LX17" i="17"/>
  <c r="LY17" i="17" s="1"/>
  <c r="LT17" i="17"/>
  <c r="KY17" i="17"/>
  <c r="KZ17" i="17" s="1"/>
  <c r="KA17" i="17"/>
  <c r="KB17" i="17" s="1"/>
  <c r="JC17" i="17"/>
  <c r="JD17" i="17" s="1"/>
  <c r="DQ17" i="17"/>
  <c r="DP17" i="17"/>
  <c r="DM17" i="17"/>
  <c r="DO17" i="17" s="1"/>
  <c r="DI17" i="17"/>
  <c r="DJ17" i="17" s="1"/>
  <c r="DF17" i="17"/>
  <c r="DE17" i="17"/>
  <c r="DC17" i="17"/>
  <c r="CP17" i="17"/>
  <c r="CM17" i="17"/>
  <c r="CX17" i="17" s="1"/>
  <c r="CK17" i="17"/>
  <c r="CJ17" i="17"/>
  <c r="CV17" i="17" s="1"/>
  <c r="CI17" i="17"/>
  <c r="CT17" i="17" s="1"/>
  <c r="CH17" i="17"/>
  <c r="CF17" i="17"/>
  <c r="CG17" i="17" s="1"/>
  <c r="AG17" i="17"/>
  <c r="AF17" i="17"/>
  <c r="G17" i="17"/>
  <c r="PK16" i="17"/>
  <c r="PL16" i="17" s="1"/>
  <c r="PI16" i="17"/>
  <c r="ON16" i="17"/>
  <c r="OO16" i="17" s="1"/>
  <c r="OL16" i="17"/>
  <c r="NR16" i="17"/>
  <c r="MW16" i="17"/>
  <c r="MX16" i="17" s="1"/>
  <c r="MS16" i="17"/>
  <c r="LX16" i="17"/>
  <c r="LY16" i="17" s="1"/>
  <c r="LT16" i="17"/>
  <c r="KY16" i="17"/>
  <c r="KZ16" i="17" s="1"/>
  <c r="KA16" i="17"/>
  <c r="KB16" i="17" s="1"/>
  <c r="JC16" i="17"/>
  <c r="JD16" i="17" s="1"/>
  <c r="IE16" i="17"/>
  <c r="IF16" i="17" s="1"/>
  <c r="DQ16" i="17"/>
  <c r="DP16" i="17"/>
  <c r="DM16" i="17"/>
  <c r="DO16" i="17" s="1"/>
  <c r="DK16" i="17"/>
  <c r="DI16" i="17"/>
  <c r="DJ16" i="17" s="1"/>
  <c r="DF16" i="17"/>
  <c r="DE16" i="17"/>
  <c r="DC16" i="17"/>
  <c r="CP16" i="17"/>
  <c r="CM16" i="17"/>
  <c r="CX16" i="17" s="1"/>
  <c r="CK16" i="17"/>
  <c r="CJ16" i="17"/>
  <c r="CV16" i="17" s="1"/>
  <c r="CI16" i="17"/>
  <c r="CT16" i="17" s="1"/>
  <c r="CH16" i="17"/>
  <c r="CF16" i="17"/>
  <c r="CG16" i="17" s="1"/>
  <c r="AG16" i="17"/>
  <c r="AF16" i="17"/>
  <c r="G16" i="17"/>
  <c r="PK15" i="17"/>
  <c r="PL15" i="17" s="1"/>
  <c r="PI15" i="17"/>
  <c r="ON15" i="17"/>
  <c r="OO15" i="17" s="1"/>
  <c r="OL15" i="17"/>
  <c r="NR15" i="17"/>
  <c r="MS15" i="17"/>
  <c r="LX15" i="17"/>
  <c r="LY15" i="17" s="1"/>
  <c r="LT15" i="17"/>
  <c r="KY15" i="17"/>
  <c r="KZ15" i="17" s="1"/>
  <c r="KA15" i="17"/>
  <c r="KB15" i="17" s="1"/>
  <c r="JC15" i="17"/>
  <c r="JD15" i="17" s="1"/>
  <c r="IE15" i="17"/>
  <c r="IF15" i="17" s="1"/>
  <c r="DQ15" i="17"/>
  <c r="DP15" i="17"/>
  <c r="DM15" i="17"/>
  <c r="DO15" i="17" s="1"/>
  <c r="DI15" i="17"/>
  <c r="DJ15" i="17" s="1"/>
  <c r="DF15" i="17"/>
  <c r="DE15" i="17"/>
  <c r="DC15" i="17"/>
  <c r="CP15" i="17"/>
  <c r="CM15" i="17"/>
  <c r="CX15" i="17" s="1"/>
  <c r="CK15" i="17"/>
  <c r="CJ15" i="17"/>
  <c r="CV15" i="17" s="1"/>
  <c r="CI15" i="17"/>
  <c r="CT15" i="17" s="1"/>
  <c r="CH15" i="17"/>
  <c r="CF15" i="17"/>
  <c r="CG15" i="17" s="1"/>
  <c r="AG15" i="17"/>
  <c r="AF15" i="17"/>
  <c r="G15" i="17"/>
  <c r="PK14" i="17"/>
  <c r="PL14" i="17" s="1"/>
  <c r="PI14" i="17"/>
  <c r="ON14" i="17"/>
  <c r="OO14" i="17" s="1"/>
  <c r="OL14" i="17"/>
  <c r="NR14" i="17"/>
  <c r="MW14" i="17"/>
  <c r="MX14" i="17" s="1"/>
  <c r="MS14" i="17"/>
  <c r="LX14" i="17"/>
  <c r="LY14" i="17" s="1"/>
  <c r="LT14" i="17"/>
  <c r="KY14" i="17"/>
  <c r="KZ14" i="17" s="1"/>
  <c r="KA14" i="17"/>
  <c r="KB14" i="17" s="1"/>
  <c r="JC14" i="17"/>
  <c r="JD14" i="17" s="1"/>
  <c r="IE14" i="17"/>
  <c r="IF14" i="17" s="1"/>
  <c r="DQ14" i="17"/>
  <c r="DP14" i="17"/>
  <c r="DM14" i="17"/>
  <c r="DO14" i="17" s="1"/>
  <c r="DK14" i="17"/>
  <c r="DI14" i="17"/>
  <c r="DJ14" i="17" s="1"/>
  <c r="DF14" i="17"/>
  <c r="DE14" i="17"/>
  <c r="DC14" i="17"/>
  <c r="CP14" i="17"/>
  <c r="CM14" i="17"/>
  <c r="CX14" i="17" s="1"/>
  <c r="CK14" i="17"/>
  <c r="CJ14" i="17"/>
  <c r="CV14" i="17" s="1"/>
  <c r="CI14" i="17"/>
  <c r="CT14" i="17" s="1"/>
  <c r="CH14" i="17"/>
  <c r="CR14" i="17" s="1"/>
  <c r="CF14" i="17"/>
  <c r="CG14" i="17" s="1"/>
  <c r="AG14" i="17"/>
  <c r="AF14" i="17"/>
  <c r="G14" i="17"/>
  <c r="PK13" i="17"/>
  <c r="PL13" i="17" s="1"/>
  <c r="PI13" i="17"/>
  <c r="ON13" i="17"/>
  <c r="OO13" i="17" s="1"/>
  <c r="OL13" i="17"/>
  <c r="NR13" i="17"/>
  <c r="MW13" i="17"/>
  <c r="MX13" i="17" s="1"/>
  <c r="MS13" i="17"/>
  <c r="LX13" i="17"/>
  <c r="LY13" i="17" s="1"/>
  <c r="LT13" i="17"/>
  <c r="KY13" i="17"/>
  <c r="KZ13" i="17" s="1"/>
  <c r="KA13" i="17"/>
  <c r="KB13" i="17" s="1"/>
  <c r="JC13" i="17"/>
  <c r="JD13" i="17" s="1"/>
  <c r="IE13" i="17"/>
  <c r="IF13" i="17" s="1"/>
  <c r="DQ13" i="17"/>
  <c r="DP13" i="17"/>
  <c r="DM13" i="17"/>
  <c r="DO13" i="17" s="1"/>
  <c r="DI13" i="17"/>
  <c r="DJ13" i="17" s="1"/>
  <c r="DF13" i="17"/>
  <c r="DE13" i="17"/>
  <c r="DC13" i="17"/>
  <c r="CP13" i="17"/>
  <c r="CM13" i="17"/>
  <c r="CX13" i="17" s="1"/>
  <c r="CK13" i="17"/>
  <c r="CJ13" i="17"/>
  <c r="CV13" i="17" s="1"/>
  <c r="CI13" i="17"/>
  <c r="CT13" i="17" s="1"/>
  <c r="CH13" i="17"/>
  <c r="CF13" i="17"/>
  <c r="CG13" i="17" s="1"/>
  <c r="AG13" i="17"/>
  <c r="AF13" i="17"/>
  <c r="G13" i="17"/>
  <c r="PK12" i="17"/>
  <c r="PL12" i="17" s="1"/>
  <c r="PI12" i="17"/>
  <c r="ON12" i="17"/>
  <c r="OO12" i="17" s="1"/>
  <c r="OL12" i="17"/>
  <c r="NR12" i="17"/>
  <c r="MW12" i="17"/>
  <c r="MX12" i="17" s="1"/>
  <c r="MS12" i="17"/>
  <c r="LX12" i="17"/>
  <c r="LY12" i="17" s="1"/>
  <c r="LT12" i="17"/>
  <c r="KY12" i="17"/>
  <c r="KZ12" i="17" s="1"/>
  <c r="KA12" i="17"/>
  <c r="KB12" i="17" s="1"/>
  <c r="JC12" i="17"/>
  <c r="JD12" i="17" s="1"/>
  <c r="IE12" i="17"/>
  <c r="IF12" i="17" s="1"/>
  <c r="DQ12" i="17"/>
  <c r="DP12" i="17"/>
  <c r="DM12" i="17"/>
  <c r="DO12" i="17" s="1"/>
  <c r="DK12" i="17"/>
  <c r="DI12" i="17"/>
  <c r="DJ12" i="17" s="1"/>
  <c r="DF12" i="17"/>
  <c r="DE12" i="17"/>
  <c r="DC12" i="17"/>
  <c r="CP12" i="17"/>
  <c r="CM12" i="17"/>
  <c r="CX12" i="17" s="1"/>
  <c r="CK12" i="17"/>
  <c r="CJ12" i="17"/>
  <c r="CV12" i="17" s="1"/>
  <c r="CI12" i="17"/>
  <c r="CT12" i="17" s="1"/>
  <c r="CH12" i="17"/>
  <c r="CR12" i="17" s="1"/>
  <c r="CF12" i="17"/>
  <c r="CG12" i="17" s="1"/>
  <c r="AG12" i="17"/>
  <c r="AF12" i="17"/>
  <c r="G12" i="17"/>
  <c r="PK11" i="17"/>
  <c r="PL11" i="17" s="1"/>
  <c r="PI11" i="17"/>
  <c r="ON11" i="17"/>
  <c r="OO11" i="17" s="1"/>
  <c r="OL11" i="17"/>
  <c r="NR11" i="17"/>
  <c r="MS11" i="17"/>
  <c r="LX11" i="17"/>
  <c r="LY11" i="17" s="1"/>
  <c r="LT11" i="17"/>
  <c r="KY11" i="17"/>
  <c r="KZ11" i="17" s="1"/>
  <c r="KA11" i="17"/>
  <c r="KB11" i="17" s="1"/>
  <c r="JC11" i="17"/>
  <c r="JD11" i="17" s="1"/>
  <c r="IE11" i="17"/>
  <c r="IF11" i="17" s="1"/>
  <c r="DQ11" i="17"/>
  <c r="DP11" i="17"/>
  <c r="DM11" i="17"/>
  <c r="DO11" i="17" s="1"/>
  <c r="DI11" i="17"/>
  <c r="DJ11" i="17" s="1"/>
  <c r="DF11" i="17"/>
  <c r="DE11" i="17"/>
  <c r="DC11" i="17"/>
  <c r="CP11" i="17"/>
  <c r="CM11" i="17"/>
  <c r="CX11" i="17" s="1"/>
  <c r="CK11" i="17"/>
  <c r="CJ11" i="17"/>
  <c r="CV11" i="17" s="1"/>
  <c r="CI11" i="17"/>
  <c r="CT11" i="17" s="1"/>
  <c r="CH11" i="17"/>
  <c r="CR11" i="17" s="1"/>
  <c r="CF11" i="17"/>
  <c r="CG11" i="17" s="1"/>
  <c r="AG11" i="17"/>
  <c r="AF11" i="17"/>
  <c r="G11" i="17"/>
  <c r="PK10" i="17"/>
  <c r="PL10" i="17" s="1"/>
  <c r="PI10" i="17"/>
  <c r="OL10" i="17"/>
  <c r="NR10" i="17"/>
  <c r="MS10" i="17"/>
  <c r="LX10" i="17"/>
  <c r="LY10" i="17" s="1"/>
  <c r="LT10" i="17"/>
  <c r="KY10" i="17"/>
  <c r="KZ10" i="17" s="1"/>
  <c r="KA10" i="17"/>
  <c r="KB10" i="17" s="1"/>
  <c r="JC10" i="17"/>
  <c r="JD10" i="17" s="1"/>
  <c r="DQ10" i="17"/>
  <c r="DP10" i="17"/>
  <c r="DM10" i="17"/>
  <c r="DO10" i="17" s="1"/>
  <c r="DK10" i="17"/>
  <c r="DI10" i="17"/>
  <c r="DJ10" i="17" s="1"/>
  <c r="DF10" i="17"/>
  <c r="DE10" i="17"/>
  <c r="DC10" i="17"/>
  <c r="CP10" i="17"/>
  <c r="CM10" i="17"/>
  <c r="CX10" i="17" s="1"/>
  <c r="CK10" i="17"/>
  <c r="CJ10" i="17"/>
  <c r="CV10" i="17" s="1"/>
  <c r="CI10" i="17"/>
  <c r="CT10" i="17" s="1"/>
  <c r="CH10" i="17"/>
  <c r="CR10" i="17" s="1"/>
  <c r="CF10" i="17"/>
  <c r="CG10" i="17" s="1"/>
  <c r="AG10" i="17"/>
  <c r="AF10" i="17"/>
  <c r="G10" i="17"/>
  <c r="PK9" i="17"/>
  <c r="PL9" i="17" s="1"/>
  <c r="PI9" i="17"/>
  <c r="ON9" i="17"/>
  <c r="OO9" i="17" s="1"/>
  <c r="OL9" i="17"/>
  <c r="NR9" i="17"/>
  <c r="MS9" i="17"/>
  <c r="KY9" i="17"/>
  <c r="KZ9" i="17" s="1"/>
  <c r="KA9" i="17"/>
  <c r="KB9" i="17" s="1"/>
  <c r="JC9" i="17"/>
  <c r="JD9" i="17" s="1"/>
  <c r="IE9" i="17"/>
  <c r="IF9" i="17" s="1"/>
  <c r="DQ9" i="17"/>
  <c r="DP9" i="17"/>
  <c r="DM9" i="17"/>
  <c r="DO9" i="17" s="1"/>
  <c r="DI9" i="17"/>
  <c r="DJ9" i="17" s="1"/>
  <c r="DF9" i="17"/>
  <c r="DC9" i="17"/>
  <c r="CP9" i="17"/>
  <c r="CM9" i="17"/>
  <c r="CX9" i="17" s="1"/>
  <c r="CK9" i="17"/>
  <c r="CJ9" i="17"/>
  <c r="CV9" i="17" s="1"/>
  <c r="CI9" i="17"/>
  <c r="CT9" i="17" s="1"/>
  <c r="CH9" i="17"/>
  <c r="CF9" i="17"/>
  <c r="CG9" i="17" s="1"/>
  <c r="AG9" i="17"/>
  <c r="AF9" i="17"/>
  <c r="G9" i="17"/>
  <c r="PK8" i="17"/>
  <c r="PL8" i="17" s="1"/>
  <c r="PI8" i="17"/>
  <c r="ON8" i="17"/>
  <c r="OO8" i="17" s="1"/>
  <c r="OL8" i="17"/>
  <c r="NR8" i="17"/>
  <c r="MS8" i="17"/>
  <c r="KY8" i="17"/>
  <c r="KZ8" i="17" s="1"/>
  <c r="KA8" i="17"/>
  <c r="KB8" i="17" s="1"/>
  <c r="JC8" i="17"/>
  <c r="JD8" i="17" s="1"/>
  <c r="DQ8" i="17"/>
  <c r="DP8" i="17"/>
  <c r="DM8" i="17"/>
  <c r="DO8" i="17" s="1"/>
  <c r="DK8" i="17"/>
  <c r="DI8" i="17"/>
  <c r="DJ8" i="17" s="1"/>
  <c r="DF8" i="17"/>
  <c r="DE8" i="17"/>
  <c r="DC8" i="17"/>
  <c r="CP8" i="17"/>
  <c r="CM8" i="17"/>
  <c r="CX8" i="17" s="1"/>
  <c r="CK8" i="17"/>
  <c r="CJ8" i="17"/>
  <c r="CV8" i="17" s="1"/>
  <c r="CI8" i="17"/>
  <c r="CT8" i="17" s="1"/>
  <c r="CH8" i="17"/>
  <c r="CR8" i="17" s="1"/>
  <c r="CF8" i="17"/>
  <c r="CG8" i="17" s="1"/>
  <c r="AG8" i="17"/>
  <c r="AF8" i="17"/>
  <c r="G8" i="17"/>
  <c r="PK7" i="17"/>
  <c r="PL7" i="17" s="1"/>
  <c r="PI7" i="17"/>
  <c r="OL7" i="17"/>
  <c r="NR7" i="17"/>
  <c r="MW7" i="17"/>
  <c r="MX7" i="17" s="1"/>
  <c r="MS7" i="17"/>
  <c r="LX7" i="17"/>
  <c r="LY7" i="17" s="1"/>
  <c r="LT7" i="17"/>
  <c r="KY7" i="17"/>
  <c r="KZ7" i="17" s="1"/>
  <c r="KA7" i="17"/>
  <c r="KB7" i="17" s="1"/>
  <c r="JC7" i="17"/>
  <c r="JD7" i="17" s="1"/>
  <c r="IE7" i="17"/>
  <c r="IF7" i="17" s="1"/>
  <c r="DQ7" i="17"/>
  <c r="DP7" i="17"/>
  <c r="DM7" i="17"/>
  <c r="DO7" i="17" s="1"/>
  <c r="DI7" i="17"/>
  <c r="DJ7" i="17" s="1"/>
  <c r="DF7" i="17"/>
  <c r="DE7" i="17"/>
  <c r="DC7" i="17"/>
  <c r="CP7" i="17"/>
  <c r="CM7" i="17"/>
  <c r="CX7" i="17" s="1"/>
  <c r="CK7" i="17"/>
  <c r="CJ7" i="17"/>
  <c r="CV7" i="17" s="1"/>
  <c r="CI7" i="17"/>
  <c r="CH7" i="17"/>
  <c r="CR7" i="17" s="1"/>
  <c r="CF7" i="17"/>
  <c r="CG7" i="17" s="1"/>
  <c r="AG7" i="17"/>
  <c r="AF7" i="17"/>
  <c r="G7" i="17"/>
  <c r="PK6" i="17"/>
  <c r="PL6" i="17" s="1"/>
  <c r="PI6" i="17"/>
  <c r="ON6" i="17"/>
  <c r="OO6" i="17" s="1"/>
  <c r="OL6" i="17"/>
  <c r="NR6" i="17"/>
  <c r="MS6" i="17"/>
  <c r="LX6" i="17"/>
  <c r="LY6" i="17" s="1"/>
  <c r="LT6" i="17"/>
  <c r="KY6" i="17"/>
  <c r="KZ6" i="17" s="1"/>
  <c r="KA6" i="17"/>
  <c r="KB6" i="17" s="1"/>
  <c r="JC6" i="17"/>
  <c r="JD6" i="17" s="1"/>
  <c r="DQ6" i="17"/>
  <c r="DP6" i="17"/>
  <c r="DM6" i="17"/>
  <c r="DO6" i="17" s="1"/>
  <c r="DK6" i="17"/>
  <c r="DI6" i="17"/>
  <c r="DJ6" i="17" s="1"/>
  <c r="DF6" i="17"/>
  <c r="DE6" i="17"/>
  <c r="DC6" i="17"/>
  <c r="CP6" i="17"/>
  <c r="CM6" i="17"/>
  <c r="CX6" i="17" s="1"/>
  <c r="CK6" i="17"/>
  <c r="CJ6" i="17"/>
  <c r="CV6" i="17" s="1"/>
  <c r="CI6" i="17"/>
  <c r="CT6" i="17" s="1"/>
  <c r="CH6" i="17"/>
  <c r="CR6" i="17" s="1"/>
  <c r="CF6" i="17"/>
  <c r="CG6" i="17" s="1"/>
  <c r="AG6" i="17"/>
  <c r="AF6" i="17"/>
  <c r="G6" i="17"/>
  <c r="PK5" i="17"/>
  <c r="PL5" i="17" s="1"/>
  <c r="PI5" i="17"/>
  <c r="ON5" i="17"/>
  <c r="OO5" i="17" s="1"/>
  <c r="OL5" i="17"/>
  <c r="NR5" i="17"/>
  <c r="MW5" i="17"/>
  <c r="MX5" i="17" s="1"/>
  <c r="MS5" i="17"/>
  <c r="LX5" i="17"/>
  <c r="LY5" i="17" s="1"/>
  <c r="LT5" i="17"/>
  <c r="KY5" i="17"/>
  <c r="KZ5" i="17" s="1"/>
  <c r="KA5" i="17"/>
  <c r="KB5" i="17" s="1"/>
  <c r="JC5" i="17"/>
  <c r="JD5" i="17" s="1"/>
  <c r="IE5" i="17"/>
  <c r="IF5" i="17" s="1"/>
  <c r="DQ5" i="17"/>
  <c r="DP5" i="17"/>
  <c r="DM5" i="17"/>
  <c r="DO5" i="17" s="1"/>
  <c r="DI5" i="17"/>
  <c r="DJ5" i="17" s="1"/>
  <c r="DF5" i="17"/>
  <c r="DE5" i="17"/>
  <c r="DC5" i="17"/>
  <c r="CP5" i="17"/>
  <c r="CM5" i="17"/>
  <c r="CX5" i="17" s="1"/>
  <c r="CK5" i="17"/>
  <c r="CJ5" i="17"/>
  <c r="CV5" i="17" s="1"/>
  <c r="CI5" i="17"/>
  <c r="CT5" i="17" s="1"/>
  <c r="CH5" i="17"/>
  <c r="CR5" i="17" s="1"/>
  <c r="CF5" i="17"/>
  <c r="CG5" i="17" s="1"/>
  <c r="AG5" i="17"/>
  <c r="AF5" i="17"/>
  <c r="G5" i="17"/>
  <c r="PK4" i="17"/>
  <c r="PL4" i="17" s="1"/>
  <c r="PI4" i="17"/>
  <c r="ON4" i="17"/>
  <c r="OO4" i="17" s="1"/>
  <c r="OL4" i="17"/>
  <c r="NR4" i="17"/>
  <c r="MW4" i="17"/>
  <c r="MX4" i="17" s="1"/>
  <c r="MS4" i="17"/>
  <c r="LX4" i="17"/>
  <c r="LY4" i="17" s="1"/>
  <c r="LT4" i="17"/>
  <c r="KY4" i="17"/>
  <c r="KZ4" i="17" s="1"/>
  <c r="KA4" i="17"/>
  <c r="KB4" i="17" s="1"/>
  <c r="JC4" i="17"/>
  <c r="JD4" i="17" s="1"/>
  <c r="IE4" i="17"/>
  <c r="IF4" i="17" s="1"/>
  <c r="DQ4" i="17"/>
  <c r="DP4" i="17"/>
  <c r="DM4" i="17"/>
  <c r="DO4" i="17" s="1"/>
  <c r="DK4" i="17"/>
  <c r="DI4" i="17"/>
  <c r="DJ4" i="17" s="1"/>
  <c r="DF4" i="17"/>
  <c r="DE4" i="17"/>
  <c r="DC4" i="17"/>
  <c r="CP4" i="17"/>
  <c r="CM4" i="17"/>
  <c r="CX4" i="17" s="1"/>
  <c r="CK4" i="17"/>
  <c r="CJ4" i="17"/>
  <c r="CV4" i="17" s="1"/>
  <c r="CI4" i="17"/>
  <c r="CT4" i="17" s="1"/>
  <c r="CH4" i="17"/>
  <c r="CF4" i="17"/>
  <c r="CG4" i="17" s="1"/>
  <c r="AG4" i="17"/>
  <c r="AF4" i="17"/>
  <c r="G4" i="17"/>
  <c r="PK3" i="17"/>
  <c r="PL3" i="17" s="1"/>
  <c r="PI3" i="17"/>
  <c r="ON3" i="17"/>
  <c r="OO3" i="17" s="1"/>
  <c r="OL3" i="17"/>
  <c r="NR3" i="17"/>
  <c r="MW3" i="17"/>
  <c r="MX3" i="17" s="1"/>
  <c r="MS3" i="17"/>
  <c r="LX3" i="17"/>
  <c r="LY3" i="17" s="1"/>
  <c r="LT3" i="17"/>
  <c r="KA3" i="17"/>
  <c r="KB3" i="17" s="1"/>
  <c r="JC3" i="17"/>
  <c r="JD3" i="17" s="1"/>
  <c r="IE3" i="17"/>
  <c r="IF3" i="17" s="1"/>
  <c r="DQ3" i="17"/>
  <c r="DP3" i="17"/>
  <c r="DM3" i="17"/>
  <c r="DO3" i="17" s="1"/>
  <c r="DI3" i="17"/>
  <c r="DJ3" i="17" s="1"/>
  <c r="DF3" i="17"/>
  <c r="DE3" i="17"/>
  <c r="DC3" i="17"/>
  <c r="CP3" i="17"/>
  <c r="CM3" i="17"/>
  <c r="CX3" i="17" s="1"/>
  <c r="CK3" i="17"/>
  <c r="CJ3" i="17"/>
  <c r="CV3" i="17" s="1"/>
  <c r="CI3" i="17"/>
  <c r="CT3" i="17" s="1"/>
  <c r="CH3" i="17"/>
  <c r="CF3" i="17"/>
  <c r="CG3" i="17" s="1"/>
  <c r="AG3" i="17"/>
  <c r="AF3" i="17"/>
  <c r="G3" i="17"/>
  <c r="PK2" i="17"/>
  <c r="PL2" i="17" s="1"/>
  <c r="PI2" i="17"/>
  <c r="ON2" i="17"/>
  <c r="OO2" i="17" s="1"/>
  <c r="OL2" i="17"/>
  <c r="NR2" i="17"/>
  <c r="MS2" i="17"/>
  <c r="LX2" i="17"/>
  <c r="LY2" i="17" s="1"/>
  <c r="LT2" i="17"/>
  <c r="KA2" i="17"/>
  <c r="KB2" i="17" s="1"/>
  <c r="JC2" i="17"/>
  <c r="JD2" i="17" s="1"/>
  <c r="IE2" i="17"/>
  <c r="IF2" i="17" s="1"/>
  <c r="DQ2" i="17"/>
  <c r="DP2" i="17"/>
  <c r="DM2" i="17"/>
  <c r="DO2" i="17" s="1"/>
  <c r="DK2" i="17"/>
  <c r="DI2" i="17"/>
  <c r="DJ2" i="17" s="1"/>
  <c r="DF2" i="17"/>
  <c r="DE2" i="17"/>
  <c r="DC2" i="17"/>
  <c r="CP2" i="17"/>
  <c r="CM2" i="17"/>
  <c r="CX2" i="17" s="1"/>
  <c r="CK2" i="17"/>
  <c r="CJ2" i="17"/>
  <c r="CV2" i="17" s="1"/>
  <c r="CI2" i="17"/>
  <c r="CT2" i="17" s="1"/>
  <c r="CH2" i="17"/>
  <c r="CR2" i="17" s="1"/>
  <c r="CF2" i="17"/>
  <c r="CG2" i="17" s="1"/>
  <c r="AG2" i="17"/>
  <c r="AF2" i="17"/>
  <c r="G2" i="17"/>
  <c r="CL3" i="17" l="1"/>
  <c r="CY8" i="17"/>
  <c r="CZ8" i="17" s="1"/>
  <c r="CL34" i="17"/>
  <c r="CL9" i="17"/>
  <c r="CY57" i="17"/>
  <c r="CZ57" i="17" s="1"/>
  <c r="CR17" i="17"/>
  <c r="CY17" i="17" s="1"/>
  <c r="CZ17" i="17" s="1"/>
  <c r="CL17" i="17"/>
  <c r="CL15" i="17"/>
  <c r="CL11" i="17"/>
  <c r="CL4" i="17"/>
  <c r="CY6" i="17"/>
  <c r="CZ6" i="17" s="1"/>
  <c r="CL5" i="17"/>
  <c r="CR15" i="17"/>
  <c r="CY15" i="17" s="1"/>
  <c r="CZ15" i="17" s="1"/>
  <c r="CR26" i="17"/>
  <c r="CY26" i="17" s="1"/>
  <c r="CZ26" i="17" s="1"/>
  <c r="CL26" i="17"/>
  <c r="CL18" i="17"/>
  <c r="CR18" i="17"/>
  <c r="CY18" i="17" s="1"/>
  <c r="CZ18" i="17" s="1"/>
  <c r="CV63" i="17"/>
  <c r="CY63" i="17" s="1"/>
  <c r="CZ63" i="17" s="1"/>
  <c r="CL63" i="17"/>
  <c r="CR38" i="17"/>
  <c r="CY38" i="17" s="1"/>
  <c r="CZ38" i="17" s="1"/>
  <c r="CL38" i="17"/>
  <c r="CR46" i="17"/>
  <c r="CY46" i="17" s="1"/>
  <c r="CZ46" i="17" s="1"/>
  <c r="CL46" i="17"/>
  <c r="CY42" i="17"/>
  <c r="CZ42" i="17" s="1"/>
  <c r="CL2" i="17"/>
  <c r="CY10" i="17"/>
  <c r="CZ10" i="17" s="1"/>
  <c r="CT7" i="17"/>
  <c r="CY7" i="17" s="1"/>
  <c r="CZ7" i="17" s="1"/>
  <c r="CL7" i="17"/>
  <c r="CR3" i="17"/>
  <c r="CY3" i="17" s="1"/>
  <c r="CZ3" i="17" s="1"/>
  <c r="CR9" i="17"/>
  <c r="CY9" i="17" s="1"/>
  <c r="CZ9" i="17" s="1"/>
  <c r="CR13" i="17"/>
  <c r="CY13" i="17" s="1"/>
  <c r="CZ13" i="17" s="1"/>
  <c r="CL13" i="17"/>
  <c r="CT32" i="17"/>
  <c r="CY32" i="17" s="1"/>
  <c r="CZ32" i="17" s="1"/>
  <c r="CL32" i="17"/>
  <c r="CY37" i="17"/>
  <c r="CZ37" i="17" s="1"/>
  <c r="CY40" i="17"/>
  <c r="CZ40" i="17" s="1"/>
  <c r="CR50" i="17"/>
  <c r="CY50" i="17" s="1"/>
  <c r="CZ50" i="17" s="1"/>
  <c r="CL50" i="17"/>
  <c r="CL21" i="17"/>
  <c r="CR21" i="17"/>
  <c r="CY21" i="17" s="1"/>
  <c r="CZ21" i="17" s="1"/>
  <c r="CY29" i="17"/>
  <c r="CZ29" i="17" s="1"/>
  <c r="CL14" i="17"/>
  <c r="CL16" i="17"/>
  <c r="CR16" i="17"/>
  <c r="CY16" i="17" s="1"/>
  <c r="CZ16" i="17" s="1"/>
  <c r="CL19" i="17"/>
  <c r="CL44" i="17"/>
  <c r="CY52" i="17"/>
  <c r="CZ52" i="17" s="1"/>
  <c r="CY36" i="17"/>
  <c r="CZ36" i="17" s="1"/>
  <c r="CL36" i="17"/>
  <c r="CY47" i="17"/>
  <c r="CZ47" i="17" s="1"/>
  <c r="CY2" i="17"/>
  <c r="CZ2" i="17" s="1"/>
  <c r="CL12" i="17"/>
  <c r="CY30" i="17"/>
  <c r="CZ30" i="17" s="1"/>
  <c r="CY35" i="17"/>
  <c r="CZ35" i="17" s="1"/>
  <c r="CL51" i="17"/>
  <c r="CL60" i="17"/>
  <c r="CL42" i="17"/>
  <c r="CL47" i="17"/>
  <c r="CV28" i="17"/>
  <c r="CY28" i="17" s="1"/>
  <c r="CZ28" i="17" s="1"/>
  <c r="CL28" i="17"/>
  <c r="CY14" i="17"/>
  <c r="CZ14" i="17" s="1"/>
  <c r="CR31" i="17"/>
  <c r="CY31" i="17" s="1"/>
  <c r="CZ31" i="17" s="1"/>
  <c r="CL31" i="17"/>
  <c r="CL6" i="17"/>
  <c r="CL10" i="17"/>
  <c r="CY11" i="17"/>
  <c r="CZ11" i="17" s="1"/>
  <c r="CY27" i="17"/>
  <c r="CZ27" i="17" s="1"/>
  <c r="CL43" i="17"/>
  <c r="CR43" i="17"/>
  <c r="CY43" i="17" s="1"/>
  <c r="CZ43" i="17" s="1"/>
  <c r="CY5" i="17"/>
  <c r="CZ5" i="17" s="1"/>
  <c r="CR24" i="17"/>
  <c r="CY24" i="17" s="1"/>
  <c r="CZ24" i="17" s="1"/>
  <c r="CL24" i="17"/>
  <c r="CY12" i="17"/>
  <c r="CZ12" i="17" s="1"/>
  <c r="CR4" i="17"/>
  <c r="CY4" i="17" s="1"/>
  <c r="CZ4" i="17" s="1"/>
  <c r="CR23" i="17"/>
  <c r="CY23" i="17" s="1"/>
  <c r="CZ23" i="17" s="1"/>
  <c r="CL23" i="17"/>
  <c r="CL8" i="17"/>
  <c r="CL22" i="17"/>
  <c r="CR22" i="17"/>
  <c r="CY22" i="17" s="1"/>
  <c r="CZ22" i="17" s="1"/>
  <c r="CT41" i="17"/>
  <c r="CY41" i="17" s="1"/>
  <c r="CZ41" i="17" s="1"/>
  <c r="CL41" i="17"/>
  <c r="CY20" i="17"/>
  <c r="CZ20" i="17" s="1"/>
  <c r="CY25" i="17"/>
  <c r="CZ25" i="17" s="1"/>
  <c r="CR39" i="17"/>
  <c r="CY39" i="17" s="1"/>
  <c r="CZ39" i="17" s="1"/>
  <c r="CL39" i="17"/>
  <c r="CY51" i="17"/>
  <c r="CZ51" i="17" s="1"/>
  <c r="CY58" i="17"/>
  <c r="CZ58" i="17" s="1"/>
  <c r="CL59" i="17"/>
  <c r="CT19" i="17"/>
  <c r="CY19" i="17" s="1"/>
  <c r="CZ19" i="17" s="1"/>
  <c r="CL29" i="17"/>
  <c r="CR44" i="17"/>
  <c r="CY44" i="17" s="1"/>
  <c r="CZ44" i="17" s="1"/>
  <c r="CT54" i="17"/>
  <c r="CY54" i="17" s="1"/>
  <c r="CZ54" i="17" s="1"/>
  <c r="CL54" i="17"/>
  <c r="CL27" i="17"/>
  <c r="CT33" i="17"/>
  <c r="CY33" i="17" s="1"/>
  <c r="CZ33" i="17" s="1"/>
  <c r="CL33" i="17"/>
  <c r="CR45" i="17"/>
  <c r="CY45" i="17" s="1"/>
  <c r="CZ45" i="17" s="1"/>
  <c r="CL45" i="17"/>
  <c r="CR49" i="17"/>
  <c r="CY49" i="17" s="1"/>
  <c r="CZ49" i="17" s="1"/>
  <c r="CL49" i="17"/>
  <c r="CL20" i="17"/>
  <c r="CL25" i="17"/>
  <c r="CY59" i="17"/>
  <c r="CZ59" i="17" s="1"/>
  <c r="CY48" i="17"/>
  <c r="CZ48" i="17" s="1"/>
  <c r="CL55" i="17"/>
  <c r="CL57" i="17"/>
  <c r="CY34" i="17"/>
  <c r="CZ34" i="17" s="1"/>
  <c r="CL35" i="17"/>
  <c r="CL40" i="17"/>
  <c r="CL30" i="17"/>
  <c r="CL48" i="17"/>
  <c r="CY55" i="17"/>
  <c r="CZ55" i="17" s="1"/>
  <c r="CR56" i="17"/>
  <c r="CY56" i="17" s="1"/>
  <c r="CZ56" i="17" s="1"/>
  <c r="CL56" i="17"/>
  <c r="CT62" i="17"/>
  <c r="CY62" i="17" s="1"/>
  <c r="CZ62" i="17" s="1"/>
  <c r="CL62" i="17"/>
  <c r="CR64" i="17"/>
  <c r="CY64" i="17" s="1"/>
  <c r="CZ64" i="17" s="1"/>
  <c r="CL64" i="17"/>
  <c r="CL37" i="17"/>
  <c r="CT53" i="17"/>
  <c r="CY53" i="17" s="1"/>
  <c r="CZ53" i="17" s="1"/>
  <c r="CL53" i="17"/>
  <c r="CL52" i="17"/>
  <c r="CY60" i="17"/>
  <c r="CZ60" i="17" s="1"/>
  <c r="CT61" i="17"/>
  <c r="CY61" i="17" s="1"/>
  <c r="CZ61" i="17" s="1"/>
  <c r="CL61" i="17"/>
  <c r="CT65" i="17"/>
  <c r="CY65" i="17" s="1"/>
  <c r="CZ65" i="17" s="1"/>
  <c r="CL65" i="17"/>
  <c r="CL58" i="17"/>
  <c r="LW33" i="1"/>
  <c r="HE65" i="1" l="1"/>
  <c r="HE64" i="1"/>
  <c r="HE63" i="1"/>
  <c r="HE61" i="1"/>
  <c r="HE60" i="1"/>
  <c r="HE59" i="1"/>
  <c r="HE58" i="1"/>
  <c r="HE57" i="1"/>
  <c r="HE56" i="1"/>
  <c r="HE55" i="1"/>
  <c r="HE54" i="1"/>
  <c r="HE53" i="1"/>
  <c r="HE52" i="1"/>
  <c r="HE51" i="1"/>
  <c r="HE50" i="1"/>
  <c r="HE49" i="1"/>
  <c r="HE48" i="1"/>
  <c r="HE47" i="1"/>
  <c r="HE46" i="1"/>
  <c r="HE45" i="1"/>
  <c r="HE44" i="1"/>
  <c r="HE43" i="1"/>
  <c r="HE42" i="1"/>
  <c r="HE41" i="1"/>
  <c r="HE40" i="1"/>
  <c r="HE39" i="1"/>
  <c r="HE38" i="1"/>
  <c r="HE37" i="1"/>
  <c r="HE36" i="1"/>
  <c r="HE35" i="1"/>
  <c r="HE34" i="1"/>
  <c r="HE33" i="1"/>
  <c r="HE32" i="1"/>
  <c r="HE31" i="1"/>
  <c r="HE30" i="1"/>
  <c r="HE29" i="1"/>
  <c r="HE28" i="1"/>
  <c r="HE27" i="1"/>
  <c r="HE26" i="1"/>
  <c r="HE25" i="1"/>
  <c r="HE24" i="1"/>
  <c r="HE23" i="1"/>
  <c r="HE22" i="1"/>
  <c r="HE21" i="1"/>
  <c r="HE20" i="1"/>
  <c r="HE19" i="1"/>
  <c r="HE18" i="1"/>
  <c r="HE17" i="1"/>
  <c r="HE16" i="1"/>
  <c r="HE15" i="1"/>
  <c r="HE14" i="1"/>
  <c r="HE13" i="1"/>
  <c r="HE12" i="1"/>
  <c r="HE11" i="1"/>
  <c r="HE10" i="1"/>
  <c r="HE9" i="1"/>
  <c r="HE8" i="1"/>
  <c r="HE7" i="1"/>
  <c r="HE6" i="1"/>
  <c r="HE5" i="1"/>
  <c r="HE4" i="1"/>
  <c r="HE3" i="1"/>
  <c r="HE2" i="1"/>
  <c r="HC2" i="1"/>
  <c r="HG2" i="1" l="1"/>
  <c r="CR9" i="1"/>
  <c r="CQ9" i="1"/>
  <c r="CP9" i="1"/>
  <c r="CS9" i="1" s="1"/>
  <c r="CK9" i="1"/>
  <c r="CL9" i="1" s="1"/>
  <c r="CM9" i="1" s="1"/>
  <c r="CN9" i="1" s="1"/>
  <c r="CO9" i="1" s="1"/>
  <c r="CR41" i="1" l="1"/>
  <c r="CQ41" i="1"/>
  <c r="CP41" i="1"/>
  <c r="CK41" i="1"/>
  <c r="CL41" i="1" s="1"/>
  <c r="CM41" i="1" s="1"/>
  <c r="CN41" i="1" s="1"/>
  <c r="CO41" i="1" s="1"/>
  <c r="CR65" i="1"/>
  <c r="CQ65" i="1"/>
  <c r="CP65" i="1"/>
  <c r="CK65" i="1"/>
  <c r="CL65" i="1" s="1"/>
  <c r="CM65" i="1" s="1"/>
  <c r="CN65" i="1" s="1"/>
  <c r="CO65" i="1" s="1"/>
  <c r="CR64" i="1"/>
  <c r="CQ64" i="1"/>
  <c r="CP64" i="1"/>
  <c r="CK64" i="1"/>
  <c r="CL64" i="1" s="1"/>
  <c r="CM64" i="1" s="1"/>
  <c r="CN64" i="1" s="1"/>
  <c r="CO64" i="1" s="1"/>
  <c r="CR63" i="1"/>
  <c r="CQ63" i="1"/>
  <c r="CP63" i="1"/>
  <c r="CK63" i="1"/>
  <c r="CL63" i="1" s="1"/>
  <c r="CM63" i="1" s="1"/>
  <c r="CN63" i="1" s="1"/>
  <c r="CO63" i="1" s="1"/>
  <c r="CR62" i="1"/>
  <c r="CQ62" i="1"/>
  <c r="CP62" i="1"/>
  <c r="CK62" i="1"/>
  <c r="CL62" i="1" s="1"/>
  <c r="CM62" i="1" s="1"/>
  <c r="CN62" i="1" s="1"/>
  <c r="CO62" i="1" s="1"/>
  <c r="CR61" i="1"/>
  <c r="CQ61" i="1"/>
  <c r="CP61" i="1"/>
  <c r="CK61" i="1"/>
  <c r="CL61" i="1" s="1"/>
  <c r="CM61" i="1" s="1"/>
  <c r="CN61" i="1" s="1"/>
  <c r="CO61" i="1" s="1"/>
  <c r="CR60" i="1"/>
  <c r="CQ60" i="1"/>
  <c r="CP60" i="1"/>
  <c r="CK60" i="1"/>
  <c r="CL60" i="1" s="1"/>
  <c r="CM60" i="1" s="1"/>
  <c r="CN60" i="1" s="1"/>
  <c r="CO60" i="1" s="1"/>
  <c r="CR59" i="1"/>
  <c r="CQ59" i="1"/>
  <c r="CP59" i="1"/>
  <c r="CK59" i="1"/>
  <c r="CL59" i="1" s="1"/>
  <c r="CM59" i="1" s="1"/>
  <c r="CN59" i="1" s="1"/>
  <c r="CO59" i="1" s="1"/>
  <c r="CR58" i="1"/>
  <c r="CQ58" i="1"/>
  <c r="CP58" i="1"/>
  <c r="CK58" i="1"/>
  <c r="CL58" i="1" s="1"/>
  <c r="CM58" i="1" s="1"/>
  <c r="CN58" i="1" s="1"/>
  <c r="CO58" i="1" s="1"/>
  <c r="CR57" i="1"/>
  <c r="CQ57" i="1"/>
  <c r="CP57" i="1"/>
  <c r="CK57" i="1"/>
  <c r="CL57" i="1" s="1"/>
  <c r="CM57" i="1" s="1"/>
  <c r="CN57" i="1" s="1"/>
  <c r="CO57" i="1" s="1"/>
  <c r="CR56" i="1"/>
  <c r="CQ56" i="1"/>
  <c r="CP56" i="1"/>
  <c r="CK56" i="1"/>
  <c r="CL56" i="1" s="1"/>
  <c r="CM56" i="1" s="1"/>
  <c r="CN56" i="1" s="1"/>
  <c r="CO56" i="1" s="1"/>
  <c r="CR55" i="1"/>
  <c r="CQ55" i="1"/>
  <c r="CP55" i="1"/>
  <c r="CK55" i="1"/>
  <c r="CL55" i="1" s="1"/>
  <c r="CM55" i="1" s="1"/>
  <c r="CN55" i="1" s="1"/>
  <c r="CO55" i="1" s="1"/>
  <c r="CR54" i="1"/>
  <c r="CQ54" i="1"/>
  <c r="CP54" i="1"/>
  <c r="CK54" i="1"/>
  <c r="CL54" i="1" s="1"/>
  <c r="CM54" i="1" s="1"/>
  <c r="CN54" i="1" s="1"/>
  <c r="CO54" i="1" s="1"/>
  <c r="CR53" i="1"/>
  <c r="CQ53" i="1"/>
  <c r="CP53" i="1"/>
  <c r="CK53" i="1"/>
  <c r="CL53" i="1" s="1"/>
  <c r="CM53" i="1" s="1"/>
  <c r="CN53" i="1" s="1"/>
  <c r="CO53" i="1" s="1"/>
  <c r="CR52" i="1"/>
  <c r="CQ52" i="1"/>
  <c r="CP52" i="1"/>
  <c r="CK52" i="1"/>
  <c r="CL52" i="1" s="1"/>
  <c r="CM52" i="1" s="1"/>
  <c r="CN52" i="1" s="1"/>
  <c r="CO52" i="1" s="1"/>
  <c r="CS54" i="1" l="1"/>
  <c r="CS56" i="1"/>
  <c r="CS58" i="1"/>
  <c r="CS60" i="1"/>
  <c r="CS62" i="1"/>
  <c r="CS64" i="1"/>
  <c r="CS41" i="1"/>
  <c r="CS52" i="1"/>
  <c r="CS55" i="1"/>
  <c r="CS57" i="1"/>
  <c r="CS59" i="1"/>
  <c r="CS61" i="1"/>
  <c r="CS63" i="1"/>
  <c r="CS65" i="1"/>
  <c r="CS53" i="1"/>
  <c r="CR51" i="1"/>
  <c r="CQ51" i="1"/>
  <c r="CP51" i="1"/>
  <c r="CK51" i="1"/>
  <c r="CL51" i="1" s="1"/>
  <c r="CM51" i="1" s="1"/>
  <c r="CN51" i="1" s="1"/>
  <c r="CO51" i="1" s="1"/>
  <c r="CR50" i="1"/>
  <c r="CQ50" i="1"/>
  <c r="CP50" i="1"/>
  <c r="CK50" i="1"/>
  <c r="CL50" i="1" s="1"/>
  <c r="CM50" i="1" s="1"/>
  <c r="CN50" i="1" s="1"/>
  <c r="CO50" i="1" s="1"/>
  <c r="CR49" i="1"/>
  <c r="CQ49" i="1"/>
  <c r="CP49" i="1"/>
  <c r="CK49" i="1"/>
  <c r="CL49" i="1" s="1"/>
  <c r="CM49" i="1" s="1"/>
  <c r="CN49" i="1" s="1"/>
  <c r="CO49" i="1" s="1"/>
  <c r="CR48" i="1"/>
  <c r="CQ48" i="1"/>
  <c r="CP48" i="1"/>
  <c r="CK48" i="1"/>
  <c r="CL48" i="1" s="1"/>
  <c r="CM48" i="1" s="1"/>
  <c r="CN48" i="1" s="1"/>
  <c r="CO48" i="1" s="1"/>
  <c r="CR47" i="1"/>
  <c r="CQ47" i="1"/>
  <c r="CP47" i="1"/>
  <c r="CK47" i="1"/>
  <c r="CL47" i="1" s="1"/>
  <c r="CM47" i="1" s="1"/>
  <c r="CN47" i="1" s="1"/>
  <c r="CO47" i="1" s="1"/>
  <c r="CR46" i="1"/>
  <c r="CQ46" i="1"/>
  <c r="CP46" i="1"/>
  <c r="CK46" i="1"/>
  <c r="CL46" i="1" s="1"/>
  <c r="CM46" i="1" s="1"/>
  <c r="CN46" i="1" s="1"/>
  <c r="CO46" i="1" s="1"/>
  <c r="CR45" i="1"/>
  <c r="CQ45" i="1"/>
  <c r="CP45" i="1"/>
  <c r="CK45" i="1"/>
  <c r="CL45" i="1" s="1"/>
  <c r="CM45" i="1" s="1"/>
  <c r="CN45" i="1" s="1"/>
  <c r="CO45" i="1" s="1"/>
  <c r="CR44" i="1"/>
  <c r="CQ44" i="1"/>
  <c r="CP44" i="1"/>
  <c r="CK44" i="1"/>
  <c r="CL44" i="1" s="1"/>
  <c r="CM44" i="1" s="1"/>
  <c r="CN44" i="1" s="1"/>
  <c r="CO44" i="1" s="1"/>
  <c r="CR43" i="1"/>
  <c r="CQ43" i="1"/>
  <c r="CP43" i="1"/>
  <c r="CK43" i="1"/>
  <c r="CL43" i="1" s="1"/>
  <c r="CM43" i="1" s="1"/>
  <c r="CN43" i="1" s="1"/>
  <c r="CO43" i="1" s="1"/>
  <c r="CR42" i="1"/>
  <c r="CQ42" i="1"/>
  <c r="CP42" i="1"/>
  <c r="CK42" i="1"/>
  <c r="CL42" i="1" s="1"/>
  <c r="CM42" i="1" s="1"/>
  <c r="CN42" i="1" s="1"/>
  <c r="CO42" i="1" s="1"/>
  <c r="CR40" i="1"/>
  <c r="CQ40" i="1"/>
  <c r="CP40" i="1"/>
  <c r="CK40" i="1"/>
  <c r="CL40" i="1" s="1"/>
  <c r="CM40" i="1" s="1"/>
  <c r="CN40" i="1" s="1"/>
  <c r="CO40" i="1" s="1"/>
  <c r="CR39" i="1"/>
  <c r="CQ39" i="1"/>
  <c r="CP39" i="1"/>
  <c r="CK39" i="1"/>
  <c r="CL39" i="1" s="1"/>
  <c r="CM39" i="1" s="1"/>
  <c r="CN39" i="1" s="1"/>
  <c r="CO39" i="1" s="1"/>
  <c r="CR38" i="1"/>
  <c r="CQ38" i="1"/>
  <c r="CP38" i="1"/>
  <c r="CK38" i="1"/>
  <c r="CL38" i="1" s="1"/>
  <c r="CM38" i="1" s="1"/>
  <c r="CN38" i="1" s="1"/>
  <c r="CO38" i="1" s="1"/>
  <c r="CS42" i="1" l="1"/>
  <c r="CS46" i="1"/>
  <c r="CS50" i="1"/>
  <c r="CS38" i="1"/>
  <c r="CS43" i="1"/>
  <c r="CS47" i="1"/>
  <c r="CS51" i="1"/>
  <c r="CS40" i="1"/>
  <c r="CS45" i="1"/>
  <c r="CS49" i="1"/>
  <c r="CS39" i="1"/>
  <c r="CS44" i="1"/>
  <c r="CS48" i="1"/>
  <c r="CR37" i="1" l="1"/>
  <c r="CQ37" i="1"/>
  <c r="CP37" i="1"/>
  <c r="CK37" i="1"/>
  <c r="CL37" i="1" s="1"/>
  <c r="CM37" i="1" s="1"/>
  <c r="CN37" i="1" s="1"/>
  <c r="CO37" i="1" s="1"/>
  <c r="CR36" i="1"/>
  <c r="CQ36" i="1"/>
  <c r="CP36" i="1"/>
  <c r="CK36" i="1"/>
  <c r="CL36" i="1" s="1"/>
  <c r="CM36" i="1" s="1"/>
  <c r="CN36" i="1" s="1"/>
  <c r="CO36" i="1" s="1"/>
  <c r="CR35" i="1"/>
  <c r="CQ35" i="1"/>
  <c r="CP35" i="1"/>
  <c r="CK35" i="1"/>
  <c r="CL35" i="1" s="1"/>
  <c r="CM35" i="1" s="1"/>
  <c r="CN35" i="1" s="1"/>
  <c r="CO35" i="1" s="1"/>
  <c r="CR34" i="1"/>
  <c r="CQ34" i="1"/>
  <c r="CP34" i="1"/>
  <c r="CK34" i="1"/>
  <c r="CL34" i="1" s="1"/>
  <c r="CM34" i="1" s="1"/>
  <c r="CN34" i="1" s="1"/>
  <c r="CO34" i="1" s="1"/>
  <c r="CR33" i="1"/>
  <c r="CQ33" i="1"/>
  <c r="CP33" i="1"/>
  <c r="CK33" i="1"/>
  <c r="CL33" i="1" s="1"/>
  <c r="CM33" i="1" s="1"/>
  <c r="CN33" i="1" s="1"/>
  <c r="CO33" i="1" s="1"/>
  <c r="CR32" i="1"/>
  <c r="CQ32" i="1"/>
  <c r="CP32" i="1"/>
  <c r="CK32" i="1"/>
  <c r="CL32" i="1" s="1"/>
  <c r="CM32" i="1" s="1"/>
  <c r="CN32" i="1" s="1"/>
  <c r="CO32" i="1" s="1"/>
  <c r="CR31" i="1"/>
  <c r="CQ31" i="1"/>
  <c r="CP31" i="1"/>
  <c r="CK31" i="1"/>
  <c r="CL31" i="1" s="1"/>
  <c r="CM31" i="1" s="1"/>
  <c r="CN31" i="1" s="1"/>
  <c r="CO31" i="1" s="1"/>
  <c r="CR30" i="1"/>
  <c r="CQ30" i="1"/>
  <c r="CP30" i="1"/>
  <c r="CK30" i="1"/>
  <c r="CL30" i="1" s="1"/>
  <c r="CM30" i="1" s="1"/>
  <c r="CN30" i="1" s="1"/>
  <c r="CO30" i="1" s="1"/>
  <c r="CR29" i="1"/>
  <c r="CQ29" i="1"/>
  <c r="CP29" i="1"/>
  <c r="CK29" i="1"/>
  <c r="CL29" i="1" s="1"/>
  <c r="CM29" i="1" s="1"/>
  <c r="CN29" i="1" s="1"/>
  <c r="CO29" i="1" s="1"/>
  <c r="CR28" i="1"/>
  <c r="CQ28" i="1"/>
  <c r="CP28" i="1"/>
  <c r="CK28" i="1"/>
  <c r="CL28" i="1" s="1"/>
  <c r="CM28" i="1" s="1"/>
  <c r="CN28" i="1" s="1"/>
  <c r="CO28" i="1" s="1"/>
  <c r="CR27" i="1"/>
  <c r="CQ27" i="1"/>
  <c r="CP27" i="1"/>
  <c r="CK27" i="1"/>
  <c r="CL27" i="1" s="1"/>
  <c r="CM27" i="1" s="1"/>
  <c r="CN27" i="1" s="1"/>
  <c r="CO27" i="1" s="1"/>
  <c r="CR26" i="1"/>
  <c r="CQ26" i="1"/>
  <c r="CP26" i="1"/>
  <c r="CK26" i="1"/>
  <c r="CL26" i="1" s="1"/>
  <c r="CM26" i="1" s="1"/>
  <c r="CN26" i="1" s="1"/>
  <c r="CO26" i="1" s="1"/>
  <c r="CR25" i="1"/>
  <c r="CQ25" i="1"/>
  <c r="CP25" i="1"/>
  <c r="CK25" i="1"/>
  <c r="CL25" i="1" s="1"/>
  <c r="CM25" i="1" s="1"/>
  <c r="CN25" i="1" s="1"/>
  <c r="CO25" i="1" s="1"/>
  <c r="CR24" i="1"/>
  <c r="CQ24" i="1"/>
  <c r="CP24" i="1"/>
  <c r="CK24" i="1"/>
  <c r="CL24" i="1" s="1"/>
  <c r="CM24" i="1" s="1"/>
  <c r="CN24" i="1" s="1"/>
  <c r="CO24" i="1" s="1"/>
  <c r="CR23" i="1"/>
  <c r="CQ23" i="1"/>
  <c r="CP23" i="1"/>
  <c r="CK23" i="1"/>
  <c r="CL23" i="1" s="1"/>
  <c r="CM23" i="1" s="1"/>
  <c r="CN23" i="1" s="1"/>
  <c r="CO23" i="1" s="1"/>
  <c r="CR22" i="1"/>
  <c r="CQ22" i="1"/>
  <c r="CP22" i="1"/>
  <c r="CK22" i="1"/>
  <c r="CL22" i="1" s="1"/>
  <c r="CM22" i="1" s="1"/>
  <c r="CN22" i="1" s="1"/>
  <c r="CO22" i="1" s="1"/>
  <c r="CR21" i="1"/>
  <c r="CQ21" i="1"/>
  <c r="CP21" i="1"/>
  <c r="CK21" i="1"/>
  <c r="CL21" i="1" s="1"/>
  <c r="CM21" i="1" s="1"/>
  <c r="CN21" i="1" s="1"/>
  <c r="CO21" i="1" s="1"/>
  <c r="CR20" i="1"/>
  <c r="CQ20" i="1"/>
  <c r="CP20" i="1"/>
  <c r="CK20" i="1"/>
  <c r="CL20" i="1" s="1"/>
  <c r="CM20" i="1" s="1"/>
  <c r="CN20" i="1" s="1"/>
  <c r="CO20" i="1" s="1"/>
  <c r="CR19" i="1"/>
  <c r="CQ19" i="1"/>
  <c r="CP19" i="1"/>
  <c r="CK19" i="1"/>
  <c r="CL19" i="1" s="1"/>
  <c r="CM19" i="1" s="1"/>
  <c r="CN19" i="1" s="1"/>
  <c r="CO19" i="1" s="1"/>
  <c r="CR18" i="1"/>
  <c r="CQ18" i="1"/>
  <c r="CP18" i="1"/>
  <c r="CK18" i="1"/>
  <c r="CL18" i="1" s="1"/>
  <c r="CM18" i="1" s="1"/>
  <c r="CN18" i="1" s="1"/>
  <c r="CO18" i="1" s="1"/>
  <c r="CR17" i="1"/>
  <c r="CQ17" i="1"/>
  <c r="CP17" i="1"/>
  <c r="CK17" i="1"/>
  <c r="CL17" i="1" s="1"/>
  <c r="CM17" i="1" s="1"/>
  <c r="CN17" i="1" s="1"/>
  <c r="CO17" i="1" s="1"/>
  <c r="CR16" i="1"/>
  <c r="CQ16" i="1"/>
  <c r="CP16" i="1"/>
  <c r="CK16" i="1"/>
  <c r="CL16" i="1" s="1"/>
  <c r="CM16" i="1" s="1"/>
  <c r="CN16" i="1" s="1"/>
  <c r="CO16" i="1" s="1"/>
  <c r="CR15" i="1"/>
  <c r="CQ15" i="1"/>
  <c r="CP15" i="1"/>
  <c r="CL15" i="1"/>
  <c r="CM15" i="1" s="1"/>
  <c r="CN15" i="1" s="1"/>
  <c r="CO15" i="1" s="1"/>
  <c r="CR14" i="1"/>
  <c r="CQ14" i="1"/>
  <c r="CP14" i="1"/>
  <c r="CK14" i="1"/>
  <c r="CL14" i="1" s="1"/>
  <c r="CM14" i="1" s="1"/>
  <c r="CN14" i="1" s="1"/>
  <c r="CO14" i="1" s="1"/>
  <c r="CR13" i="1"/>
  <c r="CQ13" i="1"/>
  <c r="CP13" i="1"/>
  <c r="CK13" i="1"/>
  <c r="CL13" i="1" s="1"/>
  <c r="CM13" i="1" s="1"/>
  <c r="CN13" i="1" s="1"/>
  <c r="CO13" i="1" s="1"/>
  <c r="CR12" i="1"/>
  <c r="CQ12" i="1"/>
  <c r="CP12" i="1"/>
  <c r="CK12" i="1"/>
  <c r="CL12" i="1" s="1"/>
  <c r="CM12" i="1" s="1"/>
  <c r="CN12" i="1" s="1"/>
  <c r="CO12" i="1" s="1"/>
  <c r="CR11" i="1"/>
  <c r="CQ11" i="1"/>
  <c r="CP11" i="1"/>
  <c r="CK11" i="1"/>
  <c r="CL11" i="1" s="1"/>
  <c r="CM11" i="1" s="1"/>
  <c r="CN11" i="1" s="1"/>
  <c r="CO11" i="1" s="1"/>
  <c r="CR10" i="1"/>
  <c r="CQ10" i="1"/>
  <c r="CP10" i="1"/>
  <c r="CK10" i="1"/>
  <c r="CL10" i="1" s="1"/>
  <c r="CM10" i="1" s="1"/>
  <c r="CN10" i="1" s="1"/>
  <c r="CO10" i="1" s="1"/>
  <c r="CR8" i="1"/>
  <c r="CQ8" i="1"/>
  <c r="CP8" i="1"/>
  <c r="CK8" i="1"/>
  <c r="CL8" i="1" s="1"/>
  <c r="CM8" i="1" s="1"/>
  <c r="CN8" i="1" s="1"/>
  <c r="CO8" i="1" s="1"/>
  <c r="CR7" i="1"/>
  <c r="CQ7" i="1"/>
  <c r="CP7" i="1"/>
  <c r="CK7" i="1"/>
  <c r="CL7" i="1" s="1"/>
  <c r="CM7" i="1" s="1"/>
  <c r="CN7" i="1" s="1"/>
  <c r="CO7" i="1" s="1"/>
  <c r="CR6" i="1"/>
  <c r="CQ6" i="1"/>
  <c r="CP6" i="1"/>
  <c r="CK6" i="1"/>
  <c r="CL6" i="1" s="1"/>
  <c r="CM6" i="1" s="1"/>
  <c r="CN6" i="1" s="1"/>
  <c r="CO6" i="1" s="1"/>
  <c r="CR5" i="1"/>
  <c r="CQ5" i="1"/>
  <c r="CP5" i="1"/>
  <c r="CK5" i="1"/>
  <c r="CL5" i="1" s="1"/>
  <c r="CM5" i="1" s="1"/>
  <c r="CN5" i="1" s="1"/>
  <c r="CO5" i="1" s="1"/>
  <c r="CR4" i="1"/>
  <c r="CQ4" i="1"/>
  <c r="CP4" i="1"/>
  <c r="CK4" i="1"/>
  <c r="CL4" i="1" s="1"/>
  <c r="CM4" i="1" s="1"/>
  <c r="CN4" i="1" s="1"/>
  <c r="CO4" i="1" s="1"/>
  <c r="CR3" i="1"/>
  <c r="CQ3" i="1"/>
  <c r="CP3" i="1"/>
  <c r="CK3" i="1"/>
  <c r="CL3" i="1" s="1"/>
  <c r="CM3" i="1" s="1"/>
  <c r="CN3" i="1" s="1"/>
  <c r="CO3" i="1" s="1"/>
  <c r="CR2" i="1"/>
  <c r="CQ2" i="1"/>
  <c r="CP2" i="1"/>
  <c r="CK2" i="1"/>
  <c r="CL2" i="1" s="1"/>
  <c r="CM2" i="1" s="1"/>
  <c r="CN2" i="1" s="1"/>
  <c r="CO2" i="1" s="1"/>
  <c r="CS12" i="1" l="1"/>
  <c r="CS18" i="1"/>
  <c r="CS20" i="1"/>
  <c r="CS26" i="1"/>
  <c r="CS28" i="1"/>
  <c r="CS32" i="1"/>
  <c r="CS34" i="1"/>
  <c r="CS36" i="1"/>
  <c r="CS24" i="1"/>
  <c r="CS8" i="1"/>
  <c r="CS13" i="1"/>
  <c r="CS21" i="1"/>
  <c r="CS29" i="1"/>
  <c r="CS35" i="1"/>
  <c r="CS19" i="1"/>
  <c r="CS7" i="1"/>
  <c r="CS2" i="1"/>
  <c r="CS4" i="1"/>
  <c r="CS3" i="1"/>
  <c r="CS14" i="1"/>
  <c r="CS6" i="1"/>
  <c r="CS16" i="1"/>
  <c r="CS11" i="1"/>
  <c r="CS5" i="1"/>
  <c r="CS10" i="1"/>
  <c r="CS15" i="1"/>
  <c r="CS37" i="1"/>
  <c r="CS33" i="1"/>
  <c r="CS31" i="1"/>
  <c r="CS30" i="1"/>
  <c r="CS27" i="1"/>
  <c r="CS25" i="1"/>
  <c r="CS23" i="1"/>
  <c r="CS22" i="1"/>
  <c r="CS17" i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G2" i="1"/>
  <c r="H2" i="1" s="1"/>
  <c r="HH52" i="1" l="1"/>
  <c r="H52" i="1"/>
  <c r="LV65" i="1"/>
  <c r="LW65" i="1" s="1"/>
  <c r="LV63" i="1"/>
  <c r="LW63" i="1" s="1"/>
  <c r="LV62" i="1"/>
  <c r="LW62" i="1" s="1"/>
  <c r="LV61" i="1"/>
  <c r="LW61" i="1" s="1"/>
  <c r="LV60" i="1"/>
  <c r="LW60" i="1" s="1"/>
  <c r="LV59" i="1"/>
  <c r="LW59" i="1" s="1"/>
  <c r="LV58" i="1"/>
  <c r="LW58" i="1" s="1"/>
  <c r="LV57" i="1"/>
  <c r="LW57" i="1" s="1"/>
  <c r="LV56" i="1"/>
  <c r="LW56" i="1" s="1"/>
  <c r="LV54" i="1"/>
  <c r="LW54" i="1" s="1"/>
  <c r="LV53" i="1"/>
  <c r="LW53" i="1" s="1"/>
  <c r="LV52" i="1"/>
  <c r="LW52" i="1" s="1"/>
  <c r="LV51" i="1"/>
  <c r="LW51" i="1" s="1"/>
  <c r="LV50" i="1"/>
  <c r="LW50" i="1" s="1"/>
  <c r="LV49" i="1"/>
  <c r="LW49" i="1" s="1"/>
  <c r="LV48" i="1"/>
  <c r="LW48" i="1" s="1"/>
  <c r="LV47" i="1"/>
  <c r="LW47" i="1" s="1"/>
  <c r="LV46" i="1"/>
  <c r="LW46" i="1" s="1"/>
  <c r="LV45" i="1"/>
  <c r="LW45" i="1" s="1"/>
  <c r="LV44" i="1"/>
  <c r="LW44" i="1" s="1"/>
  <c r="LV42" i="1"/>
  <c r="LW42" i="1" s="1"/>
  <c r="LV40" i="1"/>
  <c r="LW40" i="1" s="1"/>
  <c r="LV38" i="1"/>
  <c r="LW38" i="1" s="1"/>
  <c r="LV37" i="1"/>
  <c r="LW37" i="1" s="1"/>
  <c r="LV36" i="1"/>
  <c r="LW36" i="1" s="1"/>
  <c r="LV35" i="1"/>
  <c r="LW35" i="1" s="1"/>
  <c r="LV34" i="1"/>
  <c r="LW34" i="1" s="1"/>
  <c r="LV32" i="1"/>
  <c r="LW32" i="1" s="1"/>
  <c r="LV31" i="1"/>
  <c r="LW31" i="1" s="1"/>
  <c r="LV30" i="1"/>
  <c r="LW30" i="1" s="1"/>
  <c r="LV29" i="1"/>
  <c r="LW29" i="1" s="1"/>
  <c r="LV28" i="1"/>
  <c r="LW28" i="1" s="1"/>
  <c r="LV26" i="1"/>
  <c r="LW26" i="1" s="1"/>
  <c r="LV24" i="1"/>
  <c r="LW24" i="1" s="1"/>
  <c r="LV23" i="1"/>
  <c r="LW23" i="1" s="1"/>
  <c r="LV21" i="1"/>
  <c r="LW21" i="1" s="1"/>
  <c r="LV20" i="1"/>
  <c r="LW20" i="1" s="1"/>
  <c r="LV19" i="1"/>
  <c r="LW19" i="1" s="1"/>
  <c r="LV18" i="1"/>
  <c r="LW18" i="1" s="1"/>
  <c r="LV16" i="1"/>
  <c r="LW16" i="1" s="1"/>
  <c r="LV15" i="1"/>
  <c r="LW15" i="1" s="1"/>
  <c r="LV14" i="1"/>
  <c r="LW14" i="1" s="1"/>
  <c r="LV13" i="1"/>
  <c r="LW13" i="1" s="1"/>
  <c r="LV12" i="1"/>
  <c r="LW12" i="1" s="1"/>
  <c r="LV11" i="1"/>
  <c r="LW11" i="1" s="1"/>
  <c r="LV9" i="1"/>
  <c r="LW9" i="1" s="1"/>
  <c r="LV7" i="1"/>
  <c r="LW7" i="1" s="1"/>
  <c r="LV5" i="1"/>
  <c r="LW5" i="1" s="1"/>
  <c r="LV4" i="1"/>
  <c r="LW4" i="1" s="1"/>
  <c r="LV3" i="1"/>
  <c r="LW3" i="1" s="1"/>
  <c r="LV2" i="1"/>
  <c r="LW2" i="1" s="1"/>
  <c r="PM65" i="1" l="1"/>
  <c r="PQ65" i="1" s="1"/>
  <c r="PM64" i="1"/>
  <c r="PQ64" i="1" s="1"/>
  <c r="PM63" i="1"/>
  <c r="PQ63" i="1" s="1"/>
  <c r="PM62" i="1"/>
  <c r="PQ62" i="1" s="1"/>
  <c r="PM61" i="1"/>
  <c r="PQ61" i="1" s="1"/>
  <c r="PM60" i="1"/>
  <c r="PQ60" i="1" s="1"/>
  <c r="PM59" i="1"/>
  <c r="PQ59" i="1" s="1"/>
  <c r="PM58" i="1"/>
  <c r="PQ58" i="1" s="1"/>
  <c r="PM57" i="1"/>
  <c r="PQ57" i="1" s="1"/>
  <c r="PM56" i="1"/>
  <c r="PQ56" i="1" s="1"/>
  <c r="PM55" i="1"/>
  <c r="PQ55" i="1" s="1"/>
  <c r="PM54" i="1"/>
  <c r="PQ54" i="1" s="1"/>
  <c r="PM53" i="1"/>
  <c r="PQ53" i="1" s="1"/>
  <c r="PM52" i="1"/>
  <c r="PQ52" i="1" s="1"/>
  <c r="PM51" i="1"/>
  <c r="PQ51" i="1" s="1"/>
  <c r="PM50" i="1"/>
  <c r="PQ50" i="1" s="1"/>
  <c r="PM49" i="1"/>
  <c r="PQ49" i="1" s="1"/>
  <c r="PM48" i="1"/>
  <c r="PQ48" i="1" s="1"/>
  <c r="PM47" i="1"/>
  <c r="PQ47" i="1" s="1"/>
  <c r="PM46" i="1"/>
  <c r="PQ46" i="1" s="1"/>
  <c r="PM45" i="1"/>
  <c r="PQ45" i="1" s="1"/>
  <c r="PM44" i="1"/>
  <c r="PQ44" i="1" s="1"/>
  <c r="PM43" i="1"/>
  <c r="PQ43" i="1" s="1"/>
  <c r="PM42" i="1"/>
  <c r="PQ42" i="1" s="1"/>
  <c r="PM41" i="1"/>
  <c r="PQ41" i="1" s="1"/>
  <c r="PM40" i="1"/>
  <c r="PQ40" i="1" s="1"/>
  <c r="PM39" i="1"/>
  <c r="PQ39" i="1" s="1"/>
  <c r="PM38" i="1"/>
  <c r="PQ38" i="1" s="1"/>
  <c r="PM37" i="1"/>
  <c r="PQ37" i="1" s="1"/>
  <c r="PM36" i="1"/>
  <c r="PQ36" i="1" s="1"/>
  <c r="PM35" i="1"/>
  <c r="PQ35" i="1" s="1"/>
  <c r="PM34" i="1"/>
  <c r="PQ34" i="1" s="1"/>
  <c r="PM33" i="1"/>
  <c r="PQ33" i="1" s="1"/>
  <c r="PM32" i="1"/>
  <c r="PQ32" i="1" s="1"/>
  <c r="PM31" i="1"/>
  <c r="PQ31" i="1" s="1"/>
  <c r="PM30" i="1"/>
  <c r="PQ30" i="1" s="1"/>
  <c r="PM29" i="1"/>
  <c r="PQ29" i="1" s="1"/>
  <c r="PM28" i="1"/>
  <c r="PQ28" i="1" s="1"/>
  <c r="PM27" i="1"/>
  <c r="PQ27" i="1" s="1"/>
  <c r="PM26" i="1"/>
  <c r="PQ26" i="1" s="1"/>
  <c r="PM25" i="1"/>
  <c r="PQ25" i="1" s="1"/>
  <c r="PM24" i="1"/>
  <c r="PQ24" i="1" s="1"/>
  <c r="PM23" i="1"/>
  <c r="PQ23" i="1" s="1"/>
  <c r="PM22" i="1"/>
  <c r="PQ22" i="1" s="1"/>
  <c r="PM21" i="1"/>
  <c r="PQ21" i="1" s="1"/>
  <c r="PM20" i="1"/>
  <c r="PQ20" i="1" s="1"/>
  <c r="PM19" i="1"/>
  <c r="PQ19" i="1" s="1"/>
  <c r="PM18" i="1"/>
  <c r="PQ18" i="1" s="1"/>
  <c r="PM17" i="1"/>
  <c r="PQ17" i="1" s="1"/>
  <c r="PM16" i="1"/>
  <c r="PQ16" i="1" s="1"/>
  <c r="PM15" i="1"/>
  <c r="PQ15" i="1" s="1"/>
  <c r="PM14" i="1"/>
  <c r="PQ14" i="1" s="1"/>
  <c r="PM13" i="1"/>
  <c r="PQ13" i="1" s="1"/>
  <c r="PM12" i="1"/>
  <c r="PQ12" i="1" s="1"/>
  <c r="PM11" i="1"/>
  <c r="PQ11" i="1" s="1"/>
  <c r="PM10" i="1"/>
  <c r="PQ10" i="1" s="1"/>
  <c r="PM7" i="1"/>
  <c r="PQ7" i="1" s="1"/>
  <c r="PM6" i="1"/>
  <c r="PQ6" i="1" s="1"/>
  <c r="PM5" i="1"/>
  <c r="PQ5" i="1" s="1"/>
  <c r="PM4" i="1"/>
  <c r="PQ4" i="1" s="1"/>
  <c r="PM3" i="1"/>
  <c r="PQ3" i="1" s="1"/>
  <c r="PM2" i="1"/>
  <c r="PQ2" i="1" s="1"/>
  <c r="QN65" i="1"/>
  <c r="QN64" i="1"/>
  <c r="QN63" i="1"/>
  <c r="QN62" i="1"/>
  <c r="QN61" i="1"/>
  <c r="QN60" i="1"/>
  <c r="QN59" i="1"/>
  <c r="QN58" i="1"/>
  <c r="QN57" i="1"/>
  <c r="QN56" i="1"/>
  <c r="QN55" i="1"/>
  <c r="QN54" i="1"/>
  <c r="QN53" i="1"/>
  <c r="QN52" i="1"/>
  <c r="QN51" i="1"/>
  <c r="QN50" i="1"/>
  <c r="QN49" i="1"/>
  <c r="QN48" i="1"/>
  <c r="QN47" i="1"/>
  <c r="QN46" i="1"/>
  <c r="QN45" i="1"/>
  <c r="QN44" i="1"/>
  <c r="QN43" i="1"/>
  <c r="QN42" i="1"/>
  <c r="QN41" i="1"/>
  <c r="QN40" i="1"/>
  <c r="QN39" i="1"/>
  <c r="QN38" i="1"/>
  <c r="QN37" i="1"/>
  <c r="QN36" i="1"/>
  <c r="QN35" i="1"/>
  <c r="QN34" i="1"/>
  <c r="QN33" i="1"/>
  <c r="QN32" i="1"/>
  <c r="QN31" i="1"/>
  <c r="QN30" i="1"/>
  <c r="QN29" i="1"/>
  <c r="QN28" i="1"/>
  <c r="QN27" i="1"/>
  <c r="QN26" i="1"/>
  <c r="QN25" i="1"/>
  <c r="QN24" i="1"/>
  <c r="QN23" i="1"/>
  <c r="QN22" i="1"/>
  <c r="QN21" i="1"/>
  <c r="QN20" i="1"/>
  <c r="QN19" i="1"/>
  <c r="QN18" i="1"/>
  <c r="QN17" i="1"/>
  <c r="QN16" i="1"/>
  <c r="QN15" i="1"/>
  <c r="QN14" i="1"/>
  <c r="QN13" i="1"/>
  <c r="QN12" i="1"/>
  <c r="QN11" i="1"/>
  <c r="QN10" i="1"/>
  <c r="QN9" i="1"/>
  <c r="QN8" i="1"/>
  <c r="QN7" i="1"/>
  <c r="QN6" i="1"/>
  <c r="QN5" i="1"/>
  <c r="QN4" i="1"/>
  <c r="QN3" i="1"/>
  <c r="QN2" i="1"/>
  <c r="RM65" i="1"/>
  <c r="RM64" i="1"/>
  <c r="RM63" i="1"/>
  <c r="RM62" i="1"/>
  <c r="RM61" i="1"/>
  <c r="RM60" i="1"/>
  <c r="RM59" i="1"/>
  <c r="RM58" i="1"/>
  <c r="RM57" i="1"/>
  <c r="RM56" i="1"/>
  <c r="RM55" i="1"/>
  <c r="RM54" i="1"/>
  <c r="RM53" i="1"/>
  <c r="RM52" i="1"/>
  <c r="RM51" i="1"/>
  <c r="RM50" i="1"/>
  <c r="RM49" i="1"/>
  <c r="RM48" i="1"/>
  <c r="RM47" i="1"/>
  <c r="RM46" i="1"/>
  <c r="RM45" i="1"/>
  <c r="RM44" i="1"/>
  <c r="RM43" i="1"/>
  <c r="RM42" i="1"/>
  <c r="RM41" i="1"/>
  <c r="RM40" i="1"/>
  <c r="RM39" i="1"/>
  <c r="RM38" i="1"/>
  <c r="RM37" i="1"/>
  <c r="RM36" i="1"/>
  <c r="RM35" i="1"/>
  <c r="RM34" i="1"/>
  <c r="RM33" i="1"/>
  <c r="RM32" i="1"/>
  <c r="RM31" i="1"/>
  <c r="RM30" i="1"/>
  <c r="RM29" i="1"/>
  <c r="RM28" i="1"/>
  <c r="RM27" i="1"/>
  <c r="RM26" i="1"/>
  <c r="RM25" i="1"/>
  <c r="RM23" i="1"/>
  <c r="RM22" i="1"/>
  <c r="RM21" i="1"/>
  <c r="RM20" i="1"/>
  <c r="RM19" i="1"/>
  <c r="RM18" i="1"/>
  <c r="RM17" i="1"/>
  <c r="RM16" i="1"/>
  <c r="RM15" i="1"/>
  <c r="RM14" i="1"/>
  <c r="RM13" i="1"/>
  <c r="RM12" i="1"/>
  <c r="RM11" i="1"/>
  <c r="RM10" i="1"/>
  <c r="RM9" i="1"/>
  <c r="RM8" i="1"/>
  <c r="RM7" i="1"/>
  <c r="RM6" i="1"/>
  <c r="RM5" i="1"/>
  <c r="RM4" i="1"/>
  <c r="RM3" i="1"/>
  <c r="RM2" i="1"/>
  <c r="SG65" i="1"/>
  <c r="SG64" i="1"/>
  <c r="SG63" i="1"/>
  <c r="SG62" i="1"/>
  <c r="SG61" i="1"/>
  <c r="SG60" i="1"/>
  <c r="SG59" i="1"/>
  <c r="SG58" i="1"/>
  <c r="SG57" i="1"/>
  <c r="SG56" i="1"/>
  <c r="SG55" i="1"/>
  <c r="SG54" i="1"/>
  <c r="SG53" i="1"/>
  <c r="SG52" i="1"/>
  <c r="SG51" i="1"/>
  <c r="SG50" i="1"/>
  <c r="SG49" i="1"/>
  <c r="SG48" i="1"/>
  <c r="SG47" i="1"/>
  <c r="SG46" i="1"/>
  <c r="SG45" i="1"/>
  <c r="SG44" i="1"/>
  <c r="SG43" i="1"/>
  <c r="SG42" i="1"/>
  <c r="SG41" i="1"/>
  <c r="SG40" i="1"/>
  <c r="SG39" i="1"/>
  <c r="SG38" i="1"/>
  <c r="SG37" i="1"/>
  <c r="SG36" i="1"/>
  <c r="SG35" i="1"/>
  <c r="SG34" i="1"/>
  <c r="SG33" i="1"/>
  <c r="SG32" i="1"/>
  <c r="SG31" i="1"/>
  <c r="SG30" i="1"/>
  <c r="SG29" i="1"/>
  <c r="SG28" i="1"/>
  <c r="SG27" i="1"/>
  <c r="SG26" i="1"/>
  <c r="SG25" i="1"/>
  <c r="SG24" i="1"/>
  <c r="SG23" i="1"/>
  <c r="SG22" i="1"/>
  <c r="SG21" i="1"/>
  <c r="SG20" i="1"/>
  <c r="SG19" i="1"/>
  <c r="SG18" i="1"/>
  <c r="SG17" i="1"/>
  <c r="SG16" i="1"/>
  <c r="SG15" i="1"/>
  <c r="SG14" i="1"/>
  <c r="SG13" i="1"/>
  <c r="SG12" i="1"/>
  <c r="SG11" i="1"/>
  <c r="SG10" i="1"/>
  <c r="SG9" i="1"/>
  <c r="SG8" i="1"/>
  <c r="SG7" i="1"/>
  <c r="SG6" i="1"/>
  <c r="SG5" i="1"/>
  <c r="SG4" i="1"/>
  <c r="SG3" i="1"/>
  <c r="SG2" i="1"/>
  <c r="TF65" i="1"/>
  <c r="TF64" i="1"/>
  <c r="TF63" i="1"/>
  <c r="TF62" i="1"/>
  <c r="TF61" i="1"/>
  <c r="TF60" i="1"/>
  <c r="TF59" i="1"/>
  <c r="TF58" i="1"/>
  <c r="TF57" i="1"/>
  <c r="TF56" i="1"/>
  <c r="TF55" i="1"/>
  <c r="TF54" i="1"/>
  <c r="TF53" i="1"/>
  <c r="TF52" i="1"/>
  <c r="TF51" i="1"/>
  <c r="TF50" i="1"/>
  <c r="TF49" i="1"/>
  <c r="TF48" i="1"/>
  <c r="TF47" i="1"/>
  <c r="TF46" i="1"/>
  <c r="TF45" i="1"/>
  <c r="TF44" i="1"/>
  <c r="TF43" i="1"/>
  <c r="TF42" i="1"/>
  <c r="TF41" i="1"/>
  <c r="TF40" i="1"/>
  <c r="TF39" i="1"/>
  <c r="TF38" i="1"/>
  <c r="TF37" i="1"/>
  <c r="TF36" i="1"/>
  <c r="TF35" i="1"/>
  <c r="TF34" i="1"/>
  <c r="TF33" i="1"/>
  <c r="TF32" i="1"/>
  <c r="TF31" i="1"/>
  <c r="TF30" i="1"/>
  <c r="TF29" i="1"/>
  <c r="TF28" i="1"/>
  <c r="TF27" i="1"/>
  <c r="TF26" i="1"/>
  <c r="TF25" i="1"/>
  <c r="TF24" i="1"/>
  <c r="TF23" i="1"/>
  <c r="TF22" i="1"/>
  <c r="TF21" i="1"/>
  <c r="TF20" i="1"/>
  <c r="TF19" i="1"/>
  <c r="TF18" i="1"/>
  <c r="TF17" i="1"/>
  <c r="TF16" i="1"/>
  <c r="TF15" i="1"/>
  <c r="TF14" i="1"/>
  <c r="TF13" i="1"/>
  <c r="TF12" i="1"/>
  <c r="TF11" i="1"/>
  <c r="TF10" i="1"/>
  <c r="TF9" i="1"/>
  <c r="TF8" i="1"/>
  <c r="TF7" i="1"/>
  <c r="TF6" i="1"/>
  <c r="TF5" i="1"/>
  <c r="TF4" i="1"/>
  <c r="TF3" i="1"/>
  <c r="TF2" i="1"/>
  <c r="GU65" i="1" l="1"/>
  <c r="GV65" i="1" s="1"/>
  <c r="GU64" i="1"/>
  <c r="GV64" i="1" s="1"/>
  <c r="GU63" i="1"/>
  <c r="GV63" i="1" s="1"/>
  <c r="GU62" i="1"/>
  <c r="GV62" i="1" s="1"/>
  <c r="GU61" i="1"/>
  <c r="GV61" i="1" s="1"/>
  <c r="GU60" i="1"/>
  <c r="GV60" i="1" s="1"/>
  <c r="GU59" i="1"/>
  <c r="GV59" i="1" s="1"/>
  <c r="GU58" i="1"/>
  <c r="GV58" i="1" s="1"/>
  <c r="GU57" i="1"/>
  <c r="GV57" i="1" s="1"/>
  <c r="GU56" i="1"/>
  <c r="GV56" i="1" s="1"/>
  <c r="GU55" i="1"/>
  <c r="GV55" i="1" s="1"/>
  <c r="GU54" i="1"/>
  <c r="GV54" i="1" s="1"/>
  <c r="GU53" i="1"/>
  <c r="GV53" i="1" s="1"/>
  <c r="GU52" i="1"/>
  <c r="GV52" i="1" s="1"/>
  <c r="GU51" i="1"/>
  <c r="GV51" i="1" s="1"/>
  <c r="GU50" i="1"/>
  <c r="GV50" i="1" s="1"/>
  <c r="GU49" i="1"/>
  <c r="GV49" i="1" s="1"/>
  <c r="GU48" i="1"/>
  <c r="GV48" i="1" s="1"/>
  <c r="GU47" i="1"/>
  <c r="GV47" i="1" s="1"/>
  <c r="GU46" i="1"/>
  <c r="GV46" i="1" s="1"/>
  <c r="GU45" i="1"/>
  <c r="GV45" i="1" s="1"/>
  <c r="GU44" i="1"/>
  <c r="GV44" i="1" s="1"/>
  <c r="GU43" i="1"/>
  <c r="GV43" i="1" s="1"/>
  <c r="GU42" i="1"/>
  <c r="GV42" i="1" s="1"/>
  <c r="GU41" i="1"/>
  <c r="GV41" i="1" s="1"/>
  <c r="GU40" i="1"/>
  <c r="GV40" i="1" s="1"/>
  <c r="GU39" i="1"/>
  <c r="GV39" i="1" s="1"/>
  <c r="GU38" i="1"/>
  <c r="GV38" i="1" s="1"/>
  <c r="GU37" i="1"/>
  <c r="GV37" i="1" s="1"/>
  <c r="GU36" i="1"/>
  <c r="GV36" i="1" s="1"/>
  <c r="GU35" i="1"/>
  <c r="GV35" i="1" s="1"/>
  <c r="GU34" i="1"/>
  <c r="GV34" i="1" s="1"/>
  <c r="GU33" i="1"/>
  <c r="GV33" i="1" s="1"/>
  <c r="GU32" i="1"/>
  <c r="GV32" i="1" s="1"/>
  <c r="GU31" i="1"/>
  <c r="GV31" i="1" s="1"/>
  <c r="GU30" i="1"/>
  <c r="GV30" i="1" s="1"/>
  <c r="GU29" i="1"/>
  <c r="GV29" i="1" s="1"/>
  <c r="GU28" i="1"/>
  <c r="GV28" i="1" s="1"/>
  <c r="GU27" i="1"/>
  <c r="GV27" i="1" s="1"/>
  <c r="GU26" i="1"/>
  <c r="GV26" i="1" s="1"/>
  <c r="GU25" i="1"/>
  <c r="GV25" i="1" s="1"/>
  <c r="GU24" i="1"/>
  <c r="GV24" i="1" s="1"/>
  <c r="GU23" i="1"/>
  <c r="GV23" i="1" s="1"/>
  <c r="GU22" i="1"/>
  <c r="GV22" i="1" s="1"/>
  <c r="GU21" i="1"/>
  <c r="GV21" i="1" s="1"/>
  <c r="GU20" i="1"/>
  <c r="GV20" i="1" s="1"/>
  <c r="GU19" i="1"/>
  <c r="GV19" i="1" s="1"/>
  <c r="GU18" i="1"/>
  <c r="GV18" i="1" s="1"/>
  <c r="GU17" i="1"/>
  <c r="GV17" i="1" s="1"/>
  <c r="GU16" i="1"/>
  <c r="GV16" i="1" s="1"/>
  <c r="GU15" i="1"/>
  <c r="GV15" i="1" s="1"/>
  <c r="GU14" i="1"/>
  <c r="GV14" i="1" s="1"/>
  <c r="GU13" i="1"/>
  <c r="GV13" i="1" s="1"/>
  <c r="GU12" i="1"/>
  <c r="GV12" i="1" s="1"/>
  <c r="GU11" i="1"/>
  <c r="GV11" i="1" s="1"/>
  <c r="GU10" i="1"/>
  <c r="GV10" i="1" s="1"/>
  <c r="GU9" i="1"/>
  <c r="GV9" i="1" s="1"/>
  <c r="GU8" i="1"/>
  <c r="GV8" i="1" s="1"/>
  <c r="GU7" i="1"/>
  <c r="GV7" i="1" s="1"/>
  <c r="GU6" i="1"/>
  <c r="GV6" i="1" s="1"/>
  <c r="GU5" i="1"/>
  <c r="GV5" i="1" s="1"/>
  <c r="GU4" i="1"/>
  <c r="GV4" i="1" s="1"/>
  <c r="GU3" i="1"/>
  <c r="GV3" i="1" s="1"/>
  <c r="GU2" i="1"/>
  <c r="GV2" i="1" s="1"/>
  <c r="HC65" i="1" l="1"/>
  <c r="HC64" i="1"/>
  <c r="HC63" i="1"/>
  <c r="HC61" i="1"/>
  <c r="HC60" i="1"/>
  <c r="HC59" i="1"/>
  <c r="HC58" i="1"/>
  <c r="HC57" i="1"/>
  <c r="HC56" i="1"/>
  <c r="HC55" i="1"/>
  <c r="HC54" i="1"/>
  <c r="HC53" i="1"/>
  <c r="HC50" i="1"/>
  <c r="HC49" i="1"/>
  <c r="HC48" i="1"/>
  <c r="HC47" i="1"/>
  <c r="HC45" i="1"/>
  <c r="HC44" i="1"/>
  <c r="HC43" i="1"/>
  <c r="HC42" i="1"/>
  <c r="HC41" i="1"/>
  <c r="HC40" i="1"/>
  <c r="HC39" i="1"/>
  <c r="HC38" i="1"/>
  <c r="HC37" i="1"/>
  <c r="HC36" i="1"/>
  <c r="HC34" i="1"/>
  <c r="HC33" i="1"/>
  <c r="HC32" i="1"/>
  <c r="HC31" i="1"/>
  <c r="HC30" i="1"/>
  <c r="HC29" i="1"/>
  <c r="HC28" i="1"/>
  <c r="HC27" i="1"/>
  <c r="HC26" i="1"/>
  <c r="HC25" i="1"/>
  <c r="HC24" i="1"/>
  <c r="HC23" i="1"/>
  <c r="HC22" i="1"/>
  <c r="HC21" i="1"/>
  <c r="HC20" i="1"/>
  <c r="HC19" i="1"/>
  <c r="HC18" i="1"/>
  <c r="HC17" i="1"/>
  <c r="HC16" i="1"/>
  <c r="HC15" i="1"/>
  <c r="HC14" i="1"/>
  <c r="HC13" i="1"/>
  <c r="HC12" i="1"/>
  <c r="HC11" i="1"/>
  <c r="HC10" i="1"/>
  <c r="HC8" i="1"/>
  <c r="HC7" i="1"/>
  <c r="HC6" i="1"/>
  <c r="HC5" i="1"/>
  <c r="HC4" i="1"/>
  <c r="HC3" i="1"/>
  <c r="GN65" i="1"/>
  <c r="GN64" i="1"/>
  <c r="GN63" i="1"/>
  <c r="GN62" i="1"/>
  <c r="GN61" i="1"/>
  <c r="GN60" i="1"/>
  <c r="GN59" i="1"/>
  <c r="GN58" i="1"/>
  <c r="GN57" i="1"/>
  <c r="GN56" i="1"/>
  <c r="GN55" i="1"/>
  <c r="GN54" i="1"/>
  <c r="GN53" i="1"/>
  <c r="GN52" i="1"/>
  <c r="GN51" i="1"/>
  <c r="GN50" i="1"/>
  <c r="GN49" i="1"/>
  <c r="GN48" i="1"/>
  <c r="GN47" i="1"/>
  <c r="GN46" i="1"/>
  <c r="GN45" i="1"/>
  <c r="GN44" i="1"/>
  <c r="GN43" i="1"/>
  <c r="GN42" i="1"/>
  <c r="GN41" i="1"/>
  <c r="GN40" i="1"/>
  <c r="GN39" i="1"/>
  <c r="GN38" i="1"/>
  <c r="GN37" i="1"/>
  <c r="GN36" i="1"/>
  <c r="GN35" i="1"/>
  <c r="GN34" i="1"/>
  <c r="GN33" i="1"/>
  <c r="GN32" i="1"/>
  <c r="GN31" i="1"/>
  <c r="GN30" i="1"/>
  <c r="GN29" i="1"/>
  <c r="GN28" i="1"/>
  <c r="GN27" i="1"/>
  <c r="GN26" i="1"/>
  <c r="GN25" i="1"/>
  <c r="GN24" i="1"/>
  <c r="GN23" i="1"/>
  <c r="GN22" i="1"/>
  <c r="GN21" i="1"/>
  <c r="GN20" i="1"/>
  <c r="GN19" i="1"/>
  <c r="GN18" i="1"/>
  <c r="GN17" i="1"/>
  <c r="GN16" i="1"/>
  <c r="GN15" i="1"/>
  <c r="GN14" i="1"/>
  <c r="GN13" i="1"/>
  <c r="GN12" i="1"/>
  <c r="GN11" i="1"/>
  <c r="GN10" i="1"/>
  <c r="GN9" i="1"/>
  <c r="GN8" i="1"/>
  <c r="GN7" i="1"/>
  <c r="GN6" i="1"/>
  <c r="GN5" i="1"/>
  <c r="GN4" i="1"/>
  <c r="GN3" i="1"/>
  <c r="GN2" i="1"/>
  <c r="GQ65" i="1"/>
  <c r="GR65" i="1" s="1"/>
  <c r="GQ64" i="1"/>
  <c r="GR64" i="1" s="1"/>
  <c r="GQ63" i="1"/>
  <c r="GR63" i="1" s="1"/>
  <c r="HH63" i="1" s="1"/>
  <c r="GQ61" i="1"/>
  <c r="GR61" i="1" s="1"/>
  <c r="HH61" i="1" s="1"/>
  <c r="GQ60" i="1"/>
  <c r="GR60" i="1" s="1"/>
  <c r="HH60" i="1" s="1"/>
  <c r="GQ59" i="1"/>
  <c r="GR59" i="1" s="1"/>
  <c r="GQ58" i="1"/>
  <c r="GR58" i="1" s="1"/>
  <c r="GQ57" i="1"/>
  <c r="GR57" i="1" s="1"/>
  <c r="GQ56" i="1"/>
  <c r="GR56" i="1" s="1"/>
  <c r="GQ55" i="1"/>
  <c r="GR55" i="1" s="1"/>
  <c r="HH55" i="1" s="1"/>
  <c r="GQ54" i="1"/>
  <c r="GR54" i="1" s="1"/>
  <c r="GQ53" i="1"/>
  <c r="GR53" i="1" s="1"/>
  <c r="GQ51" i="1"/>
  <c r="GQ50" i="1"/>
  <c r="GR50" i="1" s="1"/>
  <c r="GQ49" i="1"/>
  <c r="GR49" i="1" s="1"/>
  <c r="GQ48" i="1"/>
  <c r="GR48" i="1" s="1"/>
  <c r="HH48" i="1" s="1"/>
  <c r="GQ47" i="1"/>
  <c r="GR47" i="1" s="1"/>
  <c r="HH47" i="1" s="1"/>
  <c r="GQ46" i="1"/>
  <c r="GQ45" i="1"/>
  <c r="GR45" i="1" s="1"/>
  <c r="GQ44" i="1"/>
  <c r="GR44" i="1" s="1"/>
  <c r="HH44" i="1" s="1"/>
  <c r="GQ43" i="1"/>
  <c r="GR43" i="1" s="1"/>
  <c r="GQ42" i="1"/>
  <c r="GR42" i="1" s="1"/>
  <c r="GQ41" i="1"/>
  <c r="GR41" i="1" s="1"/>
  <c r="GQ40" i="1"/>
  <c r="GR40" i="1" s="1"/>
  <c r="HH40" i="1" s="1"/>
  <c r="GQ39" i="1"/>
  <c r="GR39" i="1" s="1"/>
  <c r="GQ38" i="1"/>
  <c r="GR38" i="1" s="1"/>
  <c r="GQ37" i="1"/>
  <c r="GR37" i="1" s="1"/>
  <c r="GQ36" i="1"/>
  <c r="GR36" i="1" s="1"/>
  <c r="GQ34" i="1"/>
  <c r="GR34" i="1" s="1"/>
  <c r="GQ33" i="1"/>
  <c r="GR33" i="1" s="1"/>
  <c r="GQ32" i="1"/>
  <c r="GR32" i="1" s="1"/>
  <c r="HH32" i="1" s="1"/>
  <c r="GQ31" i="1"/>
  <c r="GR31" i="1" s="1"/>
  <c r="HH31" i="1" s="1"/>
  <c r="GQ30" i="1"/>
  <c r="GR30" i="1" s="1"/>
  <c r="GQ29" i="1"/>
  <c r="GR29" i="1" s="1"/>
  <c r="HH29" i="1" s="1"/>
  <c r="GQ28" i="1"/>
  <c r="GR28" i="1" s="1"/>
  <c r="HH28" i="1" s="1"/>
  <c r="GQ27" i="1"/>
  <c r="GR27" i="1" s="1"/>
  <c r="GQ26" i="1"/>
  <c r="GR26" i="1" s="1"/>
  <c r="GQ25" i="1"/>
  <c r="GR25" i="1" s="1"/>
  <c r="HH25" i="1" s="1"/>
  <c r="GQ24" i="1"/>
  <c r="GR24" i="1" s="1"/>
  <c r="GQ23" i="1"/>
  <c r="GR23" i="1" s="1"/>
  <c r="HH23" i="1" s="1"/>
  <c r="GQ22" i="1"/>
  <c r="GR22" i="1" s="1"/>
  <c r="HH22" i="1" s="1"/>
  <c r="GQ21" i="1"/>
  <c r="GR21" i="1" s="1"/>
  <c r="GQ20" i="1"/>
  <c r="GR20" i="1" s="1"/>
  <c r="GQ19" i="1"/>
  <c r="GR19" i="1" s="1"/>
  <c r="HH19" i="1" s="1"/>
  <c r="GQ18" i="1"/>
  <c r="GR18" i="1" s="1"/>
  <c r="GQ17" i="1"/>
  <c r="GR17" i="1" s="1"/>
  <c r="GQ16" i="1"/>
  <c r="GR16" i="1" s="1"/>
  <c r="HH16" i="1" s="1"/>
  <c r="GQ15" i="1"/>
  <c r="GR15" i="1" s="1"/>
  <c r="HH15" i="1" s="1"/>
  <c r="GQ14" i="1"/>
  <c r="GR14" i="1" s="1"/>
  <c r="HH14" i="1" s="1"/>
  <c r="GQ13" i="1"/>
  <c r="GR13" i="1" s="1"/>
  <c r="HH13" i="1" s="1"/>
  <c r="GQ12" i="1"/>
  <c r="GR12" i="1" s="1"/>
  <c r="HH12" i="1" s="1"/>
  <c r="GQ11" i="1"/>
  <c r="GR11" i="1" s="1"/>
  <c r="GQ10" i="1"/>
  <c r="GR10" i="1" s="1"/>
  <c r="HH10" i="1" s="1"/>
  <c r="GQ8" i="1"/>
  <c r="GR8" i="1" s="1"/>
  <c r="GQ7" i="1"/>
  <c r="GR7" i="1" s="1"/>
  <c r="HH7" i="1" s="1"/>
  <c r="GQ6" i="1"/>
  <c r="GR6" i="1" s="1"/>
  <c r="HH6" i="1" s="1"/>
  <c r="GQ5" i="1"/>
  <c r="GR5" i="1" s="1"/>
  <c r="HH5" i="1" s="1"/>
  <c r="GQ4" i="1"/>
  <c r="GR4" i="1" s="1"/>
  <c r="HH4" i="1" s="1"/>
  <c r="GQ3" i="1"/>
  <c r="GR3" i="1" s="1"/>
  <c r="HH3" i="1" s="1"/>
  <c r="GQ2" i="1"/>
  <c r="GP65" i="1"/>
  <c r="GP64" i="1"/>
  <c r="GW64" i="1" s="1"/>
  <c r="GX64" i="1" s="1"/>
  <c r="GP63" i="1"/>
  <c r="GP62" i="1"/>
  <c r="GW62" i="1" s="1"/>
  <c r="GX62" i="1" s="1"/>
  <c r="GP61" i="1"/>
  <c r="GP60" i="1"/>
  <c r="GW60" i="1" s="1"/>
  <c r="GX60" i="1" s="1"/>
  <c r="GP59" i="1"/>
  <c r="GP58" i="1"/>
  <c r="GW58" i="1" s="1"/>
  <c r="GX58" i="1" s="1"/>
  <c r="GP57" i="1"/>
  <c r="GP56" i="1"/>
  <c r="GW56" i="1" s="1"/>
  <c r="GX56" i="1" s="1"/>
  <c r="GP55" i="1"/>
  <c r="GP54" i="1"/>
  <c r="GW54" i="1" s="1"/>
  <c r="GX54" i="1" s="1"/>
  <c r="GP53" i="1"/>
  <c r="GP51" i="1"/>
  <c r="GP50" i="1"/>
  <c r="GW50" i="1" s="1"/>
  <c r="GX50" i="1" s="1"/>
  <c r="GP49" i="1"/>
  <c r="GP48" i="1"/>
  <c r="GW48" i="1" s="1"/>
  <c r="GX48" i="1" s="1"/>
  <c r="GP47" i="1"/>
  <c r="GP46" i="1"/>
  <c r="GW46" i="1" s="1"/>
  <c r="GX46" i="1" s="1"/>
  <c r="GP45" i="1"/>
  <c r="GP44" i="1"/>
  <c r="GW44" i="1" s="1"/>
  <c r="GX44" i="1" s="1"/>
  <c r="GP43" i="1"/>
  <c r="GP42" i="1"/>
  <c r="GW42" i="1" s="1"/>
  <c r="GX42" i="1" s="1"/>
  <c r="GP41" i="1"/>
  <c r="GP40" i="1"/>
  <c r="GW40" i="1" s="1"/>
  <c r="GX40" i="1" s="1"/>
  <c r="GP39" i="1"/>
  <c r="GP38" i="1"/>
  <c r="GW38" i="1" s="1"/>
  <c r="GX38" i="1" s="1"/>
  <c r="GP37" i="1"/>
  <c r="GP36" i="1"/>
  <c r="GW36" i="1" s="1"/>
  <c r="GX36" i="1" s="1"/>
  <c r="GP34" i="1"/>
  <c r="GW34" i="1" s="1"/>
  <c r="GX34" i="1" s="1"/>
  <c r="GP33" i="1"/>
  <c r="GP32" i="1"/>
  <c r="GW32" i="1" s="1"/>
  <c r="GX32" i="1" s="1"/>
  <c r="GP31" i="1"/>
  <c r="GP30" i="1"/>
  <c r="GW30" i="1" s="1"/>
  <c r="GX30" i="1" s="1"/>
  <c r="GP29" i="1"/>
  <c r="GP28" i="1"/>
  <c r="GW28" i="1" s="1"/>
  <c r="GX28" i="1" s="1"/>
  <c r="GP27" i="1"/>
  <c r="GP26" i="1"/>
  <c r="GW26" i="1" s="1"/>
  <c r="GX26" i="1" s="1"/>
  <c r="GP25" i="1"/>
  <c r="GP24" i="1"/>
  <c r="GW24" i="1" s="1"/>
  <c r="GX24" i="1" s="1"/>
  <c r="GP23" i="1"/>
  <c r="GP22" i="1"/>
  <c r="GW22" i="1" s="1"/>
  <c r="GX22" i="1" s="1"/>
  <c r="GP21" i="1"/>
  <c r="GP20" i="1"/>
  <c r="GW20" i="1" s="1"/>
  <c r="GX20" i="1" s="1"/>
  <c r="GP19" i="1"/>
  <c r="GP18" i="1"/>
  <c r="GW18" i="1" s="1"/>
  <c r="GX18" i="1" s="1"/>
  <c r="GP17" i="1"/>
  <c r="GP16" i="1"/>
  <c r="GW16" i="1" s="1"/>
  <c r="GX16" i="1" s="1"/>
  <c r="GP15" i="1"/>
  <c r="GP14" i="1"/>
  <c r="GW14" i="1" s="1"/>
  <c r="GX14" i="1" s="1"/>
  <c r="GP13" i="1"/>
  <c r="GP12" i="1"/>
  <c r="GW12" i="1" s="1"/>
  <c r="GX12" i="1" s="1"/>
  <c r="GP11" i="1"/>
  <c r="GP10" i="1"/>
  <c r="GW10" i="1" s="1"/>
  <c r="GX10" i="1" s="1"/>
  <c r="GP8" i="1"/>
  <c r="GW8" i="1" s="1"/>
  <c r="GX8" i="1" s="1"/>
  <c r="GP7" i="1"/>
  <c r="GP6" i="1"/>
  <c r="GW6" i="1" s="1"/>
  <c r="GX6" i="1" s="1"/>
  <c r="GP5" i="1"/>
  <c r="GP4" i="1"/>
  <c r="GW4" i="1" s="1"/>
  <c r="GX4" i="1" s="1"/>
  <c r="GP3" i="1"/>
  <c r="GP2" i="1"/>
  <c r="GW2" i="1" s="1"/>
  <c r="GX2" i="1" s="1"/>
  <c r="GZ65" i="1"/>
  <c r="HB65" i="1" s="1"/>
  <c r="GZ64" i="1"/>
  <c r="HB64" i="1" s="1"/>
  <c r="GZ63" i="1"/>
  <c r="HB63" i="1" s="1"/>
  <c r="GZ62" i="1"/>
  <c r="HB62" i="1" s="1"/>
  <c r="GZ61" i="1"/>
  <c r="HB61" i="1" s="1"/>
  <c r="GZ60" i="1"/>
  <c r="HB60" i="1" s="1"/>
  <c r="GZ59" i="1"/>
  <c r="HB59" i="1" s="1"/>
  <c r="GZ58" i="1"/>
  <c r="HB58" i="1" s="1"/>
  <c r="GZ57" i="1"/>
  <c r="HB57" i="1" s="1"/>
  <c r="GZ56" i="1"/>
  <c r="HB56" i="1" s="1"/>
  <c r="GZ55" i="1"/>
  <c r="HB55" i="1" s="1"/>
  <c r="GZ54" i="1"/>
  <c r="HB54" i="1" s="1"/>
  <c r="GZ53" i="1"/>
  <c r="HB53" i="1" s="1"/>
  <c r="GZ52" i="1"/>
  <c r="HB52" i="1" s="1"/>
  <c r="GZ51" i="1"/>
  <c r="HB51" i="1" s="1"/>
  <c r="GZ50" i="1"/>
  <c r="HB50" i="1" s="1"/>
  <c r="GZ49" i="1"/>
  <c r="HB49" i="1" s="1"/>
  <c r="GZ48" i="1"/>
  <c r="HB48" i="1" s="1"/>
  <c r="GZ47" i="1"/>
  <c r="HB47" i="1" s="1"/>
  <c r="GZ46" i="1"/>
  <c r="HB46" i="1" s="1"/>
  <c r="GZ45" i="1"/>
  <c r="HB45" i="1" s="1"/>
  <c r="GZ44" i="1"/>
  <c r="HB44" i="1" s="1"/>
  <c r="GZ43" i="1"/>
  <c r="HB43" i="1" s="1"/>
  <c r="GZ42" i="1"/>
  <c r="HB42" i="1" s="1"/>
  <c r="GZ41" i="1"/>
  <c r="HB41" i="1" s="1"/>
  <c r="GZ40" i="1"/>
  <c r="HB40" i="1" s="1"/>
  <c r="GZ39" i="1"/>
  <c r="HB39" i="1" s="1"/>
  <c r="GZ38" i="1"/>
  <c r="HB38" i="1" s="1"/>
  <c r="GZ37" i="1"/>
  <c r="HB37" i="1" s="1"/>
  <c r="GZ36" i="1"/>
  <c r="HB36" i="1" s="1"/>
  <c r="GZ35" i="1"/>
  <c r="HB35" i="1" s="1"/>
  <c r="GZ34" i="1"/>
  <c r="HB34" i="1" s="1"/>
  <c r="GZ33" i="1"/>
  <c r="HB33" i="1" s="1"/>
  <c r="GZ32" i="1"/>
  <c r="HB32" i="1" s="1"/>
  <c r="GZ31" i="1"/>
  <c r="HB31" i="1" s="1"/>
  <c r="GZ30" i="1"/>
  <c r="HB30" i="1" s="1"/>
  <c r="GZ29" i="1"/>
  <c r="HB29" i="1" s="1"/>
  <c r="GZ28" i="1"/>
  <c r="HB28" i="1" s="1"/>
  <c r="GZ27" i="1"/>
  <c r="HB27" i="1" s="1"/>
  <c r="GZ26" i="1"/>
  <c r="HB26" i="1" s="1"/>
  <c r="GZ25" i="1"/>
  <c r="HB25" i="1" s="1"/>
  <c r="GZ24" i="1"/>
  <c r="HB24" i="1" s="1"/>
  <c r="GZ23" i="1"/>
  <c r="HB23" i="1" s="1"/>
  <c r="GZ22" i="1"/>
  <c r="HB22" i="1" s="1"/>
  <c r="GZ21" i="1"/>
  <c r="HB21" i="1" s="1"/>
  <c r="GZ20" i="1"/>
  <c r="HB20" i="1" s="1"/>
  <c r="GZ19" i="1"/>
  <c r="HB19" i="1" s="1"/>
  <c r="GZ18" i="1"/>
  <c r="HB18" i="1" s="1"/>
  <c r="GZ17" i="1"/>
  <c r="HB17" i="1" s="1"/>
  <c r="GZ16" i="1"/>
  <c r="HB16" i="1" s="1"/>
  <c r="GZ15" i="1"/>
  <c r="HB15" i="1" s="1"/>
  <c r="GZ14" i="1"/>
  <c r="HB14" i="1" s="1"/>
  <c r="GZ13" i="1"/>
  <c r="HB13" i="1" s="1"/>
  <c r="GZ12" i="1"/>
  <c r="HB12" i="1" s="1"/>
  <c r="GZ11" i="1"/>
  <c r="HB11" i="1" s="1"/>
  <c r="GZ10" i="1"/>
  <c r="HB10" i="1" s="1"/>
  <c r="GZ9" i="1"/>
  <c r="HB9" i="1" s="1"/>
  <c r="GZ8" i="1"/>
  <c r="HB8" i="1" s="1"/>
  <c r="GZ7" i="1"/>
  <c r="HB7" i="1" s="1"/>
  <c r="GZ6" i="1"/>
  <c r="HB6" i="1" s="1"/>
  <c r="GZ5" i="1"/>
  <c r="HB5" i="1" s="1"/>
  <c r="GZ4" i="1"/>
  <c r="HB4" i="1" s="1"/>
  <c r="GZ3" i="1"/>
  <c r="HB3" i="1" s="1"/>
  <c r="GZ2" i="1"/>
  <c r="HB2" i="1" s="1"/>
  <c r="HG21" i="1" l="1"/>
  <c r="HD21" i="1"/>
  <c r="HG47" i="1"/>
  <c r="HD47" i="1"/>
  <c r="HG4" i="1"/>
  <c r="HD4" i="1"/>
  <c r="HG38" i="1"/>
  <c r="HD38" i="1"/>
  <c r="HG5" i="1"/>
  <c r="HD5" i="1"/>
  <c r="HG22" i="1"/>
  <c r="HD22" i="1"/>
  <c r="HG58" i="1"/>
  <c r="HD58" i="1"/>
  <c r="HG15" i="1"/>
  <c r="HD15" i="1"/>
  <c r="HG23" i="1"/>
  <c r="HD23" i="1"/>
  <c r="HD40" i="1"/>
  <c r="HG40" i="1"/>
  <c r="HG49" i="1"/>
  <c r="HD49" i="1"/>
  <c r="GR2" i="1"/>
  <c r="HH2" i="1" s="1"/>
  <c r="HD2" i="1"/>
  <c r="HD7" i="1"/>
  <c r="HG7" i="1"/>
  <c r="HD16" i="1"/>
  <c r="HG16" i="1"/>
  <c r="HD32" i="1"/>
  <c r="HG32" i="1"/>
  <c r="HG41" i="1"/>
  <c r="HD41" i="1"/>
  <c r="HD50" i="1"/>
  <c r="HG50" i="1"/>
  <c r="HG60" i="1"/>
  <c r="HD60" i="1"/>
  <c r="HD8" i="1"/>
  <c r="HG8" i="1"/>
  <c r="HG17" i="1"/>
  <c r="HD17" i="1"/>
  <c r="HG25" i="1"/>
  <c r="HD25" i="1"/>
  <c r="HG33" i="1"/>
  <c r="HD33" i="1"/>
  <c r="HG42" i="1"/>
  <c r="HD42" i="1"/>
  <c r="HG53" i="1"/>
  <c r="HD53" i="1"/>
  <c r="HG61" i="1"/>
  <c r="HD61" i="1"/>
  <c r="GR46" i="1"/>
  <c r="HD46" i="1"/>
  <c r="HG10" i="1"/>
  <c r="HD10" i="1"/>
  <c r="HG18" i="1"/>
  <c r="HD18" i="1"/>
  <c r="HD26" i="1"/>
  <c r="HG26" i="1"/>
  <c r="HG34" i="1"/>
  <c r="HD34" i="1"/>
  <c r="HG43" i="1"/>
  <c r="HD43" i="1"/>
  <c r="HG54" i="1"/>
  <c r="HD54" i="1"/>
  <c r="HG63" i="1"/>
  <c r="HD63" i="1"/>
  <c r="HG13" i="1"/>
  <c r="HD13" i="1"/>
  <c r="HG29" i="1"/>
  <c r="HD29" i="1"/>
  <c r="HD57" i="1"/>
  <c r="HG57" i="1"/>
  <c r="HG14" i="1"/>
  <c r="HD14" i="1"/>
  <c r="HG30" i="1"/>
  <c r="HD30" i="1"/>
  <c r="HG39" i="1"/>
  <c r="HD39" i="1"/>
  <c r="GR51" i="1"/>
  <c r="HD51" i="1"/>
  <c r="HG6" i="1"/>
  <c r="HD6" i="1"/>
  <c r="HG31" i="1"/>
  <c r="HD31" i="1"/>
  <c r="HG59" i="1"/>
  <c r="HD59" i="1"/>
  <c r="HD24" i="1"/>
  <c r="HG24" i="1"/>
  <c r="HG11" i="1"/>
  <c r="HD11" i="1"/>
  <c r="HG36" i="1"/>
  <c r="HD36" i="1"/>
  <c r="HD48" i="1"/>
  <c r="HG48" i="1"/>
  <c r="HG19" i="1"/>
  <c r="HD19" i="1"/>
  <c r="HG27" i="1"/>
  <c r="HD27" i="1"/>
  <c r="HG44" i="1"/>
  <c r="HD44" i="1"/>
  <c r="HG55" i="1"/>
  <c r="HD55" i="1"/>
  <c r="HG64" i="1"/>
  <c r="HD64" i="1"/>
  <c r="HG3" i="1"/>
  <c r="HD3" i="1"/>
  <c r="HG12" i="1"/>
  <c r="HD12" i="1"/>
  <c r="HG20" i="1"/>
  <c r="HD20" i="1"/>
  <c r="HG28" i="1"/>
  <c r="HD28" i="1"/>
  <c r="HG37" i="1"/>
  <c r="HD37" i="1"/>
  <c r="HG45" i="1"/>
  <c r="HD45" i="1"/>
  <c r="HD56" i="1"/>
  <c r="HG56" i="1"/>
  <c r="HD65" i="1"/>
  <c r="HG65" i="1"/>
  <c r="SI63" i="1"/>
  <c r="SJ63" i="1" s="1"/>
  <c r="SI62" i="1"/>
  <c r="SJ62" i="1" s="1"/>
  <c r="SI61" i="1"/>
  <c r="SJ61" i="1" s="1"/>
  <c r="SI59" i="1"/>
  <c r="SJ59" i="1" s="1"/>
  <c r="SI56" i="1"/>
  <c r="SJ56" i="1" s="1"/>
  <c r="SI55" i="1"/>
  <c r="SJ55" i="1" s="1"/>
  <c r="SI53" i="1"/>
  <c r="SJ53" i="1" s="1"/>
  <c r="SI52" i="1"/>
  <c r="SJ52" i="1" s="1"/>
  <c r="SI50" i="1"/>
  <c r="SJ50" i="1" s="1"/>
  <c r="SI49" i="1"/>
  <c r="SJ49" i="1" s="1"/>
  <c r="SI48" i="1"/>
  <c r="SJ48" i="1" s="1"/>
  <c r="SI46" i="1"/>
  <c r="SJ46" i="1" s="1"/>
  <c r="SI45" i="1"/>
  <c r="SJ45" i="1" s="1"/>
  <c r="SI43" i="1"/>
  <c r="SJ43" i="1" s="1"/>
  <c r="SI42" i="1"/>
  <c r="SJ42" i="1" s="1"/>
  <c r="SI41" i="1"/>
  <c r="SJ41" i="1" s="1"/>
  <c r="SI40" i="1"/>
  <c r="SJ40" i="1" s="1"/>
  <c r="SI38" i="1"/>
  <c r="SJ38" i="1" s="1"/>
  <c r="SI37" i="1"/>
  <c r="SJ37" i="1" s="1"/>
  <c r="SI36" i="1"/>
  <c r="SJ36" i="1" s="1"/>
  <c r="SI35" i="1"/>
  <c r="SJ35" i="1" s="1"/>
  <c r="SI34" i="1"/>
  <c r="SJ34" i="1" s="1"/>
  <c r="SI33" i="1"/>
  <c r="SJ33" i="1" s="1"/>
  <c r="SI32" i="1"/>
  <c r="SJ32" i="1" s="1"/>
  <c r="SI31" i="1"/>
  <c r="SJ31" i="1" s="1"/>
  <c r="SI30" i="1"/>
  <c r="SJ30" i="1" s="1"/>
  <c r="SI29" i="1"/>
  <c r="SJ29" i="1" s="1"/>
  <c r="SI28" i="1"/>
  <c r="SJ28" i="1" s="1"/>
  <c r="SI27" i="1"/>
  <c r="SJ27" i="1" s="1"/>
  <c r="SI26" i="1"/>
  <c r="SJ26" i="1" s="1"/>
  <c r="SI25" i="1"/>
  <c r="SJ25" i="1" s="1"/>
  <c r="SI23" i="1"/>
  <c r="SJ23" i="1" s="1"/>
  <c r="SI22" i="1"/>
  <c r="SJ22" i="1" s="1"/>
  <c r="SI21" i="1"/>
  <c r="SJ21" i="1" s="1"/>
  <c r="SI20" i="1"/>
  <c r="SJ20" i="1" s="1"/>
  <c r="SI19" i="1"/>
  <c r="SJ19" i="1" s="1"/>
  <c r="SI16" i="1"/>
  <c r="SJ16" i="1" s="1"/>
  <c r="SI15" i="1"/>
  <c r="SJ15" i="1" s="1"/>
  <c r="SI14" i="1"/>
  <c r="SJ14" i="1" s="1"/>
  <c r="SI13" i="1"/>
  <c r="SJ13" i="1" s="1"/>
  <c r="SI12" i="1"/>
  <c r="SJ12" i="1" s="1"/>
  <c r="SI11" i="1"/>
  <c r="SJ11" i="1" s="1"/>
  <c r="SI9" i="1"/>
  <c r="SJ9" i="1" s="1"/>
  <c r="SI8" i="1"/>
  <c r="SJ8" i="1" s="1"/>
  <c r="SI6" i="1"/>
  <c r="SJ6" i="1" s="1"/>
  <c r="SI5" i="1"/>
  <c r="SJ5" i="1" s="1"/>
  <c r="SI4" i="1"/>
  <c r="SJ4" i="1" s="1"/>
  <c r="SI3" i="1"/>
  <c r="SJ3" i="1" s="1"/>
  <c r="SI2" i="1"/>
  <c r="SJ2" i="1" s="1"/>
  <c r="GA3" i="1" l="1"/>
  <c r="GA4" i="1"/>
  <c r="GA5" i="1"/>
  <c r="GA6" i="1"/>
  <c r="GA7" i="1"/>
  <c r="GA8" i="1"/>
  <c r="GA9" i="1"/>
  <c r="GA10" i="1"/>
  <c r="GA11" i="1"/>
  <c r="GA12" i="1"/>
  <c r="GA13" i="1"/>
  <c r="GA14" i="1"/>
  <c r="GA15" i="1"/>
  <c r="GA16" i="1"/>
  <c r="GA17" i="1"/>
  <c r="GA18" i="1"/>
  <c r="GA19" i="1"/>
  <c r="GA20" i="1"/>
  <c r="GA21" i="1"/>
  <c r="GA22" i="1"/>
  <c r="GA23" i="1"/>
  <c r="GA24" i="1"/>
  <c r="GA25" i="1"/>
  <c r="GA26" i="1"/>
  <c r="GA27" i="1"/>
  <c r="GA28" i="1"/>
  <c r="GA29" i="1"/>
  <c r="GA30" i="1"/>
  <c r="GA31" i="1"/>
  <c r="GA32" i="1"/>
  <c r="GA33" i="1"/>
  <c r="GA34" i="1"/>
  <c r="GA35" i="1"/>
  <c r="GA36" i="1"/>
  <c r="GA37" i="1"/>
  <c r="GA38" i="1"/>
  <c r="GA39" i="1"/>
  <c r="GA40" i="1"/>
  <c r="GA41" i="1"/>
  <c r="GA42" i="1"/>
  <c r="GA43" i="1"/>
  <c r="GA44" i="1"/>
  <c r="GA45" i="1"/>
  <c r="GA46" i="1"/>
  <c r="GA47" i="1"/>
  <c r="GA48" i="1"/>
  <c r="GA49" i="1"/>
  <c r="GA50" i="1"/>
  <c r="GA51" i="1"/>
  <c r="GA52" i="1"/>
  <c r="GA53" i="1"/>
  <c r="GA54" i="1"/>
  <c r="GA55" i="1"/>
  <c r="GA56" i="1"/>
  <c r="GA57" i="1"/>
  <c r="GA58" i="1"/>
  <c r="GA59" i="1"/>
  <c r="GA60" i="1"/>
  <c r="GA61" i="1"/>
  <c r="GA62" i="1"/>
  <c r="GA63" i="1"/>
  <c r="GA64" i="1"/>
  <c r="GA65" i="1"/>
  <c r="GA2" i="1"/>
  <c r="FX65" i="1" l="1"/>
  <c r="GI65" i="1" s="1"/>
  <c r="FX64" i="1"/>
  <c r="GI64" i="1" s="1"/>
  <c r="FX63" i="1"/>
  <c r="GI63" i="1" s="1"/>
  <c r="FX62" i="1"/>
  <c r="GI62" i="1" s="1"/>
  <c r="FX61" i="1"/>
  <c r="GI61" i="1" s="1"/>
  <c r="FX60" i="1"/>
  <c r="GI60" i="1" s="1"/>
  <c r="FX59" i="1"/>
  <c r="GI59" i="1" s="1"/>
  <c r="FX58" i="1"/>
  <c r="GI58" i="1" s="1"/>
  <c r="FX57" i="1"/>
  <c r="GI57" i="1" s="1"/>
  <c r="FX56" i="1"/>
  <c r="GI56" i="1" s="1"/>
  <c r="FX55" i="1"/>
  <c r="GI55" i="1" s="1"/>
  <c r="FX54" i="1"/>
  <c r="GI54" i="1" s="1"/>
  <c r="FX53" i="1"/>
  <c r="GI53" i="1" s="1"/>
  <c r="FX52" i="1"/>
  <c r="GI52" i="1" s="1"/>
  <c r="FX51" i="1"/>
  <c r="GI51" i="1" s="1"/>
  <c r="FX50" i="1"/>
  <c r="GI50" i="1" s="1"/>
  <c r="FX49" i="1"/>
  <c r="GI49" i="1" s="1"/>
  <c r="FX48" i="1"/>
  <c r="GI48" i="1" s="1"/>
  <c r="FX47" i="1"/>
  <c r="GI47" i="1" s="1"/>
  <c r="FX46" i="1"/>
  <c r="GI46" i="1" s="1"/>
  <c r="FX45" i="1"/>
  <c r="GI45" i="1" s="1"/>
  <c r="FX44" i="1"/>
  <c r="GI44" i="1" s="1"/>
  <c r="FX43" i="1"/>
  <c r="GI43" i="1" s="1"/>
  <c r="FX42" i="1"/>
  <c r="GI42" i="1" s="1"/>
  <c r="FX41" i="1"/>
  <c r="GI41" i="1" s="1"/>
  <c r="FX40" i="1"/>
  <c r="GI40" i="1" s="1"/>
  <c r="FX39" i="1"/>
  <c r="GI39" i="1" s="1"/>
  <c r="FX38" i="1"/>
  <c r="GI38" i="1" s="1"/>
  <c r="FX37" i="1"/>
  <c r="GI37" i="1" s="1"/>
  <c r="FX36" i="1"/>
  <c r="GI36" i="1" s="1"/>
  <c r="FX35" i="1"/>
  <c r="GI35" i="1" s="1"/>
  <c r="FX34" i="1"/>
  <c r="GI34" i="1" s="1"/>
  <c r="FX33" i="1"/>
  <c r="GI33" i="1" s="1"/>
  <c r="FX32" i="1"/>
  <c r="GI32" i="1" s="1"/>
  <c r="FX31" i="1"/>
  <c r="GI31" i="1" s="1"/>
  <c r="FX30" i="1"/>
  <c r="GI30" i="1" s="1"/>
  <c r="FX29" i="1"/>
  <c r="GI29" i="1" s="1"/>
  <c r="FX28" i="1"/>
  <c r="GI28" i="1" s="1"/>
  <c r="FX27" i="1"/>
  <c r="GI27" i="1" s="1"/>
  <c r="FX26" i="1"/>
  <c r="GI26" i="1" s="1"/>
  <c r="FX25" i="1"/>
  <c r="GI25" i="1" s="1"/>
  <c r="FX24" i="1"/>
  <c r="GI24" i="1" s="1"/>
  <c r="FX23" i="1"/>
  <c r="GI23" i="1" s="1"/>
  <c r="FX22" i="1"/>
  <c r="GI22" i="1" s="1"/>
  <c r="FX21" i="1"/>
  <c r="GI21" i="1" s="1"/>
  <c r="FX20" i="1"/>
  <c r="GI20" i="1" s="1"/>
  <c r="FX19" i="1"/>
  <c r="GI19" i="1" s="1"/>
  <c r="FX18" i="1"/>
  <c r="GI18" i="1" s="1"/>
  <c r="FX17" i="1"/>
  <c r="GI17" i="1" s="1"/>
  <c r="FX16" i="1"/>
  <c r="GI16" i="1" s="1"/>
  <c r="FX15" i="1"/>
  <c r="GI15" i="1" s="1"/>
  <c r="FX14" i="1"/>
  <c r="GI14" i="1" s="1"/>
  <c r="FX13" i="1"/>
  <c r="GI13" i="1" s="1"/>
  <c r="FX12" i="1"/>
  <c r="GI12" i="1" s="1"/>
  <c r="FX11" i="1"/>
  <c r="GI11" i="1" s="1"/>
  <c r="FX10" i="1"/>
  <c r="GI10" i="1" s="1"/>
  <c r="FX9" i="1"/>
  <c r="GI9" i="1" s="1"/>
  <c r="FX8" i="1"/>
  <c r="GI8" i="1" s="1"/>
  <c r="FX7" i="1"/>
  <c r="GI7" i="1" s="1"/>
  <c r="FX6" i="1"/>
  <c r="GI6" i="1" s="1"/>
  <c r="FX5" i="1"/>
  <c r="GI5" i="1" s="1"/>
  <c r="FX4" i="1"/>
  <c r="GI4" i="1" s="1"/>
  <c r="FX3" i="1"/>
  <c r="GI3" i="1" s="1"/>
  <c r="FX2" i="1"/>
  <c r="GI2" i="1" s="1"/>
  <c r="FQ3" i="1" l="1"/>
  <c r="FR3" i="1" s="1"/>
  <c r="FQ4" i="1"/>
  <c r="FR4" i="1" s="1"/>
  <c r="FQ5" i="1"/>
  <c r="FR5" i="1" s="1"/>
  <c r="FQ6" i="1"/>
  <c r="FR6" i="1" s="1"/>
  <c r="FQ7" i="1"/>
  <c r="FR7" i="1" s="1"/>
  <c r="FQ8" i="1"/>
  <c r="FR8" i="1" s="1"/>
  <c r="FQ9" i="1"/>
  <c r="FR9" i="1" s="1"/>
  <c r="FQ10" i="1"/>
  <c r="FR10" i="1" s="1"/>
  <c r="FQ11" i="1"/>
  <c r="FR11" i="1" s="1"/>
  <c r="FQ12" i="1"/>
  <c r="FR12" i="1" s="1"/>
  <c r="FQ13" i="1"/>
  <c r="FR13" i="1" s="1"/>
  <c r="FQ14" i="1"/>
  <c r="FR14" i="1" s="1"/>
  <c r="FQ15" i="1"/>
  <c r="FR15" i="1" s="1"/>
  <c r="FQ16" i="1"/>
  <c r="FR16" i="1" s="1"/>
  <c r="FQ17" i="1"/>
  <c r="FR17" i="1" s="1"/>
  <c r="FQ18" i="1"/>
  <c r="FR18" i="1" s="1"/>
  <c r="FQ19" i="1"/>
  <c r="FR19" i="1" s="1"/>
  <c r="FQ20" i="1"/>
  <c r="FR20" i="1" s="1"/>
  <c r="FQ21" i="1"/>
  <c r="FR21" i="1" s="1"/>
  <c r="FQ22" i="1"/>
  <c r="FR22" i="1" s="1"/>
  <c r="FQ23" i="1"/>
  <c r="FR23" i="1" s="1"/>
  <c r="FQ24" i="1"/>
  <c r="FR24" i="1" s="1"/>
  <c r="FQ25" i="1"/>
  <c r="FR25" i="1" s="1"/>
  <c r="FQ26" i="1"/>
  <c r="FR26" i="1" s="1"/>
  <c r="FQ27" i="1"/>
  <c r="FR27" i="1" s="1"/>
  <c r="FQ28" i="1"/>
  <c r="FR28" i="1" s="1"/>
  <c r="FQ29" i="1"/>
  <c r="FR29" i="1" s="1"/>
  <c r="FQ30" i="1"/>
  <c r="FR30" i="1" s="1"/>
  <c r="FQ31" i="1"/>
  <c r="FR31" i="1" s="1"/>
  <c r="FQ32" i="1"/>
  <c r="FR32" i="1" s="1"/>
  <c r="FQ33" i="1"/>
  <c r="FR33" i="1" s="1"/>
  <c r="FQ34" i="1"/>
  <c r="FR34" i="1" s="1"/>
  <c r="FQ35" i="1"/>
  <c r="FR35" i="1" s="1"/>
  <c r="FQ36" i="1"/>
  <c r="FR36" i="1" s="1"/>
  <c r="FQ37" i="1"/>
  <c r="FR37" i="1" s="1"/>
  <c r="FQ38" i="1"/>
  <c r="FR38" i="1" s="1"/>
  <c r="FQ39" i="1"/>
  <c r="FR39" i="1" s="1"/>
  <c r="FQ40" i="1"/>
  <c r="FR40" i="1" s="1"/>
  <c r="FQ41" i="1"/>
  <c r="FR41" i="1" s="1"/>
  <c r="FQ42" i="1"/>
  <c r="FR42" i="1" s="1"/>
  <c r="FQ43" i="1"/>
  <c r="FR43" i="1" s="1"/>
  <c r="FQ44" i="1"/>
  <c r="FR44" i="1" s="1"/>
  <c r="FQ45" i="1"/>
  <c r="FR45" i="1" s="1"/>
  <c r="FQ46" i="1"/>
  <c r="FR46" i="1" s="1"/>
  <c r="FQ47" i="1"/>
  <c r="FR47" i="1" s="1"/>
  <c r="FQ48" i="1"/>
  <c r="FR48" i="1" s="1"/>
  <c r="FQ49" i="1"/>
  <c r="FR49" i="1" s="1"/>
  <c r="FQ50" i="1"/>
  <c r="FR50" i="1" s="1"/>
  <c r="FQ51" i="1"/>
  <c r="FR51" i="1" s="1"/>
  <c r="FQ52" i="1"/>
  <c r="FR52" i="1" s="1"/>
  <c r="FQ53" i="1"/>
  <c r="FR53" i="1" s="1"/>
  <c r="FQ54" i="1"/>
  <c r="FR54" i="1" s="1"/>
  <c r="FQ55" i="1"/>
  <c r="FR55" i="1" s="1"/>
  <c r="FQ56" i="1"/>
  <c r="FR56" i="1" s="1"/>
  <c r="FQ57" i="1"/>
  <c r="FR57" i="1" s="1"/>
  <c r="FQ58" i="1"/>
  <c r="FR58" i="1" s="1"/>
  <c r="FQ59" i="1"/>
  <c r="FR59" i="1" s="1"/>
  <c r="FQ60" i="1"/>
  <c r="FR60" i="1" s="1"/>
  <c r="FQ61" i="1"/>
  <c r="FR61" i="1" s="1"/>
  <c r="FQ62" i="1"/>
  <c r="FR62" i="1" s="1"/>
  <c r="FQ63" i="1"/>
  <c r="FR63" i="1" s="1"/>
  <c r="FQ64" i="1"/>
  <c r="FR64" i="1" s="1"/>
  <c r="FQ65" i="1"/>
  <c r="FR65" i="1" s="1"/>
  <c r="FQ2" i="1"/>
  <c r="FR2" i="1" s="1"/>
  <c r="QR37" i="1" l="1"/>
  <c r="QS37" i="1" s="1"/>
  <c r="QR4" i="1"/>
  <c r="QS4" i="1" s="1"/>
  <c r="QR5" i="1"/>
  <c r="QS5" i="1" s="1"/>
  <c r="QR7" i="1"/>
  <c r="QS7" i="1" s="1"/>
  <c r="QR12" i="1"/>
  <c r="QS12" i="1" s="1"/>
  <c r="QR13" i="1"/>
  <c r="QS13" i="1" s="1"/>
  <c r="QR14" i="1"/>
  <c r="QS14" i="1" s="1"/>
  <c r="QR16" i="1"/>
  <c r="QS16" i="1" s="1"/>
  <c r="QR17" i="1"/>
  <c r="QS17" i="1" s="1"/>
  <c r="QR18" i="1"/>
  <c r="QS18" i="1" s="1"/>
  <c r="QR19" i="1"/>
  <c r="QS19" i="1" s="1"/>
  <c r="QR20" i="1"/>
  <c r="QS20" i="1" s="1"/>
  <c r="QR21" i="1"/>
  <c r="QS21" i="1" s="1"/>
  <c r="QR23" i="1"/>
  <c r="QS23" i="1" s="1"/>
  <c r="QR25" i="1"/>
  <c r="QS25" i="1" s="1"/>
  <c r="QR30" i="1"/>
  <c r="QS30" i="1" s="1"/>
  <c r="QR31" i="1"/>
  <c r="QS31" i="1" s="1"/>
  <c r="QR33" i="1"/>
  <c r="QS33" i="1" s="1"/>
  <c r="QR35" i="1"/>
  <c r="QS35" i="1" s="1"/>
  <c r="QR38" i="1"/>
  <c r="QS38" i="1" s="1"/>
  <c r="QR40" i="1"/>
  <c r="QS40" i="1" s="1"/>
  <c r="QR44" i="1"/>
  <c r="QS44" i="1" s="1"/>
  <c r="QR46" i="1"/>
  <c r="QS46" i="1" s="1"/>
  <c r="QR47" i="1"/>
  <c r="QS47" i="1" s="1"/>
  <c r="QR48" i="1"/>
  <c r="QS48" i="1" s="1"/>
  <c r="QR49" i="1"/>
  <c r="QS49" i="1" s="1"/>
  <c r="QR50" i="1"/>
  <c r="QS50" i="1" s="1"/>
  <c r="QR51" i="1"/>
  <c r="QS51" i="1" s="1"/>
  <c r="QR52" i="1"/>
  <c r="QS52" i="1" s="1"/>
  <c r="QR53" i="1"/>
  <c r="QS53" i="1" s="1"/>
  <c r="QR54" i="1"/>
  <c r="QS54" i="1" s="1"/>
  <c r="QR55" i="1"/>
  <c r="QS55" i="1" s="1"/>
  <c r="QR57" i="1"/>
  <c r="QS57" i="1" s="1"/>
  <c r="QR58" i="1"/>
  <c r="QS58" i="1" s="1"/>
  <c r="QR59" i="1"/>
  <c r="QS59" i="1" s="1"/>
  <c r="QR60" i="1"/>
  <c r="QS60" i="1" s="1"/>
  <c r="QR63" i="1"/>
  <c r="QS63" i="1" s="1"/>
  <c r="QR65" i="1"/>
  <c r="QS65" i="1" s="1"/>
  <c r="QR3" i="1"/>
  <c r="QS3" i="1" s="1"/>
  <c r="OR65" i="1" l="1"/>
  <c r="OS65" i="1" s="1"/>
  <c r="OR64" i="1"/>
  <c r="OS64" i="1" s="1"/>
  <c r="OR63" i="1"/>
  <c r="OS63" i="1" s="1"/>
  <c r="OR62" i="1"/>
  <c r="OS62" i="1" s="1"/>
  <c r="OR61" i="1"/>
  <c r="OS61" i="1" s="1"/>
  <c r="OR60" i="1"/>
  <c r="OS60" i="1" s="1"/>
  <c r="OR59" i="1"/>
  <c r="OS59" i="1" s="1"/>
  <c r="OR58" i="1"/>
  <c r="OS58" i="1" s="1"/>
  <c r="OR57" i="1"/>
  <c r="OS57" i="1" s="1"/>
  <c r="OR56" i="1"/>
  <c r="OS56" i="1" s="1"/>
  <c r="OR55" i="1"/>
  <c r="OS55" i="1" s="1"/>
  <c r="OR54" i="1"/>
  <c r="OS54" i="1" s="1"/>
  <c r="OR53" i="1"/>
  <c r="OS53" i="1" s="1"/>
  <c r="OR52" i="1"/>
  <c r="OS52" i="1" s="1"/>
  <c r="OR50" i="1"/>
  <c r="OS50" i="1" s="1"/>
  <c r="OR49" i="1"/>
  <c r="OS49" i="1" s="1"/>
  <c r="OR48" i="1"/>
  <c r="OS48" i="1" s="1"/>
  <c r="OR47" i="1"/>
  <c r="OS47" i="1" s="1"/>
  <c r="OR46" i="1"/>
  <c r="OS46" i="1" s="1"/>
  <c r="OR45" i="1"/>
  <c r="OS45" i="1" s="1"/>
  <c r="OR44" i="1"/>
  <c r="OS44" i="1" s="1"/>
  <c r="OR43" i="1"/>
  <c r="OS43" i="1" s="1"/>
  <c r="OR42" i="1"/>
  <c r="OS42" i="1" s="1"/>
  <c r="OR41" i="1"/>
  <c r="OS41" i="1" s="1"/>
  <c r="OR40" i="1"/>
  <c r="OS40" i="1" s="1"/>
  <c r="OR39" i="1"/>
  <c r="OS39" i="1" s="1"/>
  <c r="OR38" i="1"/>
  <c r="OS38" i="1" s="1"/>
  <c r="OR37" i="1"/>
  <c r="OS37" i="1" s="1"/>
  <c r="OR36" i="1"/>
  <c r="OS36" i="1" s="1"/>
  <c r="OR35" i="1"/>
  <c r="OS35" i="1" s="1"/>
  <c r="OR34" i="1"/>
  <c r="OS34" i="1" s="1"/>
  <c r="OR33" i="1"/>
  <c r="OS33" i="1" s="1"/>
  <c r="OR32" i="1"/>
  <c r="OS32" i="1" s="1"/>
  <c r="OR31" i="1"/>
  <c r="OS31" i="1" s="1"/>
  <c r="OR30" i="1"/>
  <c r="OS30" i="1" s="1"/>
  <c r="OR29" i="1"/>
  <c r="OS29" i="1" s="1"/>
  <c r="OR28" i="1"/>
  <c r="OS28" i="1" s="1"/>
  <c r="OR27" i="1"/>
  <c r="OS27" i="1" s="1"/>
  <c r="OR26" i="1"/>
  <c r="OS26" i="1" s="1"/>
  <c r="OR25" i="1"/>
  <c r="OS25" i="1" s="1"/>
  <c r="OR24" i="1"/>
  <c r="OS24" i="1" s="1"/>
  <c r="OR23" i="1"/>
  <c r="OS23" i="1" s="1"/>
  <c r="OR22" i="1"/>
  <c r="OS22" i="1" s="1"/>
  <c r="OR21" i="1"/>
  <c r="OS21" i="1" s="1"/>
  <c r="OR20" i="1"/>
  <c r="OS20" i="1" s="1"/>
  <c r="OR19" i="1"/>
  <c r="OS19" i="1" s="1"/>
  <c r="OR18" i="1"/>
  <c r="OS18" i="1" s="1"/>
  <c r="OR17" i="1"/>
  <c r="OS17" i="1" s="1"/>
  <c r="OR16" i="1"/>
  <c r="OS16" i="1" s="1"/>
  <c r="OR15" i="1"/>
  <c r="OS15" i="1" s="1"/>
  <c r="OR14" i="1"/>
  <c r="OS14" i="1" s="1"/>
  <c r="OR13" i="1"/>
  <c r="OS13" i="1" s="1"/>
  <c r="OR12" i="1"/>
  <c r="OS12" i="1" s="1"/>
  <c r="OR11" i="1"/>
  <c r="OS11" i="1" s="1"/>
  <c r="OR10" i="1"/>
  <c r="OS10" i="1" s="1"/>
  <c r="OR9" i="1"/>
  <c r="OS9" i="1" s="1"/>
  <c r="OR8" i="1"/>
  <c r="OS8" i="1" s="1"/>
  <c r="OR7" i="1"/>
  <c r="OS7" i="1" s="1"/>
  <c r="OR6" i="1"/>
  <c r="OS6" i="1" s="1"/>
  <c r="OR5" i="1"/>
  <c r="OS5" i="1" s="1"/>
  <c r="OR4" i="1"/>
  <c r="OS4" i="1" s="1"/>
  <c r="FS2" i="1" l="1"/>
  <c r="GC2" i="1" s="1"/>
  <c r="FV65" i="1" l="1"/>
  <c r="FV64" i="1"/>
  <c r="FV63" i="1"/>
  <c r="FV62" i="1"/>
  <c r="FV61" i="1"/>
  <c r="FV60" i="1"/>
  <c r="FV59" i="1"/>
  <c r="FV58" i="1"/>
  <c r="FV57" i="1"/>
  <c r="FV56" i="1"/>
  <c r="FV55" i="1"/>
  <c r="FV54" i="1"/>
  <c r="FV53" i="1"/>
  <c r="FV52" i="1"/>
  <c r="FV51" i="1"/>
  <c r="FV50" i="1"/>
  <c r="FV49" i="1"/>
  <c r="FV48" i="1"/>
  <c r="FV47" i="1"/>
  <c r="FV46" i="1"/>
  <c r="FV45" i="1"/>
  <c r="FV44" i="1"/>
  <c r="FV43" i="1"/>
  <c r="FV42" i="1"/>
  <c r="FV41" i="1"/>
  <c r="FV40" i="1"/>
  <c r="FV39" i="1"/>
  <c r="FV38" i="1"/>
  <c r="FV37" i="1"/>
  <c r="FV36" i="1"/>
  <c r="FV35" i="1"/>
  <c r="FV34" i="1"/>
  <c r="FV33" i="1"/>
  <c r="FV32" i="1"/>
  <c r="FV31" i="1"/>
  <c r="FV30" i="1"/>
  <c r="FV29" i="1"/>
  <c r="FV28" i="1"/>
  <c r="FV27" i="1"/>
  <c r="FV26" i="1"/>
  <c r="FV25" i="1"/>
  <c r="FV24" i="1"/>
  <c r="FV23" i="1"/>
  <c r="FV22" i="1"/>
  <c r="FV21" i="1"/>
  <c r="FV20" i="1"/>
  <c r="FV19" i="1"/>
  <c r="FV18" i="1"/>
  <c r="FV17" i="1"/>
  <c r="FV16" i="1"/>
  <c r="FV15" i="1"/>
  <c r="FV14" i="1"/>
  <c r="FV13" i="1"/>
  <c r="FV12" i="1"/>
  <c r="FV11" i="1"/>
  <c r="FV10" i="1"/>
  <c r="FV9" i="1"/>
  <c r="FV8" i="1"/>
  <c r="FV7" i="1"/>
  <c r="FV6" i="1"/>
  <c r="FV5" i="1"/>
  <c r="FV4" i="1"/>
  <c r="FV3" i="1"/>
  <c r="FV2" i="1"/>
  <c r="FU65" i="1"/>
  <c r="GG65" i="1" s="1"/>
  <c r="FU64" i="1"/>
  <c r="GG64" i="1" s="1"/>
  <c r="FU63" i="1"/>
  <c r="GG63" i="1" s="1"/>
  <c r="FU62" i="1"/>
  <c r="GG62" i="1" s="1"/>
  <c r="FU61" i="1"/>
  <c r="GG61" i="1" s="1"/>
  <c r="FU60" i="1"/>
  <c r="GG60" i="1" s="1"/>
  <c r="FU59" i="1"/>
  <c r="GG59" i="1" s="1"/>
  <c r="FU58" i="1"/>
  <c r="GG58" i="1" s="1"/>
  <c r="FU57" i="1"/>
  <c r="GG57" i="1" s="1"/>
  <c r="FU56" i="1"/>
  <c r="GG56" i="1" s="1"/>
  <c r="FU55" i="1"/>
  <c r="GG55" i="1" s="1"/>
  <c r="FU54" i="1"/>
  <c r="GG54" i="1" s="1"/>
  <c r="FU53" i="1"/>
  <c r="GG53" i="1" s="1"/>
  <c r="FU52" i="1"/>
  <c r="GG52" i="1" s="1"/>
  <c r="FU51" i="1"/>
  <c r="GG51" i="1" s="1"/>
  <c r="FU50" i="1"/>
  <c r="GG50" i="1" s="1"/>
  <c r="FU49" i="1"/>
  <c r="GG49" i="1" s="1"/>
  <c r="FU48" i="1"/>
  <c r="GG48" i="1" s="1"/>
  <c r="FU47" i="1"/>
  <c r="GG47" i="1" s="1"/>
  <c r="FU46" i="1"/>
  <c r="GG46" i="1" s="1"/>
  <c r="FU45" i="1"/>
  <c r="GG45" i="1" s="1"/>
  <c r="FU44" i="1"/>
  <c r="GG44" i="1" s="1"/>
  <c r="FU43" i="1"/>
  <c r="GG43" i="1" s="1"/>
  <c r="FU42" i="1"/>
  <c r="GG42" i="1" s="1"/>
  <c r="FU41" i="1"/>
  <c r="GG41" i="1" s="1"/>
  <c r="FU40" i="1"/>
  <c r="GG40" i="1" s="1"/>
  <c r="FU39" i="1"/>
  <c r="GG39" i="1" s="1"/>
  <c r="FU38" i="1"/>
  <c r="GG38" i="1" s="1"/>
  <c r="FU37" i="1"/>
  <c r="GG37" i="1" s="1"/>
  <c r="FU36" i="1"/>
  <c r="GG36" i="1" s="1"/>
  <c r="FU35" i="1"/>
  <c r="GG35" i="1" s="1"/>
  <c r="FU34" i="1"/>
  <c r="GG34" i="1" s="1"/>
  <c r="FU33" i="1"/>
  <c r="GG33" i="1" s="1"/>
  <c r="FU32" i="1"/>
  <c r="GG32" i="1" s="1"/>
  <c r="FU31" i="1"/>
  <c r="GG31" i="1" s="1"/>
  <c r="FU30" i="1"/>
  <c r="GG30" i="1" s="1"/>
  <c r="FU29" i="1"/>
  <c r="GG29" i="1" s="1"/>
  <c r="FU28" i="1"/>
  <c r="GG28" i="1" s="1"/>
  <c r="FU27" i="1"/>
  <c r="GG27" i="1" s="1"/>
  <c r="FU26" i="1"/>
  <c r="GG26" i="1" s="1"/>
  <c r="FU25" i="1"/>
  <c r="GG25" i="1" s="1"/>
  <c r="FU24" i="1"/>
  <c r="GG24" i="1" s="1"/>
  <c r="FU23" i="1"/>
  <c r="GG23" i="1" s="1"/>
  <c r="FU22" i="1"/>
  <c r="GG22" i="1" s="1"/>
  <c r="FU21" i="1"/>
  <c r="GG21" i="1" s="1"/>
  <c r="FU20" i="1"/>
  <c r="GG20" i="1" s="1"/>
  <c r="FU19" i="1"/>
  <c r="GG19" i="1" s="1"/>
  <c r="FU18" i="1"/>
  <c r="GG18" i="1" s="1"/>
  <c r="FU17" i="1"/>
  <c r="GG17" i="1" s="1"/>
  <c r="FU16" i="1"/>
  <c r="GG16" i="1" s="1"/>
  <c r="FU15" i="1"/>
  <c r="GG15" i="1" s="1"/>
  <c r="FU14" i="1"/>
  <c r="GG14" i="1" s="1"/>
  <c r="FU13" i="1"/>
  <c r="GG13" i="1" s="1"/>
  <c r="FU12" i="1"/>
  <c r="GG12" i="1" s="1"/>
  <c r="FU11" i="1"/>
  <c r="GG11" i="1" s="1"/>
  <c r="FU10" i="1"/>
  <c r="GG10" i="1" s="1"/>
  <c r="FU9" i="1"/>
  <c r="GG9" i="1" s="1"/>
  <c r="FU8" i="1"/>
  <c r="GG8" i="1" s="1"/>
  <c r="FU7" i="1"/>
  <c r="GG7" i="1" s="1"/>
  <c r="FU6" i="1"/>
  <c r="GG6" i="1" s="1"/>
  <c r="FU5" i="1"/>
  <c r="GG5" i="1" s="1"/>
  <c r="FU4" i="1"/>
  <c r="GG4" i="1" s="1"/>
  <c r="FU3" i="1"/>
  <c r="GG3" i="1" s="1"/>
  <c r="FU2" i="1"/>
  <c r="GG2" i="1" s="1"/>
  <c r="FT65" i="1"/>
  <c r="GE65" i="1" s="1"/>
  <c r="FT64" i="1"/>
  <c r="GE64" i="1" s="1"/>
  <c r="FT63" i="1"/>
  <c r="GE63" i="1" s="1"/>
  <c r="FT62" i="1"/>
  <c r="GE62" i="1" s="1"/>
  <c r="FT61" i="1"/>
  <c r="GE61" i="1" s="1"/>
  <c r="FT60" i="1"/>
  <c r="GE60" i="1" s="1"/>
  <c r="FT59" i="1"/>
  <c r="GE59" i="1" s="1"/>
  <c r="FT58" i="1"/>
  <c r="GE58" i="1" s="1"/>
  <c r="FT57" i="1"/>
  <c r="GE57" i="1" s="1"/>
  <c r="FT56" i="1"/>
  <c r="GE56" i="1" s="1"/>
  <c r="FT55" i="1"/>
  <c r="GE55" i="1" s="1"/>
  <c r="FT54" i="1"/>
  <c r="GE54" i="1" s="1"/>
  <c r="FT53" i="1"/>
  <c r="GE53" i="1" s="1"/>
  <c r="FT52" i="1"/>
  <c r="GE52" i="1" s="1"/>
  <c r="FT51" i="1"/>
  <c r="GE51" i="1" s="1"/>
  <c r="FT50" i="1"/>
  <c r="GE50" i="1" s="1"/>
  <c r="FT49" i="1"/>
  <c r="GE49" i="1" s="1"/>
  <c r="FT48" i="1"/>
  <c r="GE48" i="1" s="1"/>
  <c r="FT47" i="1"/>
  <c r="GE47" i="1" s="1"/>
  <c r="FT46" i="1"/>
  <c r="GE46" i="1" s="1"/>
  <c r="FT45" i="1"/>
  <c r="GE45" i="1" s="1"/>
  <c r="FT44" i="1"/>
  <c r="GE44" i="1" s="1"/>
  <c r="FT43" i="1"/>
  <c r="GE43" i="1" s="1"/>
  <c r="FT42" i="1"/>
  <c r="GE42" i="1" s="1"/>
  <c r="FT41" i="1"/>
  <c r="GE41" i="1" s="1"/>
  <c r="FT40" i="1"/>
  <c r="GE40" i="1" s="1"/>
  <c r="FT39" i="1"/>
  <c r="GE39" i="1" s="1"/>
  <c r="FT38" i="1"/>
  <c r="GE38" i="1" s="1"/>
  <c r="FT37" i="1"/>
  <c r="GE37" i="1" s="1"/>
  <c r="FT36" i="1"/>
  <c r="GE36" i="1" s="1"/>
  <c r="FT35" i="1"/>
  <c r="GE35" i="1" s="1"/>
  <c r="FT34" i="1"/>
  <c r="GE34" i="1" s="1"/>
  <c r="FT33" i="1"/>
  <c r="GE33" i="1" s="1"/>
  <c r="FT32" i="1"/>
  <c r="GE32" i="1" s="1"/>
  <c r="FT31" i="1"/>
  <c r="GE31" i="1" s="1"/>
  <c r="FT30" i="1"/>
  <c r="GE30" i="1" s="1"/>
  <c r="FT29" i="1"/>
  <c r="GE29" i="1" s="1"/>
  <c r="FT28" i="1"/>
  <c r="GE28" i="1" s="1"/>
  <c r="FT27" i="1"/>
  <c r="GE27" i="1" s="1"/>
  <c r="FT26" i="1"/>
  <c r="GE26" i="1" s="1"/>
  <c r="FT25" i="1"/>
  <c r="GE25" i="1" s="1"/>
  <c r="FT24" i="1"/>
  <c r="GE24" i="1" s="1"/>
  <c r="FT23" i="1"/>
  <c r="GE23" i="1" s="1"/>
  <c r="FT22" i="1"/>
  <c r="GE22" i="1" s="1"/>
  <c r="FT21" i="1"/>
  <c r="GE21" i="1" s="1"/>
  <c r="FT20" i="1"/>
  <c r="GE20" i="1" s="1"/>
  <c r="FT19" i="1"/>
  <c r="GE19" i="1" s="1"/>
  <c r="FT18" i="1"/>
  <c r="GE18" i="1" s="1"/>
  <c r="FT17" i="1"/>
  <c r="GE17" i="1" s="1"/>
  <c r="FT16" i="1"/>
  <c r="GE16" i="1" s="1"/>
  <c r="FT15" i="1"/>
  <c r="GE15" i="1" s="1"/>
  <c r="FT14" i="1"/>
  <c r="GE14" i="1" s="1"/>
  <c r="FT13" i="1"/>
  <c r="GE13" i="1" s="1"/>
  <c r="FT12" i="1"/>
  <c r="GE12" i="1" s="1"/>
  <c r="FT11" i="1"/>
  <c r="GE11" i="1" s="1"/>
  <c r="FT10" i="1"/>
  <c r="GE10" i="1" s="1"/>
  <c r="FT9" i="1"/>
  <c r="GE9" i="1" s="1"/>
  <c r="FT8" i="1"/>
  <c r="GE8" i="1" s="1"/>
  <c r="FT7" i="1"/>
  <c r="GE7" i="1" s="1"/>
  <c r="FT6" i="1"/>
  <c r="GE6" i="1" s="1"/>
  <c r="FT5" i="1"/>
  <c r="GE5" i="1" s="1"/>
  <c r="FT4" i="1"/>
  <c r="GE4" i="1" s="1"/>
  <c r="FT3" i="1"/>
  <c r="GE3" i="1" s="1"/>
  <c r="FT2" i="1"/>
  <c r="FW2" i="1" l="1"/>
  <c r="GE2" i="1"/>
  <c r="GJ2" i="1" s="1"/>
  <c r="GK2" i="1" s="1"/>
  <c r="MV65" i="1"/>
  <c r="MW65" i="1" s="1"/>
  <c r="MV64" i="1"/>
  <c r="MW64" i="1" s="1"/>
  <c r="MV63" i="1"/>
  <c r="MW63" i="1" s="1"/>
  <c r="MV62" i="1"/>
  <c r="MW62" i="1" s="1"/>
  <c r="MV61" i="1"/>
  <c r="MW61" i="1" s="1"/>
  <c r="MV60" i="1"/>
  <c r="MW60" i="1" s="1"/>
  <c r="MV59" i="1"/>
  <c r="MW59" i="1" s="1"/>
  <c r="MV58" i="1"/>
  <c r="MW58" i="1" s="1"/>
  <c r="MV57" i="1"/>
  <c r="MW57" i="1" s="1"/>
  <c r="MV56" i="1"/>
  <c r="MW56" i="1" s="1"/>
  <c r="MV55" i="1"/>
  <c r="MW55" i="1" s="1"/>
  <c r="MV54" i="1"/>
  <c r="MW54" i="1" s="1"/>
  <c r="MV53" i="1"/>
  <c r="MW53" i="1" s="1"/>
  <c r="MV52" i="1"/>
  <c r="MW52" i="1" s="1"/>
  <c r="MV51" i="1"/>
  <c r="MW51" i="1" s="1"/>
  <c r="MV50" i="1"/>
  <c r="MW50" i="1" s="1"/>
  <c r="MV49" i="1"/>
  <c r="MW49" i="1" s="1"/>
  <c r="MV48" i="1"/>
  <c r="MW48" i="1" s="1"/>
  <c r="MV47" i="1"/>
  <c r="MW47" i="1" s="1"/>
  <c r="MV46" i="1"/>
  <c r="MW46" i="1" s="1"/>
  <c r="MV45" i="1"/>
  <c r="MW45" i="1" s="1"/>
  <c r="MV44" i="1"/>
  <c r="MW44" i="1" s="1"/>
  <c r="MV43" i="1"/>
  <c r="MW43" i="1" s="1"/>
  <c r="MV42" i="1"/>
  <c r="MW42" i="1" s="1"/>
  <c r="MV41" i="1"/>
  <c r="MW41" i="1" s="1"/>
  <c r="MV40" i="1"/>
  <c r="MW40" i="1" s="1"/>
  <c r="MV39" i="1"/>
  <c r="MW39" i="1" s="1"/>
  <c r="MV38" i="1"/>
  <c r="MW38" i="1" s="1"/>
  <c r="MV37" i="1"/>
  <c r="MW37" i="1" s="1"/>
  <c r="MV36" i="1"/>
  <c r="MW36" i="1" s="1"/>
  <c r="MV35" i="1"/>
  <c r="MW35" i="1" s="1"/>
  <c r="MV34" i="1"/>
  <c r="MW34" i="1" s="1"/>
  <c r="MV33" i="1"/>
  <c r="MW33" i="1" s="1"/>
  <c r="MV32" i="1"/>
  <c r="MW32" i="1" s="1"/>
  <c r="MV31" i="1"/>
  <c r="MW31" i="1" s="1"/>
  <c r="MV30" i="1"/>
  <c r="MW30" i="1" s="1"/>
  <c r="MV29" i="1"/>
  <c r="MW29" i="1" s="1"/>
  <c r="MV28" i="1"/>
  <c r="MW28" i="1" s="1"/>
  <c r="MV27" i="1"/>
  <c r="MW27" i="1" s="1"/>
  <c r="MV26" i="1"/>
  <c r="MW26" i="1" s="1"/>
  <c r="MV25" i="1"/>
  <c r="MW25" i="1" s="1"/>
  <c r="MV24" i="1"/>
  <c r="MW24" i="1" s="1"/>
  <c r="MV23" i="1"/>
  <c r="MW23" i="1" s="1"/>
  <c r="MV22" i="1"/>
  <c r="MW22" i="1" s="1"/>
  <c r="MV21" i="1"/>
  <c r="MW21" i="1" s="1"/>
  <c r="MV20" i="1"/>
  <c r="MW20" i="1" s="1"/>
  <c r="MV19" i="1"/>
  <c r="MW19" i="1" s="1"/>
  <c r="MV18" i="1"/>
  <c r="MW18" i="1" s="1"/>
  <c r="MV17" i="1"/>
  <c r="MW17" i="1" s="1"/>
  <c r="MV16" i="1"/>
  <c r="MW16" i="1" s="1"/>
  <c r="MV15" i="1"/>
  <c r="MW15" i="1" s="1"/>
  <c r="MV14" i="1"/>
  <c r="MW14" i="1" s="1"/>
  <c r="MV13" i="1"/>
  <c r="MW13" i="1" s="1"/>
  <c r="MV12" i="1"/>
  <c r="MW12" i="1" s="1"/>
  <c r="MV11" i="1"/>
  <c r="MW11" i="1" s="1"/>
  <c r="MV10" i="1"/>
  <c r="MW10" i="1" s="1"/>
  <c r="MV9" i="1"/>
  <c r="MW9" i="1" s="1"/>
  <c r="MV8" i="1"/>
  <c r="MW8" i="1" s="1"/>
  <c r="MV7" i="1"/>
  <c r="MW7" i="1" s="1"/>
  <c r="MV6" i="1"/>
  <c r="MW6" i="1" s="1"/>
  <c r="MV5" i="1"/>
  <c r="MW5" i="1" s="1"/>
  <c r="MV4" i="1"/>
  <c r="MW4" i="1" s="1"/>
  <c r="MV3" i="1"/>
  <c r="MW3" i="1" s="1"/>
  <c r="MV2" i="1"/>
  <c r="MW2" i="1" s="1"/>
  <c r="FS65" i="1" l="1"/>
  <c r="FS64" i="1"/>
  <c r="FS63" i="1"/>
  <c r="FS62" i="1"/>
  <c r="FS61" i="1"/>
  <c r="FS60" i="1"/>
  <c r="FS59" i="1"/>
  <c r="FS58" i="1"/>
  <c r="FS57" i="1"/>
  <c r="FS56" i="1"/>
  <c r="FS55" i="1"/>
  <c r="FS54" i="1"/>
  <c r="FS53" i="1"/>
  <c r="FS52" i="1"/>
  <c r="FS51" i="1"/>
  <c r="FS50" i="1"/>
  <c r="FS49" i="1"/>
  <c r="FS48" i="1"/>
  <c r="FS47" i="1"/>
  <c r="FS46" i="1"/>
  <c r="FS45" i="1"/>
  <c r="FS44" i="1"/>
  <c r="FS43" i="1"/>
  <c r="FS42" i="1"/>
  <c r="FS41" i="1"/>
  <c r="FS40" i="1"/>
  <c r="FS39" i="1"/>
  <c r="FS38" i="1"/>
  <c r="FS37" i="1"/>
  <c r="FS36" i="1"/>
  <c r="FS35" i="1"/>
  <c r="FS34" i="1"/>
  <c r="FS33" i="1"/>
  <c r="FS32" i="1"/>
  <c r="FS31" i="1"/>
  <c r="FS30" i="1"/>
  <c r="FS29" i="1"/>
  <c r="FS28" i="1"/>
  <c r="FS27" i="1"/>
  <c r="FS26" i="1"/>
  <c r="FS25" i="1"/>
  <c r="FS24" i="1"/>
  <c r="FS23" i="1"/>
  <c r="FS22" i="1"/>
  <c r="FS21" i="1"/>
  <c r="FS20" i="1"/>
  <c r="FS19" i="1"/>
  <c r="FS18" i="1"/>
  <c r="FS17" i="1"/>
  <c r="FS16" i="1"/>
  <c r="FS15" i="1"/>
  <c r="FS14" i="1"/>
  <c r="FS13" i="1"/>
  <c r="FS12" i="1"/>
  <c r="FS11" i="1"/>
  <c r="FS10" i="1"/>
  <c r="FS9" i="1"/>
  <c r="FS8" i="1"/>
  <c r="FS7" i="1"/>
  <c r="FS6" i="1"/>
  <c r="FS5" i="1"/>
  <c r="FS4" i="1"/>
  <c r="FS3" i="1"/>
  <c r="FW18" i="1" l="1"/>
  <c r="GC18" i="1"/>
  <c r="GJ18" i="1" s="1"/>
  <c r="GK18" i="1" s="1"/>
  <c r="FW42" i="1"/>
  <c r="GC42" i="1"/>
  <c r="GJ42" i="1" s="1"/>
  <c r="GK42" i="1" s="1"/>
  <c r="FW3" i="1"/>
  <c r="GC3" i="1"/>
  <c r="GJ3" i="1" s="1"/>
  <c r="GK3" i="1" s="1"/>
  <c r="FW35" i="1"/>
  <c r="GC35" i="1"/>
  <c r="GJ35" i="1" s="1"/>
  <c r="GK35" i="1" s="1"/>
  <c r="FW59" i="1"/>
  <c r="GC59" i="1"/>
  <c r="GJ59" i="1" s="1"/>
  <c r="GK59" i="1" s="1"/>
  <c r="FW12" i="1"/>
  <c r="GC12" i="1"/>
  <c r="GJ12" i="1" s="1"/>
  <c r="GK12" i="1" s="1"/>
  <c r="FW36" i="1"/>
  <c r="GC36" i="1"/>
  <c r="GJ36" i="1" s="1"/>
  <c r="GK36" i="1" s="1"/>
  <c r="FW60" i="1"/>
  <c r="GC60" i="1"/>
  <c r="GJ60" i="1" s="1"/>
  <c r="GK60" i="1" s="1"/>
  <c r="FW21" i="1"/>
  <c r="GC21" i="1"/>
  <c r="GJ21" i="1" s="1"/>
  <c r="GK21" i="1" s="1"/>
  <c r="FW45" i="1"/>
  <c r="GC45" i="1"/>
  <c r="GJ45" i="1" s="1"/>
  <c r="GK45" i="1" s="1"/>
  <c r="FW53" i="1"/>
  <c r="GC53" i="1"/>
  <c r="GJ53" i="1" s="1"/>
  <c r="GK53" i="1" s="1"/>
  <c r="FW61" i="1"/>
  <c r="GC61" i="1"/>
  <c r="GJ61" i="1" s="1"/>
  <c r="GK61" i="1" s="1"/>
  <c r="FW6" i="1"/>
  <c r="GC6" i="1"/>
  <c r="GJ6" i="1" s="1"/>
  <c r="GK6" i="1" s="1"/>
  <c r="FW14" i="1"/>
  <c r="GC14" i="1"/>
  <c r="GJ14" i="1" s="1"/>
  <c r="GK14" i="1" s="1"/>
  <c r="FW22" i="1"/>
  <c r="GC22" i="1"/>
  <c r="GJ22" i="1" s="1"/>
  <c r="GK22" i="1" s="1"/>
  <c r="FW30" i="1"/>
  <c r="GC30" i="1"/>
  <c r="GJ30" i="1" s="1"/>
  <c r="GK30" i="1" s="1"/>
  <c r="FW38" i="1"/>
  <c r="GC38" i="1"/>
  <c r="GJ38" i="1" s="1"/>
  <c r="GK38" i="1" s="1"/>
  <c r="FW46" i="1"/>
  <c r="GC46" i="1"/>
  <c r="GJ46" i="1" s="1"/>
  <c r="GK46" i="1" s="1"/>
  <c r="FW54" i="1"/>
  <c r="GC54" i="1"/>
  <c r="GJ54" i="1" s="1"/>
  <c r="GK54" i="1" s="1"/>
  <c r="FW62" i="1"/>
  <c r="GC62" i="1"/>
  <c r="GJ62" i="1" s="1"/>
  <c r="GK62" i="1" s="1"/>
  <c r="FW10" i="1"/>
  <c r="GC10" i="1"/>
  <c r="GJ10" i="1" s="1"/>
  <c r="GK10" i="1" s="1"/>
  <c r="FW34" i="1"/>
  <c r="GC34" i="1"/>
  <c r="GJ34" i="1" s="1"/>
  <c r="GK34" i="1" s="1"/>
  <c r="FW50" i="1"/>
  <c r="GC50" i="1"/>
  <c r="GJ50" i="1" s="1"/>
  <c r="GK50" i="1" s="1"/>
  <c r="FW11" i="1"/>
  <c r="GC11" i="1"/>
  <c r="GJ11" i="1" s="1"/>
  <c r="GK11" i="1" s="1"/>
  <c r="FW27" i="1"/>
  <c r="GC27" i="1"/>
  <c r="GJ27" i="1" s="1"/>
  <c r="GK27" i="1" s="1"/>
  <c r="FW51" i="1"/>
  <c r="GC51" i="1"/>
  <c r="GJ51" i="1" s="1"/>
  <c r="GK51" i="1" s="1"/>
  <c r="FW4" i="1"/>
  <c r="GC4" i="1"/>
  <c r="GJ4" i="1" s="1"/>
  <c r="GK4" i="1" s="1"/>
  <c r="FW28" i="1"/>
  <c r="GC28" i="1"/>
  <c r="GJ28" i="1" s="1"/>
  <c r="GK28" i="1" s="1"/>
  <c r="FW52" i="1"/>
  <c r="GC52" i="1"/>
  <c r="GJ52" i="1" s="1"/>
  <c r="GK52" i="1" s="1"/>
  <c r="FW13" i="1"/>
  <c r="GC13" i="1"/>
  <c r="GJ13" i="1" s="1"/>
  <c r="GK13" i="1" s="1"/>
  <c r="FW29" i="1"/>
  <c r="GC29" i="1"/>
  <c r="GJ29" i="1" s="1"/>
  <c r="GK29" i="1" s="1"/>
  <c r="FW15" i="1"/>
  <c r="GC15" i="1"/>
  <c r="GJ15" i="1" s="1"/>
  <c r="GK15" i="1" s="1"/>
  <c r="FW23" i="1"/>
  <c r="GC23" i="1"/>
  <c r="GJ23" i="1" s="1"/>
  <c r="GK23" i="1" s="1"/>
  <c r="FW31" i="1"/>
  <c r="GC31" i="1"/>
  <c r="GJ31" i="1" s="1"/>
  <c r="GK31" i="1" s="1"/>
  <c r="FW39" i="1"/>
  <c r="GC39" i="1"/>
  <c r="GJ39" i="1" s="1"/>
  <c r="GK39" i="1" s="1"/>
  <c r="FW47" i="1"/>
  <c r="GC47" i="1"/>
  <c r="GJ47" i="1" s="1"/>
  <c r="GK47" i="1" s="1"/>
  <c r="FW55" i="1"/>
  <c r="GC55" i="1"/>
  <c r="GJ55" i="1" s="1"/>
  <c r="GK55" i="1" s="1"/>
  <c r="FW63" i="1"/>
  <c r="GC63" i="1"/>
  <c r="GJ63" i="1" s="1"/>
  <c r="GK63" i="1" s="1"/>
  <c r="FW8" i="1"/>
  <c r="GC8" i="1"/>
  <c r="GJ8" i="1" s="1"/>
  <c r="GK8" i="1" s="1"/>
  <c r="FW16" i="1"/>
  <c r="GC16" i="1"/>
  <c r="GJ16" i="1" s="1"/>
  <c r="GK16" i="1" s="1"/>
  <c r="FW24" i="1"/>
  <c r="GC24" i="1"/>
  <c r="GJ24" i="1" s="1"/>
  <c r="GK24" i="1" s="1"/>
  <c r="FW32" i="1"/>
  <c r="GC32" i="1"/>
  <c r="GJ32" i="1" s="1"/>
  <c r="GK32" i="1" s="1"/>
  <c r="FW40" i="1"/>
  <c r="GC40" i="1"/>
  <c r="GJ40" i="1" s="1"/>
  <c r="GK40" i="1" s="1"/>
  <c r="FW48" i="1"/>
  <c r="GC48" i="1"/>
  <c r="GJ48" i="1" s="1"/>
  <c r="GK48" i="1" s="1"/>
  <c r="FW56" i="1"/>
  <c r="GC56" i="1"/>
  <c r="GJ56" i="1" s="1"/>
  <c r="GK56" i="1" s="1"/>
  <c r="FW64" i="1"/>
  <c r="GC64" i="1"/>
  <c r="GJ64" i="1" s="1"/>
  <c r="GK64" i="1" s="1"/>
  <c r="FW26" i="1"/>
  <c r="GC26" i="1"/>
  <c r="GJ26" i="1" s="1"/>
  <c r="GK26" i="1" s="1"/>
  <c r="FW58" i="1"/>
  <c r="GC58" i="1"/>
  <c r="GJ58" i="1" s="1"/>
  <c r="GK58" i="1" s="1"/>
  <c r="FW19" i="1"/>
  <c r="GC19" i="1"/>
  <c r="GJ19" i="1" s="1"/>
  <c r="GK19" i="1" s="1"/>
  <c r="FW43" i="1"/>
  <c r="GC43" i="1"/>
  <c r="GJ43" i="1" s="1"/>
  <c r="GK43" i="1" s="1"/>
  <c r="FW20" i="1"/>
  <c r="GC20" i="1"/>
  <c r="GJ20" i="1" s="1"/>
  <c r="GK20" i="1" s="1"/>
  <c r="FW44" i="1"/>
  <c r="GC44" i="1"/>
  <c r="GJ44" i="1" s="1"/>
  <c r="GK44" i="1" s="1"/>
  <c r="FW5" i="1"/>
  <c r="GC5" i="1"/>
  <c r="GJ5" i="1" s="1"/>
  <c r="GK5" i="1" s="1"/>
  <c r="FW37" i="1"/>
  <c r="GC37" i="1"/>
  <c r="GJ37" i="1" s="1"/>
  <c r="GK37" i="1" s="1"/>
  <c r="FW7" i="1"/>
  <c r="GC7" i="1"/>
  <c r="GJ7" i="1" s="1"/>
  <c r="GK7" i="1" s="1"/>
  <c r="FW9" i="1"/>
  <c r="GC9" i="1"/>
  <c r="GJ9" i="1" s="1"/>
  <c r="GK9" i="1" s="1"/>
  <c r="FW17" i="1"/>
  <c r="GC17" i="1"/>
  <c r="GJ17" i="1" s="1"/>
  <c r="GK17" i="1" s="1"/>
  <c r="FW25" i="1"/>
  <c r="GC25" i="1"/>
  <c r="GJ25" i="1" s="1"/>
  <c r="GK25" i="1" s="1"/>
  <c r="FW33" i="1"/>
  <c r="GC33" i="1"/>
  <c r="GJ33" i="1" s="1"/>
  <c r="GK33" i="1" s="1"/>
  <c r="FW41" i="1"/>
  <c r="GC41" i="1"/>
  <c r="GJ41" i="1" s="1"/>
  <c r="GK41" i="1" s="1"/>
  <c r="FW49" i="1"/>
  <c r="GC49" i="1"/>
  <c r="GJ49" i="1" s="1"/>
  <c r="GK49" i="1" s="1"/>
  <c r="FW57" i="1"/>
  <c r="GC57" i="1"/>
  <c r="GJ57" i="1" s="1"/>
  <c r="GK57" i="1" s="1"/>
  <c r="FW65" i="1"/>
  <c r="GC65" i="1"/>
  <c r="GJ65" i="1" s="1"/>
  <c r="GK65" i="1" s="1"/>
  <c r="NT3" i="1"/>
  <c r="NU3" i="1" s="1"/>
  <c r="NT4" i="1"/>
  <c r="NU4" i="1" s="1"/>
  <c r="NT5" i="1"/>
  <c r="NU5" i="1" s="1"/>
  <c r="NT6" i="1"/>
  <c r="NU6" i="1" s="1"/>
  <c r="NT7" i="1"/>
  <c r="NU7" i="1" s="1"/>
  <c r="NT8" i="1"/>
  <c r="NU8" i="1" s="1"/>
  <c r="NT9" i="1"/>
  <c r="NU9" i="1" s="1"/>
  <c r="NT10" i="1"/>
  <c r="NU10" i="1" s="1"/>
  <c r="NT11" i="1"/>
  <c r="NU11" i="1" s="1"/>
  <c r="NT12" i="1"/>
  <c r="NU12" i="1" s="1"/>
  <c r="NT13" i="1"/>
  <c r="NU13" i="1" s="1"/>
  <c r="NT14" i="1"/>
  <c r="NU14" i="1" s="1"/>
  <c r="NT15" i="1"/>
  <c r="NU15" i="1" s="1"/>
  <c r="NT16" i="1"/>
  <c r="NU16" i="1" s="1"/>
  <c r="NT17" i="1"/>
  <c r="NU17" i="1" s="1"/>
  <c r="NT18" i="1"/>
  <c r="NU18" i="1" s="1"/>
  <c r="NT19" i="1"/>
  <c r="NU19" i="1" s="1"/>
  <c r="NT20" i="1"/>
  <c r="NU20" i="1" s="1"/>
  <c r="NT21" i="1"/>
  <c r="NU21" i="1" s="1"/>
  <c r="NT22" i="1"/>
  <c r="NU22" i="1" s="1"/>
  <c r="NT23" i="1"/>
  <c r="NU23" i="1" s="1"/>
  <c r="NT24" i="1"/>
  <c r="NU24" i="1" s="1"/>
  <c r="NT25" i="1"/>
  <c r="NU25" i="1" s="1"/>
  <c r="NT26" i="1"/>
  <c r="NU26" i="1" s="1"/>
  <c r="NT27" i="1"/>
  <c r="NU27" i="1" s="1"/>
  <c r="NT28" i="1"/>
  <c r="NU28" i="1" s="1"/>
  <c r="NT29" i="1"/>
  <c r="NU29" i="1" s="1"/>
  <c r="NT30" i="1"/>
  <c r="NU30" i="1" s="1"/>
  <c r="NT31" i="1"/>
  <c r="NU31" i="1" s="1"/>
  <c r="NT32" i="1"/>
  <c r="NU32" i="1" s="1"/>
  <c r="NT33" i="1"/>
  <c r="NU33" i="1" s="1"/>
  <c r="NT34" i="1"/>
  <c r="NU34" i="1" s="1"/>
  <c r="NT35" i="1"/>
  <c r="NU35" i="1" s="1"/>
  <c r="NT36" i="1"/>
  <c r="NU36" i="1" s="1"/>
  <c r="NT37" i="1"/>
  <c r="NU37" i="1" s="1"/>
  <c r="NT38" i="1"/>
  <c r="NU38" i="1" s="1"/>
  <c r="NT39" i="1"/>
  <c r="NU39" i="1" s="1"/>
  <c r="NT40" i="1"/>
  <c r="NU40" i="1" s="1"/>
  <c r="NT41" i="1"/>
  <c r="NU41" i="1" s="1"/>
  <c r="NT42" i="1"/>
  <c r="NU42" i="1" s="1"/>
  <c r="NT43" i="1"/>
  <c r="NU43" i="1" s="1"/>
  <c r="NT44" i="1"/>
  <c r="NU44" i="1" s="1"/>
  <c r="NT45" i="1"/>
  <c r="NU45" i="1" s="1"/>
  <c r="NT46" i="1"/>
  <c r="NU46" i="1" s="1"/>
  <c r="NT47" i="1"/>
  <c r="NU47" i="1" s="1"/>
  <c r="NT48" i="1"/>
  <c r="NU48" i="1" s="1"/>
  <c r="NT49" i="1"/>
  <c r="NU49" i="1" s="1"/>
  <c r="NT50" i="1"/>
  <c r="NU50" i="1" s="1"/>
  <c r="NT51" i="1"/>
  <c r="NU51" i="1" s="1"/>
  <c r="NT52" i="1"/>
  <c r="NU52" i="1" s="1"/>
  <c r="NT53" i="1"/>
  <c r="NU53" i="1" s="1"/>
  <c r="NT54" i="1"/>
  <c r="NU54" i="1" s="1"/>
  <c r="NT55" i="1"/>
  <c r="NU55" i="1" s="1"/>
  <c r="NT56" i="1"/>
  <c r="NU56" i="1" s="1"/>
  <c r="NT57" i="1"/>
  <c r="NU57" i="1" s="1"/>
  <c r="NT58" i="1"/>
  <c r="NU58" i="1" s="1"/>
  <c r="NT59" i="1"/>
  <c r="NU59" i="1" s="1"/>
  <c r="NT60" i="1"/>
  <c r="NU60" i="1" s="1"/>
  <c r="NT61" i="1"/>
  <c r="NU61" i="1" s="1"/>
  <c r="NT62" i="1"/>
  <c r="NU62" i="1" s="1"/>
  <c r="NT63" i="1"/>
  <c r="NU63" i="1" s="1"/>
  <c r="NT64" i="1"/>
  <c r="NU64" i="1" s="1"/>
  <c r="NT65" i="1"/>
  <c r="NU65" i="1" s="1"/>
  <c r="NT2" i="1"/>
  <c r="NU2" i="1" s="1"/>
  <c r="TH2" i="1" l="1"/>
  <c r="TI2" i="1" s="1"/>
  <c r="TH3" i="1"/>
  <c r="TI3" i="1" s="1"/>
  <c r="TH4" i="1"/>
  <c r="TI4" i="1" s="1"/>
  <c r="TH5" i="1"/>
  <c r="TI5" i="1" s="1"/>
  <c r="TH7" i="1"/>
  <c r="TI7" i="1" s="1"/>
  <c r="TH8" i="1"/>
  <c r="TI8" i="1" s="1"/>
  <c r="TH9" i="1"/>
  <c r="TI9" i="1" s="1"/>
  <c r="TH10" i="1"/>
  <c r="TI10" i="1" s="1"/>
  <c r="TH11" i="1"/>
  <c r="TI11" i="1" s="1"/>
  <c r="TH12" i="1"/>
  <c r="TI12" i="1" s="1"/>
  <c r="TH13" i="1"/>
  <c r="TI13" i="1" s="1"/>
  <c r="TH14" i="1"/>
  <c r="TI14" i="1" s="1"/>
  <c r="TH15" i="1"/>
  <c r="TI15" i="1" s="1"/>
  <c r="TH16" i="1"/>
  <c r="TI16" i="1" s="1"/>
  <c r="TH17" i="1"/>
  <c r="TI17" i="1" s="1"/>
  <c r="TH18" i="1"/>
  <c r="TI18" i="1" s="1"/>
  <c r="TH19" i="1"/>
  <c r="TI19" i="1" s="1"/>
  <c r="TH20" i="1"/>
  <c r="TI20" i="1" s="1"/>
  <c r="TH21" i="1"/>
  <c r="TI21" i="1" s="1"/>
  <c r="TH22" i="1"/>
  <c r="TI22" i="1" s="1"/>
  <c r="TH23" i="1"/>
  <c r="TI23" i="1" s="1"/>
  <c r="TH24" i="1"/>
  <c r="TI24" i="1" s="1"/>
  <c r="TH25" i="1"/>
  <c r="TI25" i="1" s="1"/>
  <c r="TH26" i="1"/>
  <c r="TI26" i="1" s="1"/>
  <c r="TH27" i="1"/>
  <c r="TI27" i="1" s="1"/>
  <c r="TH28" i="1"/>
  <c r="TI28" i="1" s="1"/>
  <c r="TH29" i="1"/>
  <c r="TI29" i="1" s="1"/>
  <c r="TH30" i="1"/>
  <c r="TI30" i="1" s="1"/>
  <c r="TH31" i="1"/>
  <c r="TI31" i="1" s="1"/>
  <c r="TH32" i="1"/>
  <c r="TI32" i="1" s="1"/>
  <c r="TH33" i="1"/>
  <c r="TI33" i="1" s="1"/>
  <c r="TH34" i="1"/>
  <c r="TI34" i="1" s="1"/>
  <c r="TH35" i="1"/>
  <c r="TI35" i="1" s="1"/>
  <c r="TH36" i="1"/>
  <c r="TI36" i="1" s="1"/>
  <c r="TH37" i="1"/>
  <c r="TI37" i="1" s="1"/>
  <c r="TH38" i="1"/>
  <c r="TI38" i="1" s="1"/>
  <c r="TH39" i="1"/>
  <c r="TI39" i="1" s="1"/>
  <c r="TH40" i="1"/>
  <c r="TI40" i="1" s="1"/>
  <c r="TH41" i="1"/>
  <c r="TI41" i="1" s="1"/>
  <c r="TH42" i="1"/>
  <c r="TI42" i="1" s="1"/>
  <c r="TH43" i="1"/>
  <c r="TI43" i="1" s="1"/>
  <c r="TH44" i="1"/>
  <c r="TI44" i="1" s="1"/>
  <c r="TH45" i="1"/>
  <c r="TI45" i="1" s="1"/>
  <c r="TH46" i="1"/>
  <c r="TI46" i="1" s="1"/>
  <c r="TH47" i="1"/>
  <c r="TI47" i="1" s="1"/>
  <c r="TH48" i="1"/>
  <c r="TI48" i="1" s="1"/>
  <c r="TH49" i="1"/>
  <c r="TI49" i="1" s="1"/>
  <c r="TH50" i="1"/>
  <c r="TI50" i="1" s="1"/>
  <c r="TH51" i="1"/>
  <c r="TI51" i="1" s="1"/>
  <c r="TH52" i="1"/>
  <c r="TI52" i="1" s="1"/>
  <c r="TH53" i="1"/>
  <c r="TI53" i="1" s="1"/>
  <c r="TH54" i="1"/>
  <c r="TI54" i="1" s="1"/>
  <c r="TH55" i="1"/>
  <c r="TI55" i="1" s="1"/>
  <c r="TH56" i="1"/>
  <c r="TI56" i="1" s="1"/>
  <c r="TH57" i="1"/>
  <c r="TI57" i="1" s="1"/>
  <c r="TH58" i="1"/>
  <c r="TI58" i="1" s="1"/>
  <c r="TH59" i="1"/>
  <c r="TI59" i="1" s="1"/>
  <c r="TH60" i="1"/>
  <c r="TI60" i="1" s="1"/>
  <c r="TH61" i="1"/>
  <c r="TI61" i="1" s="1"/>
  <c r="TH62" i="1"/>
  <c r="TI62" i="1" s="1"/>
  <c r="TH63" i="1"/>
  <c r="TI63" i="1" s="1"/>
  <c r="TH64" i="1"/>
  <c r="TI64" i="1" s="1"/>
  <c r="TH65" i="1"/>
  <c r="TI65" i="1" s="1"/>
  <c r="TH6" i="1"/>
  <c r="TI6" i="1" s="1"/>
  <c r="DR65" i="1" l="1"/>
  <c r="DR64" i="1"/>
  <c r="DR63" i="1"/>
  <c r="DR62" i="1"/>
  <c r="DR61" i="1"/>
  <c r="DR60" i="1"/>
  <c r="DR59" i="1"/>
  <c r="DR58" i="1"/>
  <c r="DR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R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R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R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R5" i="1"/>
  <c r="DR4" i="1"/>
  <c r="DR3" i="1"/>
  <c r="DR2" i="1"/>
  <c r="DQ65" i="1"/>
  <c r="DQ64" i="1"/>
  <c r="DQ63" i="1"/>
  <c r="DQ62" i="1"/>
  <c r="DQ61" i="1"/>
  <c r="DQ60" i="1"/>
  <c r="DQ59" i="1"/>
  <c r="DQ58" i="1"/>
  <c r="DQ57" i="1"/>
  <c r="DQ56" i="1"/>
  <c r="DQ55" i="1"/>
  <c r="DQ54" i="1"/>
  <c r="DQ53" i="1"/>
  <c r="DQ52" i="1"/>
  <c r="DQ51" i="1"/>
  <c r="DQ50" i="1"/>
  <c r="DQ49" i="1"/>
  <c r="DQ48" i="1"/>
  <c r="DQ47" i="1"/>
  <c r="DQ46" i="1"/>
  <c r="DQ45" i="1"/>
  <c r="DQ44" i="1"/>
  <c r="DQ43" i="1"/>
  <c r="DQ42" i="1"/>
  <c r="DQ41" i="1"/>
  <c r="DQ40" i="1"/>
  <c r="DQ39" i="1"/>
  <c r="DQ38" i="1"/>
  <c r="DQ37" i="1"/>
  <c r="DQ36" i="1"/>
  <c r="DQ35" i="1"/>
  <c r="DQ34" i="1"/>
  <c r="DQ33" i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DQ7" i="1"/>
  <c r="DQ6" i="1"/>
  <c r="DQ5" i="1"/>
  <c r="DQ4" i="1"/>
  <c r="DQ3" i="1"/>
  <c r="DQ2" i="1"/>
  <c r="PS65" i="1" l="1"/>
  <c r="PT65" i="1" s="1"/>
  <c r="PS64" i="1"/>
  <c r="PT64" i="1" s="1"/>
  <c r="PS63" i="1"/>
  <c r="PT63" i="1" s="1"/>
  <c r="PS62" i="1"/>
  <c r="PT62" i="1" s="1"/>
  <c r="PS61" i="1"/>
  <c r="PT61" i="1" s="1"/>
  <c r="PS60" i="1"/>
  <c r="PT60" i="1" s="1"/>
  <c r="PS59" i="1"/>
  <c r="PT59" i="1" s="1"/>
  <c r="PS58" i="1"/>
  <c r="PT58" i="1" s="1"/>
  <c r="PS57" i="1"/>
  <c r="PT57" i="1" s="1"/>
  <c r="PS56" i="1"/>
  <c r="PT56" i="1" s="1"/>
  <c r="PS55" i="1"/>
  <c r="PT55" i="1" s="1"/>
  <c r="PS54" i="1"/>
  <c r="PT54" i="1" s="1"/>
  <c r="PS53" i="1"/>
  <c r="PT53" i="1" s="1"/>
  <c r="PS52" i="1"/>
  <c r="PT52" i="1" s="1"/>
  <c r="PS51" i="1"/>
  <c r="PT51" i="1" s="1"/>
  <c r="PS50" i="1"/>
  <c r="PT50" i="1" s="1"/>
  <c r="PS49" i="1"/>
  <c r="PT49" i="1" s="1"/>
  <c r="PS48" i="1"/>
  <c r="PT48" i="1" s="1"/>
  <c r="PS47" i="1"/>
  <c r="PT47" i="1" s="1"/>
  <c r="PS46" i="1"/>
  <c r="PT46" i="1" s="1"/>
  <c r="PS45" i="1"/>
  <c r="PT45" i="1" s="1"/>
  <c r="PS44" i="1"/>
  <c r="PT44" i="1" s="1"/>
  <c r="PS43" i="1"/>
  <c r="PT43" i="1" s="1"/>
  <c r="PS42" i="1"/>
  <c r="PT42" i="1" s="1"/>
  <c r="PS41" i="1"/>
  <c r="PT41" i="1" s="1"/>
  <c r="PS40" i="1"/>
  <c r="PT40" i="1" s="1"/>
  <c r="PS39" i="1"/>
  <c r="PT39" i="1" s="1"/>
  <c r="PS38" i="1"/>
  <c r="PT38" i="1" s="1"/>
  <c r="PS37" i="1"/>
  <c r="PT37" i="1" s="1"/>
  <c r="PS36" i="1"/>
  <c r="PT36" i="1" s="1"/>
  <c r="PS35" i="1"/>
  <c r="PT35" i="1" s="1"/>
  <c r="PS34" i="1"/>
  <c r="PT34" i="1" s="1"/>
  <c r="PS33" i="1"/>
  <c r="PT33" i="1" s="1"/>
  <c r="PS32" i="1"/>
  <c r="PT32" i="1" s="1"/>
  <c r="PS31" i="1"/>
  <c r="PT31" i="1" s="1"/>
  <c r="PS30" i="1"/>
  <c r="PT30" i="1" s="1"/>
  <c r="PS29" i="1"/>
  <c r="PT29" i="1" s="1"/>
  <c r="PS28" i="1"/>
  <c r="PT28" i="1" s="1"/>
  <c r="PS27" i="1"/>
  <c r="PT27" i="1" s="1"/>
  <c r="PS26" i="1"/>
  <c r="PT26" i="1" s="1"/>
  <c r="PS25" i="1"/>
  <c r="PT25" i="1" s="1"/>
  <c r="PS24" i="1"/>
  <c r="PT24" i="1" s="1"/>
  <c r="PS23" i="1"/>
  <c r="PT23" i="1" s="1"/>
  <c r="PS22" i="1"/>
  <c r="PT22" i="1" s="1"/>
  <c r="PS21" i="1"/>
  <c r="PT21" i="1" s="1"/>
  <c r="PS20" i="1"/>
  <c r="PT20" i="1" s="1"/>
  <c r="PS19" i="1"/>
  <c r="PT19" i="1" s="1"/>
  <c r="PS18" i="1"/>
  <c r="PT18" i="1" s="1"/>
  <c r="PS17" i="1"/>
  <c r="PT17" i="1" s="1"/>
  <c r="PS16" i="1"/>
  <c r="PT16" i="1" s="1"/>
  <c r="PS15" i="1"/>
  <c r="PT15" i="1" s="1"/>
  <c r="PS14" i="1"/>
  <c r="PT14" i="1" s="1"/>
  <c r="PS13" i="1"/>
  <c r="PT13" i="1" s="1"/>
  <c r="PS12" i="1"/>
  <c r="PT12" i="1" s="1"/>
  <c r="PS11" i="1"/>
  <c r="PT11" i="1" s="1"/>
  <c r="PS10" i="1"/>
  <c r="PT10" i="1" s="1"/>
  <c r="PS7" i="1"/>
  <c r="PT7" i="1" s="1"/>
  <c r="PS6" i="1"/>
  <c r="PT6" i="1" s="1"/>
  <c r="PS5" i="1"/>
  <c r="PT5" i="1" s="1"/>
  <c r="PS4" i="1"/>
  <c r="PT4" i="1" s="1"/>
  <c r="PS3" i="1"/>
  <c r="PT3" i="1" s="1"/>
  <c r="PS2" i="1"/>
  <c r="PT2" i="1" s="1"/>
  <c r="L65" i="1" l="1"/>
  <c r="K65" i="1"/>
  <c r="J65" i="1"/>
  <c r="L25" i="1"/>
  <c r="K25" i="1"/>
  <c r="J25" i="1"/>
  <c r="J55" i="1"/>
  <c r="L55" i="1"/>
  <c r="K55" i="1"/>
  <c r="K61" i="1"/>
  <c r="J61" i="1"/>
  <c r="L61" i="1"/>
  <c r="K37" i="1"/>
  <c r="J37" i="1"/>
  <c r="L37" i="1"/>
  <c r="L58" i="1"/>
  <c r="J58" i="1"/>
  <c r="K58" i="1"/>
  <c r="K50" i="1"/>
  <c r="J50" i="1"/>
  <c r="L50" i="1"/>
  <c r="J42" i="1"/>
  <c r="L42" i="1"/>
  <c r="K42" i="1"/>
  <c r="K34" i="1"/>
  <c r="L34" i="1"/>
  <c r="J34" i="1"/>
  <c r="K26" i="1"/>
  <c r="J26" i="1"/>
  <c r="L26" i="1"/>
  <c r="K18" i="1"/>
  <c r="J18" i="1"/>
  <c r="L18" i="1"/>
  <c r="K10" i="1"/>
  <c r="L10" i="1"/>
  <c r="J10" i="1"/>
  <c r="L49" i="1"/>
  <c r="J49" i="1"/>
  <c r="K49" i="1"/>
  <c r="L9" i="1"/>
  <c r="K9" i="1"/>
  <c r="J9" i="1"/>
  <c r="L64" i="1"/>
  <c r="K64" i="1"/>
  <c r="J64" i="1"/>
  <c r="L56" i="1"/>
  <c r="K56" i="1"/>
  <c r="J56" i="1"/>
  <c r="L48" i="1"/>
  <c r="K48" i="1"/>
  <c r="J48" i="1"/>
  <c r="L40" i="1"/>
  <c r="J40" i="1"/>
  <c r="K40" i="1"/>
  <c r="L32" i="1"/>
  <c r="J32" i="1"/>
  <c r="K32" i="1"/>
  <c r="L24" i="1"/>
  <c r="J24" i="1"/>
  <c r="K24" i="1"/>
  <c r="L16" i="1"/>
  <c r="K16" i="1"/>
  <c r="J16" i="1"/>
  <c r="J8" i="1"/>
  <c r="L8" i="1"/>
  <c r="K8" i="1"/>
  <c r="L57" i="1"/>
  <c r="K57" i="1"/>
  <c r="J57" i="1"/>
  <c r="L17" i="1"/>
  <c r="J17" i="1"/>
  <c r="K17" i="1"/>
  <c r="J47" i="1"/>
  <c r="K47" i="1"/>
  <c r="L47" i="1"/>
  <c r="J31" i="1"/>
  <c r="K31" i="1"/>
  <c r="L31" i="1"/>
  <c r="J23" i="1"/>
  <c r="L23" i="1"/>
  <c r="K23" i="1"/>
  <c r="J15" i="1"/>
  <c r="K15" i="1"/>
  <c r="L15" i="1"/>
  <c r="J7" i="1"/>
  <c r="L7" i="1"/>
  <c r="K7" i="1"/>
  <c r="K62" i="1"/>
  <c r="L62" i="1"/>
  <c r="J62" i="1"/>
  <c r="K54" i="1"/>
  <c r="L54" i="1"/>
  <c r="J54" i="1"/>
  <c r="L46" i="1"/>
  <c r="K46" i="1"/>
  <c r="J46" i="1"/>
  <c r="K38" i="1"/>
  <c r="L38" i="1"/>
  <c r="J38" i="1"/>
  <c r="L30" i="1"/>
  <c r="K30" i="1"/>
  <c r="J30" i="1"/>
  <c r="K22" i="1"/>
  <c r="L22" i="1"/>
  <c r="J22" i="1"/>
  <c r="L14" i="1"/>
  <c r="K14" i="1"/>
  <c r="J14" i="1"/>
  <c r="K6" i="1"/>
  <c r="L6" i="1"/>
  <c r="J6" i="1"/>
  <c r="L41" i="1"/>
  <c r="K41" i="1"/>
  <c r="J41" i="1"/>
  <c r="J63" i="1"/>
  <c r="L63" i="1"/>
  <c r="K63" i="1"/>
  <c r="J53" i="1"/>
  <c r="L53" i="1"/>
  <c r="K53" i="1"/>
  <c r="J29" i="1"/>
  <c r="K29" i="1"/>
  <c r="L29" i="1"/>
  <c r="J5" i="1"/>
  <c r="L5" i="1"/>
  <c r="K5" i="1"/>
  <c r="K52" i="1"/>
  <c r="J52" i="1"/>
  <c r="L52" i="1"/>
  <c r="K44" i="1"/>
  <c r="J44" i="1"/>
  <c r="L44" i="1"/>
  <c r="K36" i="1"/>
  <c r="J36" i="1"/>
  <c r="L36" i="1"/>
  <c r="K28" i="1"/>
  <c r="J28" i="1"/>
  <c r="L28" i="1"/>
  <c r="K20" i="1"/>
  <c r="J20" i="1"/>
  <c r="L20" i="1"/>
  <c r="K12" i="1"/>
  <c r="L12" i="1"/>
  <c r="J12" i="1"/>
  <c r="K4" i="1"/>
  <c r="J4" i="1"/>
  <c r="L4" i="1"/>
  <c r="L33" i="1"/>
  <c r="J33" i="1"/>
  <c r="K33" i="1"/>
  <c r="J39" i="1"/>
  <c r="L39" i="1"/>
  <c r="K39" i="1"/>
  <c r="J45" i="1"/>
  <c r="K45" i="1"/>
  <c r="L45" i="1"/>
  <c r="J21" i="1"/>
  <c r="L21" i="1"/>
  <c r="K21" i="1"/>
  <c r="K13" i="1"/>
  <c r="J13" i="1"/>
  <c r="L13" i="1"/>
  <c r="K60" i="1"/>
  <c r="L60" i="1"/>
  <c r="J60" i="1"/>
  <c r="L59" i="1"/>
  <c r="K59" i="1"/>
  <c r="J59" i="1"/>
  <c r="L51" i="1"/>
  <c r="K51" i="1"/>
  <c r="J51" i="1"/>
  <c r="L43" i="1"/>
  <c r="K43" i="1"/>
  <c r="J43" i="1"/>
  <c r="L35" i="1"/>
  <c r="K35" i="1"/>
  <c r="J35" i="1"/>
  <c r="L27" i="1"/>
  <c r="K27" i="1"/>
  <c r="J27" i="1"/>
  <c r="L19" i="1"/>
  <c r="K19" i="1"/>
  <c r="J19" i="1"/>
  <c r="L11" i="1"/>
  <c r="K11" i="1"/>
  <c r="J11" i="1"/>
  <c r="L3" i="1"/>
  <c r="K3" i="1"/>
  <c r="J3" i="1"/>
  <c r="J2" i="1" l="1"/>
  <c r="L2" i="1"/>
  <c r="K2" i="1"/>
  <c r="BX3" i="1"/>
  <c r="BY3" i="1" s="1"/>
  <c r="BZ3" i="1" s="1"/>
  <c r="CA3" i="1"/>
  <c r="CB3" i="1"/>
  <c r="CC3" i="1"/>
  <c r="BX4" i="1"/>
  <c r="BY4" i="1" s="1"/>
  <c r="BZ4" i="1" s="1"/>
  <c r="CA4" i="1"/>
  <c r="CB4" i="1"/>
  <c r="CC4" i="1"/>
  <c r="BX5" i="1"/>
  <c r="BY5" i="1" s="1"/>
  <c r="BZ5" i="1" s="1"/>
  <c r="CA5" i="1"/>
  <c r="CB5" i="1"/>
  <c r="CC5" i="1"/>
  <c r="BX6" i="1"/>
  <c r="BY6" i="1" s="1"/>
  <c r="BZ6" i="1" s="1"/>
  <c r="CA6" i="1"/>
  <c r="CB6" i="1"/>
  <c r="CC6" i="1"/>
  <c r="BX7" i="1"/>
  <c r="BY7" i="1" s="1"/>
  <c r="BZ7" i="1" s="1"/>
  <c r="CA7" i="1"/>
  <c r="CB7" i="1"/>
  <c r="CC7" i="1"/>
  <c r="BX8" i="1"/>
  <c r="BY8" i="1" s="1"/>
  <c r="BZ8" i="1" s="1"/>
  <c r="CA8" i="1"/>
  <c r="CB8" i="1"/>
  <c r="CC8" i="1"/>
  <c r="BX9" i="1"/>
  <c r="BY9" i="1" s="1"/>
  <c r="BZ9" i="1" s="1"/>
  <c r="CA9" i="1"/>
  <c r="CB9" i="1"/>
  <c r="CC9" i="1"/>
  <c r="BX10" i="1"/>
  <c r="BY10" i="1" s="1"/>
  <c r="BZ10" i="1" s="1"/>
  <c r="CA10" i="1"/>
  <c r="CB10" i="1"/>
  <c r="CC10" i="1"/>
  <c r="BX11" i="1"/>
  <c r="BY11" i="1" s="1"/>
  <c r="BZ11" i="1" s="1"/>
  <c r="CA11" i="1"/>
  <c r="CB11" i="1"/>
  <c r="CC11" i="1"/>
  <c r="BX12" i="1"/>
  <c r="BY12" i="1" s="1"/>
  <c r="BZ12" i="1" s="1"/>
  <c r="CA12" i="1"/>
  <c r="CB12" i="1"/>
  <c r="CC12" i="1"/>
  <c r="BX13" i="1"/>
  <c r="BY13" i="1" s="1"/>
  <c r="BZ13" i="1" s="1"/>
  <c r="CA13" i="1"/>
  <c r="CB13" i="1"/>
  <c r="CC13" i="1"/>
  <c r="BX14" i="1"/>
  <c r="BY14" i="1" s="1"/>
  <c r="BZ14" i="1" s="1"/>
  <c r="CA14" i="1"/>
  <c r="CB14" i="1"/>
  <c r="CC14" i="1"/>
  <c r="BX15" i="1"/>
  <c r="BY15" i="1" s="1"/>
  <c r="BZ15" i="1" s="1"/>
  <c r="CA15" i="1"/>
  <c r="CB15" i="1"/>
  <c r="CC15" i="1"/>
  <c r="BX16" i="1"/>
  <c r="BY16" i="1" s="1"/>
  <c r="BZ16" i="1" s="1"/>
  <c r="CA16" i="1"/>
  <c r="CB16" i="1"/>
  <c r="CC16" i="1"/>
  <c r="BX17" i="1"/>
  <c r="BY17" i="1" s="1"/>
  <c r="BZ17" i="1" s="1"/>
  <c r="CA17" i="1"/>
  <c r="CB17" i="1"/>
  <c r="CC17" i="1"/>
  <c r="BX18" i="1"/>
  <c r="BY18" i="1" s="1"/>
  <c r="BZ18" i="1" s="1"/>
  <c r="CA18" i="1"/>
  <c r="CB18" i="1"/>
  <c r="CC18" i="1"/>
  <c r="BX19" i="1"/>
  <c r="BY19" i="1" s="1"/>
  <c r="BZ19" i="1" s="1"/>
  <c r="CA19" i="1"/>
  <c r="CB19" i="1"/>
  <c r="CC19" i="1"/>
  <c r="BX20" i="1"/>
  <c r="BY20" i="1" s="1"/>
  <c r="BZ20" i="1" s="1"/>
  <c r="CA20" i="1"/>
  <c r="CB20" i="1"/>
  <c r="CC20" i="1"/>
  <c r="BX21" i="1"/>
  <c r="BY21" i="1" s="1"/>
  <c r="BZ21" i="1" s="1"/>
  <c r="CA21" i="1"/>
  <c r="CB21" i="1"/>
  <c r="CC21" i="1"/>
  <c r="BX22" i="1"/>
  <c r="BY22" i="1" s="1"/>
  <c r="BZ22" i="1" s="1"/>
  <c r="CA22" i="1"/>
  <c r="CB22" i="1"/>
  <c r="CC22" i="1"/>
  <c r="BX23" i="1"/>
  <c r="BY23" i="1" s="1"/>
  <c r="BZ23" i="1" s="1"/>
  <c r="CA23" i="1"/>
  <c r="CB23" i="1"/>
  <c r="CC23" i="1"/>
  <c r="BX24" i="1"/>
  <c r="BY24" i="1" s="1"/>
  <c r="BZ24" i="1" s="1"/>
  <c r="CA24" i="1"/>
  <c r="CB24" i="1"/>
  <c r="CC24" i="1"/>
  <c r="BX25" i="1"/>
  <c r="BY25" i="1" s="1"/>
  <c r="BZ25" i="1" s="1"/>
  <c r="CA25" i="1"/>
  <c r="CB25" i="1"/>
  <c r="CC25" i="1"/>
  <c r="BX26" i="1"/>
  <c r="BY26" i="1" s="1"/>
  <c r="BZ26" i="1" s="1"/>
  <c r="CA26" i="1"/>
  <c r="CB26" i="1"/>
  <c r="CC26" i="1"/>
  <c r="BX27" i="1"/>
  <c r="BY27" i="1" s="1"/>
  <c r="BZ27" i="1" s="1"/>
  <c r="CA27" i="1"/>
  <c r="CB27" i="1"/>
  <c r="CC27" i="1"/>
  <c r="BX28" i="1"/>
  <c r="BY28" i="1" s="1"/>
  <c r="BZ28" i="1" s="1"/>
  <c r="CA28" i="1"/>
  <c r="CB28" i="1"/>
  <c r="CC28" i="1"/>
  <c r="BX29" i="1"/>
  <c r="BY29" i="1" s="1"/>
  <c r="BZ29" i="1" s="1"/>
  <c r="CA29" i="1"/>
  <c r="CB29" i="1"/>
  <c r="CC29" i="1"/>
  <c r="BX30" i="1"/>
  <c r="BY30" i="1" s="1"/>
  <c r="BZ30" i="1" s="1"/>
  <c r="CA30" i="1"/>
  <c r="CB30" i="1"/>
  <c r="CC30" i="1"/>
  <c r="BX31" i="1"/>
  <c r="BY31" i="1" s="1"/>
  <c r="BZ31" i="1" s="1"/>
  <c r="CA31" i="1"/>
  <c r="CB31" i="1"/>
  <c r="CC31" i="1"/>
  <c r="BX32" i="1"/>
  <c r="BY32" i="1" s="1"/>
  <c r="BZ32" i="1" s="1"/>
  <c r="CA32" i="1"/>
  <c r="CB32" i="1"/>
  <c r="CC32" i="1"/>
  <c r="BX33" i="1"/>
  <c r="BY33" i="1" s="1"/>
  <c r="BZ33" i="1" s="1"/>
  <c r="CA33" i="1"/>
  <c r="CB33" i="1"/>
  <c r="CC33" i="1"/>
  <c r="BX34" i="1"/>
  <c r="BY34" i="1" s="1"/>
  <c r="BZ34" i="1" s="1"/>
  <c r="CA34" i="1"/>
  <c r="CB34" i="1"/>
  <c r="CC34" i="1"/>
  <c r="BX35" i="1"/>
  <c r="BY35" i="1" s="1"/>
  <c r="BZ35" i="1" s="1"/>
  <c r="CA35" i="1"/>
  <c r="CB35" i="1"/>
  <c r="CC35" i="1"/>
  <c r="BX36" i="1"/>
  <c r="BY36" i="1" s="1"/>
  <c r="BZ36" i="1" s="1"/>
  <c r="CA36" i="1"/>
  <c r="CB36" i="1"/>
  <c r="CC36" i="1"/>
  <c r="BX37" i="1"/>
  <c r="BY37" i="1" s="1"/>
  <c r="BZ37" i="1" s="1"/>
  <c r="CA37" i="1"/>
  <c r="CB37" i="1"/>
  <c r="CC37" i="1"/>
  <c r="BX38" i="1"/>
  <c r="BY38" i="1" s="1"/>
  <c r="BZ38" i="1" s="1"/>
  <c r="CA38" i="1"/>
  <c r="CB38" i="1"/>
  <c r="CC38" i="1"/>
  <c r="BX39" i="1"/>
  <c r="BY39" i="1" s="1"/>
  <c r="BZ39" i="1" s="1"/>
  <c r="CA39" i="1"/>
  <c r="CB39" i="1"/>
  <c r="CC39" i="1"/>
  <c r="BX40" i="1"/>
  <c r="BY40" i="1" s="1"/>
  <c r="BZ40" i="1" s="1"/>
  <c r="CA40" i="1"/>
  <c r="CB40" i="1"/>
  <c r="CC40" i="1"/>
  <c r="BX41" i="1"/>
  <c r="BY41" i="1" s="1"/>
  <c r="BZ41" i="1" s="1"/>
  <c r="CA41" i="1"/>
  <c r="CB41" i="1"/>
  <c r="CC41" i="1"/>
  <c r="BX42" i="1"/>
  <c r="BY42" i="1" s="1"/>
  <c r="BZ42" i="1" s="1"/>
  <c r="CA42" i="1"/>
  <c r="CB42" i="1"/>
  <c r="CC42" i="1"/>
  <c r="BX43" i="1"/>
  <c r="BY43" i="1" s="1"/>
  <c r="BZ43" i="1" s="1"/>
  <c r="CA43" i="1"/>
  <c r="CB43" i="1"/>
  <c r="CC43" i="1"/>
  <c r="BX44" i="1"/>
  <c r="BY44" i="1" s="1"/>
  <c r="BZ44" i="1" s="1"/>
  <c r="CA44" i="1"/>
  <c r="CB44" i="1"/>
  <c r="CC44" i="1"/>
  <c r="BX45" i="1"/>
  <c r="BY45" i="1" s="1"/>
  <c r="BZ45" i="1" s="1"/>
  <c r="CA45" i="1"/>
  <c r="CB45" i="1"/>
  <c r="CC45" i="1"/>
  <c r="BX46" i="1"/>
  <c r="BY46" i="1" s="1"/>
  <c r="BZ46" i="1" s="1"/>
  <c r="CA46" i="1"/>
  <c r="CB46" i="1"/>
  <c r="CC46" i="1"/>
  <c r="BX47" i="1"/>
  <c r="BY47" i="1" s="1"/>
  <c r="BZ47" i="1" s="1"/>
  <c r="CA47" i="1"/>
  <c r="CB47" i="1"/>
  <c r="CC47" i="1"/>
  <c r="BX48" i="1"/>
  <c r="BY48" i="1" s="1"/>
  <c r="BZ48" i="1" s="1"/>
  <c r="CA48" i="1"/>
  <c r="CB48" i="1"/>
  <c r="CC48" i="1"/>
  <c r="BX49" i="1"/>
  <c r="BY49" i="1" s="1"/>
  <c r="BZ49" i="1" s="1"/>
  <c r="CA49" i="1"/>
  <c r="CB49" i="1"/>
  <c r="CC49" i="1"/>
  <c r="BX50" i="1"/>
  <c r="BY50" i="1" s="1"/>
  <c r="BZ50" i="1" s="1"/>
  <c r="CA50" i="1"/>
  <c r="CB50" i="1"/>
  <c r="CC50" i="1"/>
  <c r="BX51" i="1"/>
  <c r="BY51" i="1" s="1"/>
  <c r="BZ51" i="1" s="1"/>
  <c r="CA51" i="1"/>
  <c r="CB51" i="1"/>
  <c r="CC51" i="1"/>
  <c r="BX52" i="1"/>
  <c r="BY52" i="1" s="1"/>
  <c r="BZ52" i="1" s="1"/>
  <c r="CA52" i="1"/>
  <c r="CB52" i="1"/>
  <c r="CC52" i="1"/>
  <c r="BX53" i="1"/>
  <c r="BY53" i="1" s="1"/>
  <c r="BZ53" i="1" s="1"/>
  <c r="CA53" i="1"/>
  <c r="CB53" i="1"/>
  <c r="CC53" i="1"/>
  <c r="BX54" i="1"/>
  <c r="BY54" i="1" s="1"/>
  <c r="BZ54" i="1" s="1"/>
  <c r="CA54" i="1"/>
  <c r="CB54" i="1"/>
  <c r="CC54" i="1"/>
  <c r="BX55" i="1"/>
  <c r="BY55" i="1" s="1"/>
  <c r="BZ55" i="1" s="1"/>
  <c r="CA55" i="1"/>
  <c r="CB55" i="1"/>
  <c r="CC55" i="1"/>
  <c r="BX56" i="1"/>
  <c r="BY56" i="1" s="1"/>
  <c r="BZ56" i="1" s="1"/>
  <c r="CA56" i="1"/>
  <c r="CB56" i="1"/>
  <c r="CC56" i="1"/>
  <c r="BX57" i="1"/>
  <c r="BY57" i="1" s="1"/>
  <c r="BZ57" i="1" s="1"/>
  <c r="CA57" i="1"/>
  <c r="CB57" i="1"/>
  <c r="CC57" i="1"/>
  <c r="BX58" i="1"/>
  <c r="BY58" i="1" s="1"/>
  <c r="BZ58" i="1" s="1"/>
  <c r="CA58" i="1"/>
  <c r="CB58" i="1"/>
  <c r="CC58" i="1"/>
  <c r="BX59" i="1"/>
  <c r="BY59" i="1" s="1"/>
  <c r="BZ59" i="1" s="1"/>
  <c r="CA59" i="1"/>
  <c r="CB59" i="1"/>
  <c r="CC59" i="1"/>
  <c r="BX60" i="1"/>
  <c r="BY60" i="1" s="1"/>
  <c r="BZ60" i="1" s="1"/>
  <c r="CA60" i="1"/>
  <c r="CB60" i="1"/>
  <c r="CC60" i="1"/>
  <c r="BX61" i="1"/>
  <c r="BY61" i="1" s="1"/>
  <c r="BZ61" i="1" s="1"/>
  <c r="CA61" i="1"/>
  <c r="CB61" i="1"/>
  <c r="CC61" i="1"/>
  <c r="BX62" i="1"/>
  <c r="BY62" i="1" s="1"/>
  <c r="BZ62" i="1" s="1"/>
  <c r="CA62" i="1"/>
  <c r="CB62" i="1"/>
  <c r="CC62" i="1"/>
  <c r="BX63" i="1"/>
  <c r="BY63" i="1" s="1"/>
  <c r="BZ63" i="1" s="1"/>
  <c r="CA63" i="1"/>
  <c r="CB63" i="1"/>
  <c r="CC63" i="1"/>
  <c r="BX64" i="1"/>
  <c r="BY64" i="1" s="1"/>
  <c r="BZ64" i="1" s="1"/>
  <c r="CA64" i="1"/>
  <c r="CB64" i="1"/>
  <c r="CC64" i="1"/>
  <c r="BX65" i="1"/>
  <c r="BY65" i="1" s="1"/>
  <c r="BZ65" i="1" s="1"/>
  <c r="CA65" i="1"/>
  <c r="CB65" i="1"/>
  <c r="CC65" i="1"/>
  <c r="CC2" i="1"/>
  <c r="CB2" i="1"/>
  <c r="CA2" i="1"/>
  <c r="BX2" i="1"/>
  <c r="BY2" i="1" s="1"/>
  <c r="BZ2" i="1" s="1"/>
  <c r="BP65" i="1"/>
  <c r="BO65" i="1"/>
  <c r="BN65" i="1"/>
  <c r="BI65" i="1"/>
  <c r="BJ65" i="1" s="1"/>
  <c r="BP64" i="1"/>
  <c r="BO64" i="1"/>
  <c r="BN64" i="1"/>
  <c r="BI64" i="1"/>
  <c r="BJ64" i="1" s="1"/>
  <c r="BP63" i="1"/>
  <c r="BO63" i="1"/>
  <c r="BN63" i="1"/>
  <c r="BI63" i="1"/>
  <c r="BJ63" i="1" s="1"/>
  <c r="BP62" i="1"/>
  <c r="BO62" i="1"/>
  <c r="BN62" i="1"/>
  <c r="BI62" i="1"/>
  <c r="BJ62" i="1" s="1"/>
  <c r="BP61" i="1"/>
  <c r="BO61" i="1"/>
  <c r="BN61" i="1"/>
  <c r="BI61" i="1"/>
  <c r="BJ61" i="1" s="1"/>
  <c r="BP60" i="1"/>
  <c r="BO60" i="1"/>
  <c r="BN60" i="1"/>
  <c r="BI60" i="1"/>
  <c r="BJ60" i="1" s="1"/>
  <c r="BP59" i="1"/>
  <c r="BO59" i="1"/>
  <c r="BN59" i="1"/>
  <c r="BI59" i="1"/>
  <c r="BJ59" i="1" s="1"/>
  <c r="BP58" i="1"/>
  <c r="BO58" i="1"/>
  <c r="BN58" i="1"/>
  <c r="BI58" i="1"/>
  <c r="BJ58" i="1" s="1"/>
  <c r="BP57" i="1"/>
  <c r="BO57" i="1"/>
  <c r="BN57" i="1"/>
  <c r="BI57" i="1"/>
  <c r="BJ57" i="1" s="1"/>
  <c r="BP56" i="1"/>
  <c r="BO56" i="1"/>
  <c r="BN56" i="1"/>
  <c r="BI56" i="1"/>
  <c r="BJ56" i="1" s="1"/>
  <c r="BP55" i="1"/>
  <c r="BO55" i="1"/>
  <c r="BN55" i="1"/>
  <c r="BI55" i="1"/>
  <c r="BJ55" i="1" s="1"/>
  <c r="BP54" i="1"/>
  <c r="BO54" i="1"/>
  <c r="BN54" i="1"/>
  <c r="BI54" i="1"/>
  <c r="BJ54" i="1" s="1"/>
  <c r="BP53" i="1"/>
  <c r="BO53" i="1"/>
  <c r="BN53" i="1"/>
  <c r="BI53" i="1"/>
  <c r="BJ53" i="1" s="1"/>
  <c r="BP52" i="1"/>
  <c r="BO52" i="1"/>
  <c r="BN52" i="1"/>
  <c r="BI52" i="1"/>
  <c r="BJ52" i="1" s="1"/>
  <c r="BP51" i="1"/>
  <c r="BO51" i="1"/>
  <c r="BN51" i="1"/>
  <c r="BI51" i="1"/>
  <c r="BJ51" i="1" s="1"/>
  <c r="BP50" i="1"/>
  <c r="BO50" i="1"/>
  <c r="BN50" i="1"/>
  <c r="BI50" i="1"/>
  <c r="BJ50" i="1" s="1"/>
  <c r="BP49" i="1"/>
  <c r="BO49" i="1"/>
  <c r="BN49" i="1"/>
  <c r="BI49" i="1"/>
  <c r="BJ49" i="1" s="1"/>
  <c r="BP48" i="1"/>
  <c r="BO48" i="1"/>
  <c r="BN48" i="1"/>
  <c r="BI48" i="1"/>
  <c r="BJ48" i="1" s="1"/>
  <c r="BP47" i="1"/>
  <c r="BO47" i="1"/>
  <c r="BN47" i="1"/>
  <c r="BI47" i="1"/>
  <c r="BJ47" i="1" s="1"/>
  <c r="BP46" i="1"/>
  <c r="BO46" i="1"/>
  <c r="BN46" i="1"/>
  <c r="BI46" i="1"/>
  <c r="BJ46" i="1" s="1"/>
  <c r="BP45" i="1"/>
  <c r="BO45" i="1"/>
  <c r="BN45" i="1"/>
  <c r="BI45" i="1"/>
  <c r="BJ45" i="1" s="1"/>
  <c r="BP44" i="1"/>
  <c r="BO44" i="1"/>
  <c r="BN44" i="1"/>
  <c r="BI44" i="1"/>
  <c r="BJ44" i="1" s="1"/>
  <c r="BP43" i="1"/>
  <c r="BO43" i="1"/>
  <c r="BN43" i="1"/>
  <c r="BI43" i="1"/>
  <c r="BJ43" i="1" s="1"/>
  <c r="BP42" i="1"/>
  <c r="BO42" i="1"/>
  <c r="BN42" i="1"/>
  <c r="BI42" i="1"/>
  <c r="BJ42" i="1" s="1"/>
  <c r="BP41" i="1"/>
  <c r="BO41" i="1"/>
  <c r="BN41" i="1"/>
  <c r="BI41" i="1"/>
  <c r="BJ41" i="1" s="1"/>
  <c r="BP40" i="1"/>
  <c r="BO40" i="1"/>
  <c r="BN40" i="1"/>
  <c r="BI40" i="1"/>
  <c r="BJ40" i="1" s="1"/>
  <c r="BP39" i="1"/>
  <c r="BO39" i="1"/>
  <c r="BN39" i="1"/>
  <c r="BI39" i="1"/>
  <c r="BJ39" i="1" s="1"/>
  <c r="BP38" i="1"/>
  <c r="BO38" i="1"/>
  <c r="BN38" i="1"/>
  <c r="BI38" i="1"/>
  <c r="BJ38" i="1" s="1"/>
  <c r="BP37" i="1"/>
  <c r="BO37" i="1"/>
  <c r="BN37" i="1"/>
  <c r="BI37" i="1"/>
  <c r="BJ37" i="1" s="1"/>
  <c r="BP36" i="1"/>
  <c r="BO36" i="1"/>
  <c r="BN36" i="1"/>
  <c r="BI36" i="1"/>
  <c r="BJ36" i="1" s="1"/>
  <c r="BP35" i="1"/>
  <c r="BO35" i="1"/>
  <c r="BN35" i="1"/>
  <c r="BI35" i="1"/>
  <c r="BJ35" i="1" s="1"/>
  <c r="BP34" i="1"/>
  <c r="BO34" i="1"/>
  <c r="BN34" i="1"/>
  <c r="BI34" i="1"/>
  <c r="BJ34" i="1" s="1"/>
  <c r="BP33" i="1"/>
  <c r="BO33" i="1"/>
  <c r="BN33" i="1"/>
  <c r="BI33" i="1"/>
  <c r="BJ33" i="1" s="1"/>
  <c r="BP32" i="1"/>
  <c r="BO32" i="1"/>
  <c r="BN32" i="1"/>
  <c r="BI32" i="1"/>
  <c r="BJ32" i="1" s="1"/>
  <c r="BP31" i="1"/>
  <c r="BO31" i="1"/>
  <c r="BN31" i="1"/>
  <c r="BI31" i="1"/>
  <c r="BJ31" i="1" s="1"/>
  <c r="BP30" i="1"/>
  <c r="BO30" i="1"/>
  <c r="BN30" i="1"/>
  <c r="BI30" i="1"/>
  <c r="BJ30" i="1" s="1"/>
  <c r="BP29" i="1"/>
  <c r="BO29" i="1"/>
  <c r="BN29" i="1"/>
  <c r="BI29" i="1"/>
  <c r="BJ29" i="1" s="1"/>
  <c r="BP28" i="1"/>
  <c r="BO28" i="1"/>
  <c r="BN28" i="1"/>
  <c r="BI28" i="1"/>
  <c r="BJ28" i="1" s="1"/>
  <c r="BP27" i="1"/>
  <c r="BO27" i="1"/>
  <c r="BN27" i="1"/>
  <c r="BI27" i="1"/>
  <c r="BJ27" i="1" s="1"/>
  <c r="BP26" i="1"/>
  <c r="BO26" i="1"/>
  <c r="BN26" i="1"/>
  <c r="BI26" i="1"/>
  <c r="BJ26" i="1" s="1"/>
  <c r="BP25" i="1"/>
  <c r="BO25" i="1"/>
  <c r="BN25" i="1"/>
  <c r="BI25" i="1"/>
  <c r="BJ25" i="1" s="1"/>
  <c r="BP24" i="1"/>
  <c r="BO24" i="1"/>
  <c r="BN24" i="1"/>
  <c r="BI24" i="1"/>
  <c r="BJ24" i="1" s="1"/>
  <c r="BP23" i="1"/>
  <c r="BO23" i="1"/>
  <c r="BN23" i="1"/>
  <c r="BI23" i="1"/>
  <c r="BJ23" i="1" s="1"/>
  <c r="BP22" i="1"/>
  <c r="BO22" i="1"/>
  <c r="BN22" i="1"/>
  <c r="BI22" i="1"/>
  <c r="BJ22" i="1" s="1"/>
  <c r="BP21" i="1"/>
  <c r="BO21" i="1"/>
  <c r="BN21" i="1"/>
  <c r="BI21" i="1"/>
  <c r="BJ21" i="1" s="1"/>
  <c r="BP20" i="1"/>
  <c r="BO20" i="1"/>
  <c r="BN20" i="1"/>
  <c r="BI20" i="1"/>
  <c r="BJ20" i="1" s="1"/>
  <c r="BP19" i="1"/>
  <c r="BO19" i="1"/>
  <c r="BN19" i="1"/>
  <c r="BI19" i="1"/>
  <c r="BJ19" i="1" s="1"/>
  <c r="BP18" i="1"/>
  <c r="BO18" i="1"/>
  <c r="BN18" i="1"/>
  <c r="BI18" i="1"/>
  <c r="BJ18" i="1" s="1"/>
  <c r="BP17" i="1"/>
  <c r="BO17" i="1"/>
  <c r="BN17" i="1"/>
  <c r="BI17" i="1"/>
  <c r="BJ17" i="1" s="1"/>
  <c r="BP16" i="1"/>
  <c r="BO16" i="1"/>
  <c r="BN16" i="1"/>
  <c r="BI16" i="1"/>
  <c r="BJ16" i="1" s="1"/>
  <c r="BP15" i="1"/>
  <c r="BO15" i="1"/>
  <c r="BN15" i="1"/>
  <c r="BI15" i="1"/>
  <c r="BJ15" i="1" s="1"/>
  <c r="BP14" i="1"/>
  <c r="BO14" i="1"/>
  <c r="BN14" i="1"/>
  <c r="BI14" i="1"/>
  <c r="BJ14" i="1" s="1"/>
  <c r="BP13" i="1"/>
  <c r="BO13" i="1"/>
  <c r="BN13" i="1"/>
  <c r="BI13" i="1"/>
  <c r="BJ13" i="1" s="1"/>
  <c r="BP12" i="1"/>
  <c r="BO12" i="1"/>
  <c r="BN12" i="1"/>
  <c r="BI12" i="1"/>
  <c r="BJ12" i="1" s="1"/>
  <c r="BP11" i="1"/>
  <c r="BO11" i="1"/>
  <c r="BN11" i="1"/>
  <c r="BI11" i="1"/>
  <c r="BJ11" i="1" s="1"/>
  <c r="BP10" i="1"/>
  <c r="BO10" i="1"/>
  <c r="BN10" i="1"/>
  <c r="BI10" i="1"/>
  <c r="BJ10" i="1" s="1"/>
  <c r="BP9" i="1"/>
  <c r="BO9" i="1"/>
  <c r="BN9" i="1"/>
  <c r="BI9" i="1"/>
  <c r="BJ9" i="1" s="1"/>
  <c r="BP8" i="1"/>
  <c r="BO8" i="1"/>
  <c r="BN8" i="1"/>
  <c r="BI8" i="1"/>
  <c r="BJ8" i="1" s="1"/>
  <c r="BP7" i="1"/>
  <c r="BO7" i="1"/>
  <c r="BN7" i="1"/>
  <c r="BI7" i="1"/>
  <c r="BJ7" i="1" s="1"/>
  <c r="BP6" i="1"/>
  <c r="BO6" i="1"/>
  <c r="BN6" i="1"/>
  <c r="BI6" i="1"/>
  <c r="BJ6" i="1" s="1"/>
  <c r="BP5" i="1"/>
  <c r="BO5" i="1"/>
  <c r="BN5" i="1"/>
  <c r="BI5" i="1"/>
  <c r="BJ5" i="1" s="1"/>
  <c r="BP4" i="1"/>
  <c r="BO4" i="1"/>
  <c r="BN4" i="1"/>
  <c r="BI4" i="1"/>
  <c r="BJ4" i="1" s="1"/>
  <c r="BP3" i="1"/>
  <c r="BO3" i="1"/>
  <c r="BN3" i="1"/>
  <c r="BI3" i="1"/>
  <c r="BJ3" i="1" s="1"/>
  <c r="BP2" i="1"/>
  <c r="BO2" i="1"/>
  <c r="BN2" i="1"/>
  <c r="BI2" i="1"/>
  <c r="BJ2" i="1" s="1"/>
  <c r="BK3" i="1" l="1"/>
  <c r="BL3" i="1" s="1"/>
  <c r="BM3" i="1" s="1"/>
  <c r="BK5" i="1"/>
  <c r="BL5" i="1" s="1"/>
  <c r="BM5" i="1" s="1"/>
  <c r="BK7" i="1"/>
  <c r="BL7" i="1" s="1"/>
  <c r="BM7" i="1" s="1"/>
  <c r="BK9" i="1"/>
  <c r="BL9" i="1" s="1"/>
  <c r="BM9" i="1" s="1"/>
  <c r="BK11" i="1"/>
  <c r="BL11" i="1" s="1"/>
  <c r="BM11" i="1" s="1"/>
  <c r="BK13" i="1"/>
  <c r="BL13" i="1" s="1"/>
  <c r="BM13" i="1" s="1"/>
  <c r="BK15" i="1"/>
  <c r="BL15" i="1" s="1"/>
  <c r="BM15" i="1" s="1"/>
  <c r="BK17" i="1"/>
  <c r="BL17" i="1" s="1"/>
  <c r="BM17" i="1" s="1"/>
  <c r="BK19" i="1"/>
  <c r="BL19" i="1" s="1"/>
  <c r="BM19" i="1" s="1"/>
  <c r="BK21" i="1"/>
  <c r="BL21" i="1" s="1"/>
  <c r="BM21" i="1" s="1"/>
  <c r="BK23" i="1"/>
  <c r="BL23" i="1" s="1"/>
  <c r="BM23" i="1" s="1"/>
  <c r="BK25" i="1"/>
  <c r="BL25" i="1" s="1"/>
  <c r="BM25" i="1" s="1"/>
  <c r="BK27" i="1"/>
  <c r="BL27" i="1" s="1"/>
  <c r="BM27" i="1" s="1"/>
  <c r="BK29" i="1"/>
  <c r="BL29" i="1" s="1"/>
  <c r="BM29" i="1" s="1"/>
  <c r="BK31" i="1"/>
  <c r="BL31" i="1" s="1"/>
  <c r="BM31" i="1" s="1"/>
  <c r="BK33" i="1"/>
  <c r="BL33" i="1" s="1"/>
  <c r="BM33" i="1" s="1"/>
  <c r="BK35" i="1"/>
  <c r="BL35" i="1" s="1"/>
  <c r="BM35" i="1" s="1"/>
  <c r="BK37" i="1"/>
  <c r="BL37" i="1" s="1"/>
  <c r="BM37" i="1" s="1"/>
  <c r="BK39" i="1"/>
  <c r="BL39" i="1" s="1"/>
  <c r="BM39" i="1" s="1"/>
  <c r="BK41" i="1"/>
  <c r="BL41" i="1" s="1"/>
  <c r="BM41" i="1" s="1"/>
  <c r="BK43" i="1"/>
  <c r="BL43" i="1" s="1"/>
  <c r="BM43" i="1" s="1"/>
  <c r="BK45" i="1"/>
  <c r="BL45" i="1" s="1"/>
  <c r="BM45" i="1" s="1"/>
  <c r="BK47" i="1"/>
  <c r="BL47" i="1" s="1"/>
  <c r="BM47" i="1" s="1"/>
  <c r="BK49" i="1"/>
  <c r="BL49" i="1" s="1"/>
  <c r="BM49" i="1" s="1"/>
  <c r="BK51" i="1"/>
  <c r="BL51" i="1" s="1"/>
  <c r="BM51" i="1" s="1"/>
  <c r="BK53" i="1"/>
  <c r="BL53" i="1" s="1"/>
  <c r="BM53" i="1" s="1"/>
  <c r="BK55" i="1"/>
  <c r="BL55" i="1" s="1"/>
  <c r="BM55" i="1" s="1"/>
  <c r="BK57" i="1"/>
  <c r="BL57" i="1" s="1"/>
  <c r="BM57" i="1" s="1"/>
  <c r="BK59" i="1"/>
  <c r="BL59" i="1" s="1"/>
  <c r="BM59" i="1" s="1"/>
  <c r="BK61" i="1"/>
  <c r="BL61" i="1" s="1"/>
  <c r="BM61" i="1" s="1"/>
  <c r="BK63" i="1"/>
  <c r="BL63" i="1" s="1"/>
  <c r="BM63" i="1" s="1"/>
  <c r="BK65" i="1"/>
  <c r="BL65" i="1" s="1"/>
  <c r="BM65" i="1" s="1"/>
  <c r="BK4" i="1"/>
  <c r="BL4" i="1" s="1"/>
  <c r="BM4" i="1" s="1"/>
  <c r="BK8" i="1"/>
  <c r="BL8" i="1" s="1"/>
  <c r="BM8" i="1" s="1"/>
  <c r="BK12" i="1"/>
  <c r="BL12" i="1" s="1"/>
  <c r="BM12" i="1" s="1"/>
  <c r="BK16" i="1"/>
  <c r="BL16" i="1" s="1"/>
  <c r="BM16" i="1" s="1"/>
  <c r="BK20" i="1"/>
  <c r="BL20" i="1" s="1"/>
  <c r="BM20" i="1" s="1"/>
  <c r="BK24" i="1"/>
  <c r="BL24" i="1" s="1"/>
  <c r="BM24" i="1" s="1"/>
  <c r="BK28" i="1"/>
  <c r="BL28" i="1" s="1"/>
  <c r="BM28" i="1" s="1"/>
  <c r="BK32" i="1"/>
  <c r="BL32" i="1" s="1"/>
  <c r="BM32" i="1" s="1"/>
  <c r="BK36" i="1"/>
  <c r="BL36" i="1" s="1"/>
  <c r="BM36" i="1" s="1"/>
  <c r="BK40" i="1"/>
  <c r="BL40" i="1" s="1"/>
  <c r="BM40" i="1" s="1"/>
  <c r="BK44" i="1"/>
  <c r="BL44" i="1" s="1"/>
  <c r="BM44" i="1" s="1"/>
  <c r="BK48" i="1"/>
  <c r="BL48" i="1" s="1"/>
  <c r="BM48" i="1" s="1"/>
  <c r="BK52" i="1"/>
  <c r="BL52" i="1" s="1"/>
  <c r="BM52" i="1" s="1"/>
  <c r="BK56" i="1"/>
  <c r="BL56" i="1" s="1"/>
  <c r="BM56" i="1" s="1"/>
  <c r="BK60" i="1"/>
  <c r="BL60" i="1" s="1"/>
  <c r="BM60" i="1" s="1"/>
  <c r="BK2" i="1"/>
  <c r="BL2" i="1" s="1"/>
  <c r="BM2" i="1" s="1"/>
  <c r="BK6" i="1"/>
  <c r="BL6" i="1" s="1"/>
  <c r="BM6" i="1" s="1"/>
  <c r="BK10" i="1"/>
  <c r="BL10" i="1" s="1"/>
  <c r="BM10" i="1" s="1"/>
  <c r="BK14" i="1"/>
  <c r="BL14" i="1" s="1"/>
  <c r="BM14" i="1" s="1"/>
  <c r="BK18" i="1"/>
  <c r="BL18" i="1" s="1"/>
  <c r="BM18" i="1" s="1"/>
  <c r="BK22" i="1"/>
  <c r="BL22" i="1" s="1"/>
  <c r="BM22" i="1" s="1"/>
  <c r="BK26" i="1"/>
  <c r="BL26" i="1" s="1"/>
  <c r="BM26" i="1" s="1"/>
  <c r="BK30" i="1"/>
  <c r="BL30" i="1" s="1"/>
  <c r="BM30" i="1" s="1"/>
  <c r="BK34" i="1"/>
  <c r="BL34" i="1" s="1"/>
  <c r="BM34" i="1" s="1"/>
  <c r="BK38" i="1"/>
  <c r="BL38" i="1" s="1"/>
  <c r="BM38" i="1" s="1"/>
  <c r="BK42" i="1"/>
  <c r="BL42" i="1" s="1"/>
  <c r="BM42" i="1" s="1"/>
  <c r="BK46" i="1"/>
  <c r="BL46" i="1" s="1"/>
  <c r="BM46" i="1" s="1"/>
  <c r="BK50" i="1"/>
  <c r="BL50" i="1" s="1"/>
  <c r="BM50" i="1" s="1"/>
  <c r="BK54" i="1"/>
  <c r="BL54" i="1" s="1"/>
  <c r="BM54" i="1" s="1"/>
  <c r="BK58" i="1"/>
  <c r="BL58" i="1" s="1"/>
  <c r="BM58" i="1" s="1"/>
  <c r="BK62" i="1"/>
  <c r="BL62" i="1" s="1"/>
  <c r="BM62" i="1" s="1"/>
  <c r="BK64" i="1"/>
  <c r="BL64" i="1" s="1"/>
  <c r="BM64" i="1" s="1"/>
  <c r="BQ17" i="1"/>
  <c r="BQ54" i="1"/>
  <c r="BQ53" i="1"/>
  <c r="BQ65" i="1"/>
  <c r="CD38" i="1"/>
  <c r="BQ15" i="1"/>
  <c r="BQ18" i="1"/>
  <c r="BQ27" i="1"/>
  <c r="BQ31" i="1"/>
  <c r="BQ37" i="1"/>
  <c r="BQ43" i="1"/>
  <c r="BQ58" i="1"/>
  <c r="CD54" i="1"/>
  <c r="BQ38" i="1"/>
  <c r="CD59" i="1"/>
  <c r="CD10" i="1"/>
  <c r="CD43" i="1"/>
  <c r="CD18" i="1"/>
  <c r="BQ42" i="1"/>
  <c r="BQ62" i="1"/>
  <c r="CD50" i="1"/>
  <c r="CD22" i="1"/>
  <c r="CD46" i="1"/>
  <c r="BQ34" i="1"/>
  <c r="BQ50" i="1"/>
  <c r="BQ36" i="1"/>
  <c r="CD27" i="1"/>
  <c r="BQ14" i="1"/>
  <c r="BQ52" i="1"/>
  <c r="CD52" i="1"/>
  <c r="CD51" i="1"/>
  <c r="CD39" i="1"/>
  <c r="CD34" i="1"/>
  <c r="CD20" i="1"/>
  <c r="CD19" i="1"/>
  <c r="CD14" i="1"/>
  <c r="CD6" i="1"/>
  <c r="BQ4" i="1"/>
  <c r="BQ5" i="1"/>
  <c r="BQ6" i="1"/>
  <c r="BQ10" i="1"/>
  <c r="BQ30" i="1"/>
  <c r="BQ33" i="1"/>
  <c r="BQ47" i="1"/>
  <c r="BQ59" i="1"/>
  <c r="CD2" i="1"/>
  <c r="CD62" i="1"/>
  <c r="CD42" i="1"/>
  <c r="CD30" i="1"/>
  <c r="CD12" i="1"/>
  <c r="CD11" i="1"/>
  <c r="CD4" i="1"/>
  <c r="CD3" i="1"/>
  <c r="BQ11" i="1"/>
  <c r="BQ20" i="1"/>
  <c r="BQ21" i="1"/>
  <c r="BQ22" i="1"/>
  <c r="BQ26" i="1"/>
  <c r="BQ46" i="1"/>
  <c r="BQ49" i="1"/>
  <c r="BQ63" i="1"/>
  <c r="BQ32" i="1"/>
  <c r="BQ48" i="1"/>
  <c r="CD57" i="1"/>
  <c r="CD47" i="1"/>
  <c r="CD25" i="1"/>
  <c r="CD17" i="1"/>
  <c r="CD9" i="1"/>
  <c r="BQ7" i="1"/>
  <c r="BQ12" i="1"/>
  <c r="BQ13" i="1"/>
  <c r="BQ23" i="1"/>
  <c r="BQ28" i="1"/>
  <c r="BQ29" i="1"/>
  <c r="BQ39" i="1"/>
  <c r="BQ44" i="1"/>
  <c r="BQ45" i="1"/>
  <c r="BQ55" i="1"/>
  <c r="BQ60" i="1"/>
  <c r="BQ61" i="1"/>
  <c r="CD58" i="1"/>
  <c r="CD55" i="1"/>
  <c r="CD36" i="1"/>
  <c r="CD35" i="1"/>
  <c r="CD26" i="1"/>
  <c r="CD23" i="1"/>
  <c r="CD15" i="1"/>
  <c r="CD7" i="1"/>
  <c r="BQ16" i="1"/>
  <c r="BQ64" i="1"/>
  <c r="BQ3" i="1"/>
  <c r="BQ8" i="1"/>
  <c r="BQ9" i="1"/>
  <c r="BQ19" i="1"/>
  <c r="BQ24" i="1"/>
  <c r="BQ25" i="1"/>
  <c r="BQ35" i="1"/>
  <c r="BQ40" i="1"/>
  <c r="BQ41" i="1"/>
  <c r="BQ51" i="1"/>
  <c r="BQ56" i="1"/>
  <c r="BQ57" i="1"/>
  <c r="CD63" i="1"/>
  <c r="CD41" i="1"/>
  <c r="CD31" i="1"/>
  <c r="CD61" i="1"/>
  <c r="CD56" i="1"/>
  <c r="CD45" i="1"/>
  <c r="CD40" i="1"/>
  <c r="CD29" i="1"/>
  <c r="CD24" i="1"/>
  <c r="CD65" i="1"/>
  <c r="CD60" i="1"/>
  <c r="CD49" i="1"/>
  <c r="CD44" i="1"/>
  <c r="CD33" i="1"/>
  <c r="CD28" i="1"/>
  <c r="CD16" i="1"/>
  <c r="CD8" i="1"/>
  <c r="CD64" i="1"/>
  <c r="CD53" i="1"/>
  <c r="CD48" i="1"/>
  <c r="CD37" i="1"/>
  <c r="CD32" i="1"/>
  <c r="CD21" i="1"/>
  <c r="CD13" i="1"/>
  <c r="CD5" i="1"/>
  <c r="BQ2" i="1"/>
</calcChain>
</file>

<file path=xl/sharedStrings.xml><?xml version="1.0" encoding="utf-8"?>
<sst xmlns="http://schemas.openxmlformats.org/spreadsheetml/2006/main" count="2546" uniqueCount="760">
  <si>
    <t>GPSpoint</t>
  </si>
  <si>
    <t>Treat</t>
  </si>
  <si>
    <t>Treat_no</t>
  </si>
  <si>
    <t>Rep</t>
  </si>
  <si>
    <t>Easting</t>
  </si>
  <si>
    <t>Northing</t>
  </si>
  <si>
    <t>N_Rateha</t>
  </si>
  <si>
    <t>Sand_A</t>
  </si>
  <si>
    <t>Silt_A</t>
  </si>
  <si>
    <t>Clay_A</t>
  </si>
  <si>
    <t>Sand_C</t>
  </si>
  <si>
    <t>Silt_C</t>
  </si>
  <si>
    <t>Clay_C</t>
  </si>
  <si>
    <t>Sand_D</t>
  </si>
  <si>
    <t>Silt_D</t>
  </si>
  <si>
    <t>Clay_D</t>
  </si>
  <si>
    <t>Em38</t>
  </si>
  <si>
    <t>CEC</t>
  </si>
  <si>
    <t>NO3_0_24</t>
  </si>
  <si>
    <t>NO3_0_36</t>
  </si>
  <si>
    <t>NO3_0_48</t>
  </si>
  <si>
    <t>NO3_36_48</t>
  </si>
  <si>
    <t>NO3_48_60</t>
  </si>
  <si>
    <t>NO3_60_72</t>
  </si>
  <si>
    <t>sedLnt_ac</t>
  </si>
  <si>
    <t>pcnt_Lnt</t>
  </si>
  <si>
    <t>Lint_ac</t>
  </si>
  <si>
    <t>Sedkg20ft</t>
  </si>
  <si>
    <t>pcnt_seed</t>
  </si>
  <si>
    <t>Seed_ac</t>
  </si>
  <si>
    <t>SedN</t>
  </si>
  <si>
    <t>SedNac</t>
  </si>
  <si>
    <t>r800_143</t>
  </si>
  <si>
    <t>r730_143</t>
  </si>
  <si>
    <t>r670_143</t>
  </si>
  <si>
    <t>r590_143</t>
  </si>
  <si>
    <t>r530_143</t>
  </si>
  <si>
    <t>NVA800_143</t>
  </si>
  <si>
    <t>NVR800_143</t>
  </si>
  <si>
    <t>NDARE_143</t>
  </si>
  <si>
    <t>NDRRE_143</t>
  </si>
  <si>
    <t>NVG800_143</t>
  </si>
  <si>
    <t>PRI_143</t>
  </si>
  <si>
    <t>CI800_143</t>
  </si>
  <si>
    <t>N_rateac</t>
  </si>
  <si>
    <t>Pdro_Lnt_ac</t>
  </si>
  <si>
    <t>NH4ppm_A</t>
  </si>
  <si>
    <t>NH4ppm_B</t>
  </si>
  <si>
    <t>NH4ppm_C</t>
  </si>
  <si>
    <t>NH4ppm_D</t>
  </si>
  <si>
    <t>NH4ppm_E</t>
  </si>
  <si>
    <t>NH4ppm_F</t>
  </si>
  <si>
    <t>NH4_0_24</t>
  </si>
  <si>
    <t>NH4_0_36</t>
  </si>
  <si>
    <t>NH4_0_48</t>
  </si>
  <si>
    <t>NH4_36_48</t>
  </si>
  <si>
    <t>NH4_48_60</t>
  </si>
  <si>
    <t>NH4_60_72</t>
  </si>
  <si>
    <t>NO3_36_72</t>
  </si>
  <si>
    <t>DATT_143</t>
  </si>
  <si>
    <t>Agro</t>
  </si>
  <si>
    <t>1.3 STB</t>
  </si>
  <si>
    <t>Re_1 Agro</t>
  </si>
  <si>
    <t>Zero</t>
  </si>
  <si>
    <t>Re_1.3 Agro</t>
  </si>
  <si>
    <t>Re_1.3 STB</t>
  </si>
  <si>
    <t>Re_1 STB</t>
  </si>
  <si>
    <t>STB</t>
  </si>
  <si>
    <t>Kind Of Sample</t>
  </si>
  <si>
    <t>Lab No</t>
  </si>
  <si>
    <t>Cust No</t>
  </si>
  <si>
    <t>Name</t>
  </si>
  <si>
    <t>Company</t>
  </si>
  <si>
    <t>Address 1</t>
  </si>
  <si>
    <t>City</t>
  </si>
  <si>
    <t>State</t>
  </si>
  <si>
    <t>Zip</t>
  </si>
  <si>
    <t>Grower</t>
  </si>
  <si>
    <t>Field ID</t>
  </si>
  <si>
    <t>Sample ID</t>
  </si>
  <si>
    <t>Date Recd</t>
  </si>
  <si>
    <t>Date Rept</t>
  </si>
  <si>
    <t>B Depth</t>
  </si>
  <si>
    <t>E Depth</t>
  </si>
  <si>
    <t>Past Crop</t>
  </si>
  <si>
    <t>1:1 Soil pH</t>
  </si>
  <si>
    <t>WDRF Buffer pH</t>
  </si>
  <si>
    <t>1:1 S Salts mmho/cm</t>
  </si>
  <si>
    <t>Excess Lime</t>
  </si>
  <si>
    <t>Texture No</t>
  </si>
  <si>
    <t>Organic Matter LOI %</t>
  </si>
  <si>
    <t>Nitrate-N ppm N</t>
  </si>
  <si>
    <t>lbs N/A</t>
  </si>
  <si>
    <t>Bray P-1 ppm P</t>
  </si>
  <si>
    <t>Olsen P ppm P</t>
  </si>
  <si>
    <t>Potassium ppm K</t>
  </si>
  <si>
    <t>Sulfate-S ppm S</t>
  </si>
  <si>
    <t>Zinc ppm Zn</t>
  </si>
  <si>
    <t>Iron ppm Fe</t>
  </si>
  <si>
    <t>Manganese ppm Mn</t>
  </si>
  <si>
    <t>Copper ppm Cu</t>
  </si>
  <si>
    <t>Calcium ppm Ca</t>
  </si>
  <si>
    <t>Magnesium ppm Mg</t>
  </si>
  <si>
    <t>Sodium ppm Na</t>
  </si>
  <si>
    <t>Boron ppm B</t>
  </si>
  <si>
    <t>CEC/Sum of Cations me/100g</t>
  </si>
  <si>
    <t>%H Sat</t>
  </si>
  <si>
    <t>%K Sat</t>
  </si>
  <si>
    <t>%Ca Sat</t>
  </si>
  <si>
    <t>%Mg Sat</t>
  </si>
  <si>
    <t>%Na Sat</t>
  </si>
  <si>
    <t>2N KCl NO3-N ppm N</t>
  </si>
  <si>
    <t>KCl NH4-N ppm</t>
  </si>
  <si>
    <t>Aluminum ppm Al</t>
  </si>
  <si>
    <t>Chloride ppm Cl</t>
  </si>
  <si>
    <t>Bray P-2 ppm P</t>
  </si>
  <si>
    <t>Mehlich P-II ppm P</t>
  </si>
  <si>
    <t>Mehlich P-III ppm P</t>
  </si>
  <si>
    <t>BRONSON DR KEVIN</t>
  </si>
  <si>
    <t>USDA-ARS</t>
  </si>
  <si>
    <t>21881 N CARDON LN</t>
  </si>
  <si>
    <t>MARICOPA</t>
  </si>
  <si>
    <t>AZ</t>
  </si>
  <si>
    <t>DR KEVIN BRONSON</t>
  </si>
  <si>
    <t>A</t>
  </si>
  <si>
    <t>All Other Crops</t>
  </si>
  <si>
    <t>HIGH</t>
  </si>
  <si>
    <t>B</t>
  </si>
  <si>
    <t>C</t>
  </si>
  <si>
    <t>F13 5</t>
  </si>
  <si>
    <t>LOW</t>
  </si>
  <si>
    <t>F13 10</t>
  </si>
  <si>
    <t>NONE</t>
  </si>
  <si>
    <t>F13 15</t>
  </si>
  <si>
    <t>F13 20</t>
  </si>
  <si>
    <t>F13 25</t>
  </si>
  <si>
    <t>F13 30</t>
  </si>
  <si>
    <t>F13 43</t>
  </si>
  <si>
    <t>F13 45</t>
  </si>
  <si>
    <t>F13 49</t>
  </si>
  <si>
    <t>NO3ppm_0_12</t>
  </si>
  <si>
    <t>NO3ppm_12_24</t>
  </si>
  <si>
    <t>NO3ppm_24_36</t>
  </si>
  <si>
    <t>NO3ppm_36_48</t>
  </si>
  <si>
    <t>NO3ppm_48_60</t>
  </si>
  <si>
    <t>NO3ppm_60_72</t>
  </si>
  <si>
    <t>NH4_36_72</t>
  </si>
  <si>
    <t>Pass_no</t>
  </si>
  <si>
    <t>Plot</t>
  </si>
  <si>
    <t>Nraha_147</t>
  </si>
  <si>
    <t>Nraha_168</t>
  </si>
  <si>
    <t>r800_125</t>
  </si>
  <si>
    <t>r730_125</t>
  </si>
  <si>
    <t>r670_125</t>
  </si>
  <si>
    <t>r590_125</t>
  </si>
  <si>
    <t>r530_125</t>
  </si>
  <si>
    <t>r550_125</t>
  </si>
  <si>
    <t>NVA800_125</t>
  </si>
  <si>
    <t>NVR800_125</t>
  </si>
  <si>
    <t>NDARE_125</t>
  </si>
  <si>
    <t>NDRRE_125</t>
  </si>
  <si>
    <t>NDRE_125</t>
  </si>
  <si>
    <t>NVG800_125</t>
  </si>
  <si>
    <t>PRI_125</t>
  </si>
  <si>
    <t>CI800_125</t>
  </si>
  <si>
    <t>CCCI_125</t>
  </si>
  <si>
    <t>CCCIA_125</t>
  </si>
  <si>
    <t>DATT_125</t>
  </si>
  <si>
    <t>r800_133</t>
  </si>
  <si>
    <t>r730_133</t>
  </si>
  <si>
    <t>r670_133</t>
  </si>
  <si>
    <t>r590_133</t>
  </si>
  <si>
    <t>r530_133</t>
  </si>
  <si>
    <t>r550_133</t>
  </si>
  <si>
    <t>NVA800_133</t>
  </si>
  <si>
    <t>NVR800_133</t>
  </si>
  <si>
    <t>NDARE_133</t>
  </si>
  <si>
    <t>NDRRE_133</t>
  </si>
  <si>
    <t>NDRE_133</t>
  </si>
  <si>
    <t>NVG800_133</t>
  </si>
  <si>
    <t>PRI_133</t>
  </si>
  <si>
    <t>CI800_133</t>
  </si>
  <si>
    <t>CCCI_133</t>
  </si>
  <si>
    <t>CCCIA_133</t>
  </si>
  <si>
    <t>DATT_133</t>
  </si>
  <si>
    <t>r550_143</t>
  </si>
  <si>
    <t>NDRE_143</t>
  </si>
  <si>
    <t>CCCI_143</t>
  </si>
  <si>
    <t>CCCIA_143</t>
  </si>
  <si>
    <t>r800_147</t>
  </si>
  <si>
    <t>r730_147</t>
  </si>
  <si>
    <t>r670_147</t>
  </si>
  <si>
    <t>r590_147</t>
  </si>
  <si>
    <t>r530_147</t>
  </si>
  <si>
    <t>r550_147</t>
  </si>
  <si>
    <t>NVA800_147</t>
  </si>
  <si>
    <t>NVR800_147</t>
  </si>
  <si>
    <t>NDARE_147</t>
  </si>
  <si>
    <t>NDRRE_147</t>
  </si>
  <si>
    <t>NDRE_147</t>
  </si>
  <si>
    <t>NVG800_147</t>
  </si>
  <si>
    <t>PRI_147</t>
  </si>
  <si>
    <t>CI800_147</t>
  </si>
  <si>
    <t>CCCI_147</t>
  </si>
  <si>
    <t>CCCIA_147</t>
  </si>
  <si>
    <t>DATT_147</t>
  </si>
  <si>
    <t>DATTA_125</t>
  </si>
  <si>
    <t>DATTA_133</t>
  </si>
  <si>
    <t>DATTA_143</t>
  </si>
  <si>
    <t>DATTA_147</t>
  </si>
  <si>
    <t>r800_153</t>
  </si>
  <si>
    <t>r730_153</t>
  </si>
  <si>
    <t>r670_153</t>
  </si>
  <si>
    <t>r590_153</t>
  </si>
  <si>
    <t>r530_153</t>
  </si>
  <si>
    <t>r550_153</t>
  </si>
  <si>
    <t>NVA800_153</t>
  </si>
  <si>
    <t>NVR800_153</t>
  </si>
  <si>
    <t>NDARE_153</t>
  </si>
  <si>
    <t>NDRRE_153</t>
  </si>
  <si>
    <t>NDRE_153</t>
  </si>
  <si>
    <t>NVG800_153</t>
  </si>
  <si>
    <t>PRI_153</t>
  </si>
  <si>
    <t>CI800_153</t>
  </si>
  <si>
    <t>CCCI_153</t>
  </si>
  <si>
    <t>CCCIA_153</t>
  </si>
  <si>
    <t>DATT_153</t>
  </si>
  <si>
    <t>DATTA_153</t>
  </si>
  <si>
    <t>GPA_UAN_05_27</t>
  </si>
  <si>
    <t>GPA_UAN_06_17</t>
  </si>
  <si>
    <t>r800_161</t>
  </si>
  <si>
    <t>r730_161</t>
  </si>
  <si>
    <t>r670_161</t>
  </si>
  <si>
    <t>r590_161</t>
  </si>
  <si>
    <t>r530_161</t>
  </si>
  <si>
    <t>r550_161</t>
  </si>
  <si>
    <t>NVA800_161</t>
  </si>
  <si>
    <t>NVR800_161</t>
  </si>
  <si>
    <t>NDARE_161</t>
  </si>
  <si>
    <t>NDRRE_161</t>
  </si>
  <si>
    <t>NDRE_161</t>
  </si>
  <si>
    <t>NVG800_161</t>
  </si>
  <si>
    <t>PRI_161</t>
  </si>
  <si>
    <t>CI800_161</t>
  </si>
  <si>
    <t>CCCI_161</t>
  </si>
  <si>
    <t>CCCIA_161</t>
  </si>
  <si>
    <t>DATT_161</t>
  </si>
  <si>
    <t>DATTA_161</t>
  </si>
  <si>
    <t>r730_167</t>
  </si>
  <si>
    <t>r670_167</t>
  </si>
  <si>
    <t>r590_167</t>
  </si>
  <si>
    <t>r530_167</t>
  </si>
  <si>
    <t>r550_167</t>
  </si>
  <si>
    <t>NVA800_167</t>
  </si>
  <si>
    <t>NVR800_167</t>
  </si>
  <si>
    <t>NDARE_167</t>
  </si>
  <si>
    <t>NDRRE_167</t>
  </si>
  <si>
    <t>NDRE_167</t>
  </si>
  <si>
    <t>NVG800_167</t>
  </si>
  <si>
    <t>PRI_167</t>
  </si>
  <si>
    <t>CI800_167</t>
  </si>
  <si>
    <t>CCCI_167</t>
  </si>
  <si>
    <t>CCCIA_167</t>
  </si>
  <si>
    <t>DATT_167</t>
  </si>
  <si>
    <t>DATTA_167</t>
  </si>
  <si>
    <t>r800_175</t>
  </si>
  <si>
    <t>r730_175</t>
  </si>
  <si>
    <t>r670_175</t>
  </si>
  <si>
    <t>r590_175</t>
  </si>
  <si>
    <t>r530_175</t>
  </si>
  <si>
    <t>r550_175</t>
  </si>
  <si>
    <t>NVA800_175</t>
  </si>
  <si>
    <t>NVR800_175</t>
  </si>
  <si>
    <t>NDARE_175</t>
  </si>
  <si>
    <t>NDRRE_175</t>
  </si>
  <si>
    <t>NDRE_175</t>
  </si>
  <si>
    <t>NVG800_175</t>
  </si>
  <si>
    <t>PRI_175</t>
  </si>
  <si>
    <t>CI800_175</t>
  </si>
  <si>
    <t>CCCI_175</t>
  </si>
  <si>
    <t>CCCIA_175</t>
  </si>
  <si>
    <t>DATT_175</t>
  </si>
  <si>
    <t>DATTA_175</t>
  </si>
  <si>
    <t>NVG2_125</t>
  </si>
  <si>
    <t>NVG2_133</t>
  </si>
  <si>
    <t>NVG2_143</t>
  </si>
  <si>
    <t>NVG2_147</t>
  </si>
  <si>
    <t>NVG2_153</t>
  </si>
  <si>
    <t>NVG2_161</t>
  </si>
  <si>
    <t>NVG2_167</t>
  </si>
  <si>
    <t>NVG2_175</t>
  </si>
  <si>
    <t>r800_181</t>
  </si>
  <si>
    <t>r730_181</t>
  </si>
  <si>
    <t>r670_181</t>
  </si>
  <si>
    <t>r590_181</t>
  </si>
  <si>
    <t>r530_181</t>
  </si>
  <si>
    <t>r550_181</t>
  </si>
  <si>
    <t>NVA800_181</t>
  </si>
  <si>
    <t>NVR800_181</t>
  </si>
  <si>
    <t>NDARE_181</t>
  </si>
  <si>
    <t>NDRRE_181</t>
  </si>
  <si>
    <t>NDRE_181</t>
  </si>
  <si>
    <t>NVG800_181</t>
  </si>
  <si>
    <t>PRI_181</t>
  </si>
  <si>
    <t>CI800_181</t>
  </si>
  <si>
    <t>CCCI_181</t>
  </si>
  <si>
    <t>CCCIA_181</t>
  </si>
  <si>
    <t>DATT_181</t>
  </si>
  <si>
    <t>DATTA_181</t>
  </si>
  <si>
    <t>r800_188</t>
  </si>
  <si>
    <t>r730_188</t>
  </si>
  <si>
    <t>r670_188</t>
  </si>
  <si>
    <t>r590_188</t>
  </si>
  <si>
    <t>r530_188</t>
  </si>
  <si>
    <t>r550_188</t>
  </si>
  <si>
    <t>NVA800_188</t>
  </si>
  <si>
    <t>NVR800_188</t>
  </si>
  <si>
    <t>NDARE_188</t>
  </si>
  <si>
    <t>NDRRE_188</t>
  </si>
  <si>
    <t>NDRE_188</t>
  </si>
  <si>
    <t>NVG800_188</t>
  </si>
  <si>
    <t>PRI_188</t>
  </si>
  <si>
    <t>CI800_188</t>
  </si>
  <si>
    <t>CCCI_188</t>
  </si>
  <si>
    <t>CCCIA_188</t>
  </si>
  <si>
    <t>DATT_188</t>
  </si>
  <si>
    <t>DATTA_188</t>
  </si>
  <si>
    <t>NVG2_181</t>
  </si>
  <si>
    <t>NVG2_188</t>
  </si>
  <si>
    <t>Ht_MaxBotix_bed_cm_188</t>
  </si>
  <si>
    <t>Ht_MaxBotix_bed_cm_181</t>
  </si>
  <si>
    <t>Ht_MaxBotix_bed_cm_175</t>
  </si>
  <si>
    <t>Ht_MaxBotix_bed_cm_167</t>
  </si>
  <si>
    <t>Ht_MaxBotix_bed_cm_161</t>
  </si>
  <si>
    <t>Ht_cm_bed_188</t>
  </si>
  <si>
    <t>Ht_cm_fur_188</t>
  </si>
  <si>
    <t>SPAD_188</t>
  </si>
  <si>
    <t>SPAD_181</t>
  </si>
  <si>
    <t>SPAD_175</t>
  </si>
  <si>
    <t>SPAD_168</t>
  </si>
  <si>
    <t>SPAD_161</t>
  </si>
  <si>
    <t>SPAD_154</t>
  </si>
  <si>
    <t>Ht_cm_fur_181</t>
  </si>
  <si>
    <t>Ht_cm_bed_181</t>
  </si>
  <si>
    <t>Ht_cm_fur_174</t>
  </si>
  <si>
    <t>Ht_cm_bed_174</t>
  </si>
  <si>
    <t>Ht_cm_fur_167</t>
  </si>
  <si>
    <t>Ht_cm_bed_167</t>
  </si>
  <si>
    <t>Ht_cm_bed_162</t>
  </si>
  <si>
    <t>Ht_cm_fur_162</t>
  </si>
  <si>
    <t>GPA_UAN_07_07</t>
  </si>
  <si>
    <t>Pet_188</t>
  </si>
  <si>
    <t>Pet_181</t>
  </si>
  <si>
    <t>Pet_175</t>
  </si>
  <si>
    <t>Pet_168</t>
  </si>
  <si>
    <t>Pet_161</t>
  </si>
  <si>
    <t>Pet_154</t>
  </si>
  <si>
    <t>Ht_cm_fur_195</t>
  </si>
  <si>
    <t>Ht_cm_bed_196</t>
  </si>
  <si>
    <t>Ht_cm_bed_203</t>
  </si>
  <si>
    <t>Ht_cm_fur_203</t>
  </si>
  <si>
    <t>MaxBotixCM_188</t>
  </si>
  <si>
    <t>Ht_MaxBotix_bed_cm_203</t>
  </si>
  <si>
    <t>Ht_MaxBotix_bed_cm_196</t>
  </si>
  <si>
    <t>SPAD_196</t>
  </si>
  <si>
    <t>SPAD_202</t>
  </si>
  <si>
    <t>r800_196</t>
  </si>
  <si>
    <t>r730_196</t>
  </si>
  <si>
    <t>r670_196</t>
  </si>
  <si>
    <t>r590_196</t>
  </si>
  <si>
    <t>r530_196</t>
  </si>
  <si>
    <t>r550_196</t>
  </si>
  <si>
    <t>NVA800_196</t>
  </si>
  <si>
    <t>NVR800_196</t>
  </si>
  <si>
    <t>NDARE_196</t>
  </si>
  <si>
    <t>NDRRE_196</t>
  </si>
  <si>
    <t>NDRE_196</t>
  </si>
  <si>
    <t>NVG800_196</t>
  </si>
  <si>
    <t>NVG2_196</t>
  </si>
  <si>
    <t>PRI_196</t>
  </si>
  <si>
    <t>CI800_196</t>
  </si>
  <si>
    <t>CCCI_196</t>
  </si>
  <si>
    <t>CCCIA_196</t>
  </si>
  <si>
    <t>DATT_196</t>
  </si>
  <si>
    <t>DATTA_196</t>
  </si>
  <si>
    <t>r800_203</t>
  </si>
  <si>
    <t>r730_203</t>
  </si>
  <si>
    <t>r670_203</t>
  </si>
  <si>
    <t>r590_203</t>
  </si>
  <si>
    <t>r530_203</t>
  </si>
  <si>
    <t>r550_203</t>
  </si>
  <si>
    <t>NVA800_203</t>
  </si>
  <si>
    <t>NVR800_203</t>
  </si>
  <si>
    <t>NDARE_203</t>
  </si>
  <si>
    <t>NDRRE_203</t>
  </si>
  <si>
    <t>NDRE_203</t>
  </si>
  <si>
    <t>NVG800_203</t>
  </si>
  <si>
    <t>NVG2_203</t>
  </si>
  <si>
    <t>PRI_203</t>
  </si>
  <si>
    <t>CI800_203</t>
  </si>
  <si>
    <t>CCCI_203</t>
  </si>
  <si>
    <t>CCCIA_203</t>
  </si>
  <si>
    <t>DATT_203</t>
  </si>
  <si>
    <t>DATTA_203</t>
  </si>
  <si>
    <t>MaxBotix_Plt_ht_CM_188</t>
  </si>
  <si>
    <t>Ht_MaxBotix_bed_cm_209</t>
  </si>
  <si>
    <t>Ht_MaxBotix_bed_cm_210</t>
  </si>
  <si>
    <t>SPAD_209</t>
  </si>
  <si>
    <t>Pet_196</t>
  </si>
  <si>
    <t>Pet_202</t>
  </si>
  <si>
    <t>Pet_209</t>
  </si>
  <si>
    <t>Pet_216</t>
  </si>
  <si>
    <t>Ht_cm_bed_210</t>
  </si>
  <si>
    <t>Ht_cm_fur_210</t>
  </si>
  <si>
    <t>Ht_cm_bed_217</t>
  </si>
  <si>
    <t>Ht_cm_fur_217</t>
  </si>
  <si>
    <t>SPAD_216</t>
  </si>
  <si>
    <t>Ht_MaxBotix_bed_cm_217</t>
  </si>
  <si>
    <t>r800_210</t>
  </si>
  <si>
    <t>r730_210</t>
  </si>
  <si>
    <t>r670_210</t>
  </si>
  <si>
    <t>r590_210</t>
  </si>
  <si>
    <t>r530_210</t>
  </si>
  <si>
    <t>r550_210</t>
  </si>
  <si>
    <t>NVA800_210</t>
  </si>
  <si>
    <t>NVR800_210</t>
  </si>
  <si>
    <t>NDARE_210</t>
  </si>
  <si>
    <t>NDRRE_210</t>
  </si>
  <si>
    <t>NDRE_210</t>
  </si>
  <si>
    <t>NVG800_210</t>
  </si>
  <si>
    <t>NVG2_210</t>
  </si>
  <si>
    <t>PRI_210</t>
  </si>
  <si>
    <t>CI800_210</t>
  </si>
  <si>
    <t>CCCI_210</t>
  </si>
  <si>
    <t>CCCIA_210</t>
  </si>
  <si>
    <t>DATT_210</t>
  </si>
  <si>
    <t>DATTA_210</t>
  </si>
  <si>
    <t>r800_217</t>
  </si>
  <si>
    <t>r730_217</t>
  </si>
  <si>
    <t>r670_217</t>
  </si>
  <si>
    <t>r590_217</t>
  </si>
  <si>
    <t>r530_217</t>
  </si>
  <si>
    <t>r550_217</t>
  </si>
  <si>
    <t>NVA800_217</t>
  </si>
  <si>
    <t>NVR800_217</t>
  </si>
  <si>
    <t>NDARE_217</t>
  </si>
  <si>
    <t>NDRRE_217</t>
  </si>
  <si>
    <t>NDRE_217</t>
  </si>
  <si>
    <t>NVG800_217</t>
  </si>
  <si>
    <t>NVG2_217</t>
  </si>
  <si>
    <t>PRI_217</t>
  </si>
  <si>
    <t>CI800_217</t>
  </si>
  <si>
    <t>CCCI_217</t>
  </si>
  <si>
    <t>CCCIA_217</t>
  </si>
  <si>
    <t>DATT_217</t>
  </si>
  <si>
    <t>DATTA_217</t>
  </si>
  <si>
    <t>MaxBotixCM_217</t>
  </si>
  <si>
    <t>MaxBotix_Plt_ht_CM_217</t>
  </si>
  <si>
    <t>MaxBotixCM_167</t>
  </si>
  <si>
    <t>MaxBotix_Plt_ht_CM_167</t>
  </si>
  <si>
    <t>MaxBotixCM_175</t>
  </si>
  <si>
    <t>MaxBotix_Plt_ht_CM_175</t>
  </si>
  <si>
    <t>MaxBotix_Plt_ht_CM_210</t>
  </si>
  <si>
    <t>MaxBotixCM_210</t>
  </si>
  <si>
    <t>lvs_g_230</t>
  </si>
  <si>
    <t>stm_ct_230</t>
  </si>
  <si>
    <t>stm_g_230</t>
  </si>
  <si>
    <t>Bol_ct_230</t>
  </si>
  <si>
    <t>Bur_g_230</t>
  </si>
  <si>
    <t>Sdlntg_230</t>
  </si>
  <si>
    <t>Sed_g_230</t>
  </si>
  <si>
    <t>lnt_g_230</t>
  </si>
  <si>
    <t>lntha230</t>
  </si>
  <si>
    <t>lintac_230</t>
  </si>
  <si>
    <t>stmha230</t>
  </si>
  <si>
    <t>Burha230</t>
  </si>
  <si>
    <t>Sdltha230</t>
  </si>
  <si>
    <t>Sedha230</t>
  </si>
  <si>
    <t>lvsN_230</t>
  </si>
  <si>
    <t>lvsNha230</t>
  </si>
  <si>
    <t>STMN_230</t>
  </si>
  <si>
    <t>STMNha230</t>
  </si>
  <si>
    <t>BurN_230</t>
  </si>
  <si>
    <t>BurNha230</t>
  </si>
  <si>
    <t>SedN_230</t>
  </si>
  <si>
    <t>SedNha230</t>
  </si>
  <si>
    <t>TNUha230</t>
  </si>
  <si>
    <t>TNUac230</t>
  </si>
  <si>
    <t>FOB_TDM_kgha</t>
  </si>
  <si>
    <t>lvsha230</t>
  </si>
  <si>
    <t>MaxBotixCM_181</t>
  </si>
  <si>
    <t>MaxBotix_Plt_ht_CM_181</t>
  </si>
  <si>
    <t>TargT_ob_196</t>
  </si>
  <si>
    <t>TargT_na_196</t>
  </si>
  <si>
    <t>MaxBotixCM_196</t>
  </si>
  <si>
    <t>MaxBotix_Plt_ht_CM_196</t>
  </si>
  <si>
    <t>TargT_ob_188</t>
  </si>
  <si>
    <t>TargT_na_188</t>
  </si>
  <si>
    <t>TargT_ob_181</t>
  </si>
  <si>
    <t>TargT_na_181</t>
  </si>
  <si>
    <t>TargT_ob_175</t>
  </si>
  <si>
    <t>TargT_na_175</t>
  </si>
  <si>
    <t>TargT_ob_167</t>
  </si>
  <si>
    <t>TargT_na_167</t>
  </si>
  <si>
    <t>TargT_ob_161</t>
  </si>
  <si>
    <t>TargT_na_161</t>
  </si>
  <si>
    <t>Delin_seed</t>
  </si>
  <si>
    <t>leftover</t>
  </si>
  <si>
    <t>Lintwt</t>
  </si>
  <si>
    <t>June_9_NH4Nkgha</t>
  </si>
  <si>
    <t>June_9_NO3Nkgha</t>
  </si>
  <si>
    <t>July_1_NH4Nkgha</t>
  </si>
  <si>
    <t>July_1_NO3Nkgha</t>
  </si>
  <si>
    <t>July_21_NH4Nkgha</t>
  </si>
  <si>
    <t>July_21_NO3Nkgha</t>
  </si>
  <si>
    <t>r800_167</t>
  </si>
  <si>
    <t>SedLnt_kg17ft</t>
  </si>
  <si>
    <t>2-row_har_length_ft</t>
  </si>
  <si>
    <t>Lntkg20ft</t>
  </si>
  <si>
    <t>Sedkg20ft-tare</t>
  </si>
  <si>
    <t>Pdro_Sedlnt_ac_72pts</t>
  </si>
  <si>
    <t>Pdro_Sedlnt_ac_120ft</t>
  </si>
  <si>
    <t>Pdro_Lnt_ac_120</t>
  </si>
  <si>
    <t>lat</t>
  </si>
  <si>
    <t>lon</t>
  </si>
  <si>
    <t>Pdro_Lnt_ac_adj_to_ours</t>
  </si>
  <si>
    <t>MCARI_217</t>
  </si>
  <si>
    <t>MCARI_188</t>
  </si>
  <si>
    <t>MCARI_196</t>
  </si>
  <si>
    <t>MCARI_203</t>
  </si>
  <si>
    <t>MCARI_210</t>
  </si>
  <si>
    <t>LeafN_154</t>
  </si>
  <si>
    <t>LeafN_161</t>
  </si>
  <si>
    <t>LeafN_168</t>
  </si>
  <si>
    <t>LeafN_175</t>
  </si>
  <si>
    <t>LeafN_181</t>
  </si>
  <si>
    <t>LeafN_188</t>
  </si>
  <si>
    <t>LeafN_196</t>
  </si>
  <si>
    <t>LeafN_202</t>
  </si>
  <si>
    <t>LeafN_209</t>
  </si>
  <si>
    <t>LeafN_216</t>
  </si>
  <si>
    <t>Nraha_188</t>
  </si>
  <si>
    <t>MaxBotixCM_161</t>
  </si>
  <si>
    <t>MaxBotix_Plt_ht_CM_161</t>
  </si>
  <si>
    <t xml:space="preserve">Mehlich_P_IIIppm </t>
  </si>
  <si>
    <t>Nov_NO3ppm_0_12</t>
  </si>
  <si>
    <t>Nov_NO3ppm_12_24</t>
  </si>
  <si>
    <t>Nov_NO3ppm_24_36</t>
  </si>
  <si>
    <t>Nov_NO3ppm_36_48</t>
  </si>
  <si>
    <t>Nov_NO3ppm_48_60</t>
  </si>
  <si>
    <t>Nov_NO3ppm_60_72</t>
  </si>
  <si>
    <t>Nov_NO3_0_24</t>
  </si>
  <si>
    <t>Nov_NO3_0_36</t>
  </si>
  <si>
    <t>Nov_NO3_0_48</t>
  </si>
  <si>
    <t>Nov_NO3_36_48</t>
  </si>
  <si>
    <t>Nov_NO3_48_60</t>
  </si>
  <si>
    <t>Nov_NO3_60_72</t>
  </si>
  <si>
    <t>Nov_NO3_36_72</t>
  </si>
  <si>
    <t>Nov_NO3_0_72</t>
  </si>
  <si>
    <t>NO3_0_72</t>
  </si>
  <si>
    <t>Seed_reweigh_g</t>
  </si>
  <si>
    <t>Seed_ac2</t>
  </si>
  <si>
    <t>Sand_A_acid</t>
  </si>
  <si>
    <t>Silt_A_acid</t>
  </si>
  <si>
    <t>Clay_A_acid</t>
  </si>
  <si>
    <t>NDVI_ht_181</t>
  </si>
  <si>
    <t>NDVI_ht_161</t>
  </si>
  <si>
    <t>NDVI_ht_167</t>
  </si>
  <si>
    <t>NDVI_ht_175</t>
  </si>
  <si>
    <t>NDVI_ht_188</t>
  </si>
  <si>
    <t>NDVI_ht_196</t>
  </si>
  <si>
    <t>NDVI_ht_210</t>
  </si>
  <si>
    <t>NDVI_ht_217</t>
  </si>
  <si>
    <t>Pdro_Lnt_ac_120_cor_ours</t>
  </si>
  <si>
    <t>Sample</t>
  </si>
  <si>
    <t>MIC</t>
  </si>
  <si>
    <t>UHM</t>
  </si>
  <si>
    <t>UI</t>
  </si>
  <si>
    <t>STR</t>
  </si>
  <si>
    <t>ELO</t>
  </si>
  <si>
    <t>SFCper</t>
  </si>
  <si>
    <t>MTCI_217</t>
  </si>
  <si>
    <t>CIRE_217</t>
  </si>
  <si>
    <t>Seed_lint_ratio</t>
  </si>
  <si>
    <t>AE</t>
  </si>
  <si>
    <t>Lint_ha</t>
  </si>
  <si>
    <t>Airtemp_167</t>
  </si>
  <si>
    <t>TargTemp_air_nadir_167</t>
  </si>
  <si>
    <t>TargTemp_air_nadir_188</t>
  </si>
  <si>
    <t>Airtemp_188</t>
  </si>
  <si>
    <t>N_hapersplit</t>
  </si>
  <si>
    <t>NO3_0_60</t>
  </si>
  <si>
    <t>Nov_NO3_0_60</t>
  </si>
  <si>
    <t>Soil</t>
  </si>
  <si>
    <t>Location point ascribed to a plot transect or sub-plot area of analysis</t>
  </si>
  <si>
    <t>Proximal platfrom sampling path or transect count across the field</t>
  </si>
  <si>
    <t>Number of experimental plot</t>
  </si>
  <si>
    <t>Experimental replication or block number</t>
  </si>
  <si>
    <t>Nitrogen application treatment alpha code</t>
  </si>
  <si>
    <t>Nitrogen application treatment number</t>
  </si>
  <si>
    <t>Nitrogen fertilizer rate applied per hectare</t>
  </si>
  <si>
    <t>Nitrogen fertilizer rate applied per hectare per split</t>
  </si>
  <si>
    <t>Nitrogen fertilizer rate applied per acre</t>
  </si>
  <si>
    <t>Nitrogen fertilizer rate applied per hectare on DOY 161</t>
  </si>
  <si>
    <t>Nitrogen fertilizer rate applied per hectare on DOY 175</t>
  </si>
  <si>
    <t>Nitrogen fertilizer rate applied per hectare on DOY 188</t>
  </si>
  <si>
    <t>UTM meters east in WGS84</t>
  </si>
  <si>
    <t>UTM meters north in WGS84</t>
  </si>
  <si>
    <t>Latitude in decimal degrees</t>
  </si>
  <si>
    <t>Longitude in decimal degrees</t>
  </si>
  <si>
    <t>% sand in the 0-30 cm soil zone</t>
  </si>
  <si>
    <t>% silt in the 0-30 cm soil zone</t>
  </si>
  <si>
    <t>% clay in the 0-30 cm soil zone</t>
  </si>
  <si>
    <t>% sand in 60-90 cm soil</t>
  </si>
  <si>
    <t>% silt in 60-90 cm soil</t>
  </si>
  <si>
    <t>% clay in 60-90 cm soil</t>
  </si>
  <si>
    <t>Apparent electrical conductivity, ECa, uS/cm</t>
  </si>
  <si>
    <t>% sand in the 0-30 cm soil zone (soil acidified)</t>
  </si>
  <si>
    <t>% silt in the 0-30 cm soil zone (soil acidified)</t>
  </si>
  <si>
    <t>% clay in the 0-30 cm soil zone (soil acidified)</t>
  </si>
  <si>
    <t>Soil pH in 0-30 cm soil (1:1 soil:water)</t>
  </si>
  <si>
    <t>Woodruff buffer pH</t>
  </si>
  <si>
    <t>Soluble salts in 0-30 cm soil (1:1 soil:water)</t>
  </si>
  <si>
    <t>Soil lime indication</t>
  </si>
  <si>
    <t>Soil texture number</t>
  </si>
  <si>
    <t>loss on ignition</t>
  </si>
  <si>
    <t>parts per million of nitrate</t>
  </si>
  <si>
    <t>pounds of nitrogen per acre</t>
  </si>
  <si>
    <t>extractable K in ppm in 0-30 cm soil</t>
  </si>
  <si>
    <t>extractable S in ppm in 0-30 cm soil</t>
  </si>
  <si>
    <t>extractable Zn in ppm in 0-30 cm soil</t>
  </si>
  <si>
    <t>extractable Fe in ppm in 0-30 cm soil</t>
  </si>
  <si>
    <t>extractable Mn in ppm in 0-30 cm soil</t>
  </si>
  <si>
    <t>extractable Cu in ppm in 0-30 cm soil</t>
  </si>
  <si>
    <t>extractable Ca in ppm in 0-30 cm soil</t>
  </si>
  <si>
    <t>extractable Mg in ppm in 0-30 cm soil</t>
  </si>
  <si>
    <t>extractable Na in ppm in 0-30 cm soil</t>
  </si>
  <si>
    <t>Cation ion exchange in 0-30 cm in mmol/kg</t>
  </si>
  <si>
    <t>Saturation is percent of CEC of in the 0-30 cm soil</t>
  </si>
  <si>
    <t>Saturation is percent of CEC of in in 0-30 cm soil</t>
  </si>
  <si>
    <t>Loss on ignition method</t>
  </si>
  <si>
    <t>Weak acid soil extraction procedure, in ppm</t>
  </si>
  <si>
    <t>mg/kg 1 M KCL-extractable NO3-N in 0 to 12 inches of soil</t>
  </si>
  <si>
    <t>mg/kg 1 M KCL-extractable NO3-N in 12 to 24 inches of soil</t>
  </si>
  <si>
    <t>mg/kg 1 M KCL-extractable NO3-N in 24 to 36 inches of soil</t>
  </si>
  <si>
    <t>mg/kg 1 M KCL-extractable NO3-N in 36 to 48 inches of soil</t>
  </si>
  <si>
    <t>mg/kg 1 M KCL-extractable NO3-N in 48 to 60 inches of soil</t>
  </si>
  <si>
    <t>mg/kg 1 M KCL-extractable NO3-N in 60 to 72 inches of soil</t>
  </si>
  <si>
    <t>lb NO3-N/ac per 0-24 inches soil profile or 0-60 cm</t>
  </si>
  <si>
    <t>lb NO3-N/ac per 0-36 inches</t>
  </si>
  <si>
    <t>lb NO3-N/ac per 0-48 inches</t>
  </si>
  <si>
    <t>lb NO3-N/ac per 0-72 inches</t>
  </si>
  <si>
    <t>lb NO3-N/ac per 36-48 inches</t>
  </si>
  <si>
    <t>lb NO3-N/ac per 48-60 inches</t>
  </si>
  <si>
    <t>lb NO3-N/ac per 60-72 inches</t>
  </si>
  <si>
    <t>lb NO3-N/ac per 36-72 inches</t>
  </si>
  <si>
    <t>Ammonium ion ppm in the 0-30cm soil zone</t>
  </si>
  <si>
    <t>Ammonium ion ppm in the 30-60cm soil zone</t>
  </si>
  <si>
    <t>Ammonium ion ppm in the 60-90cm soil zone</t>
  </si>
  <si>
    <t>Ammonium ion ppm in the 90-120cm soil zone</t>
  </si>
  <si>
    <t>Ammonium ion ppm in the 120-150cm soil zone</t>
  </si>
  <si>
    <t>Ammonium ion ppm in the 150-180cm soil zone</t>
  </si>
  <si>
    <t>Ammonium in the top 24 inches of soil</t>
  </si>
  <si>
    <t>Ammonium in the top 36 inches of soil</t>
  </si>
  <si>
    <t>Ammonium in the top 48 inches of soil</t>
  </si>
  <si>
    <t>Ammonium in the top 36 to 48 inches of soil</t>
  </si>
  <si>
    <t>Ammonium in the top 48 to 60 inches of soil</t>
  </si>
  <si>
    <t>Ammonium in the top 60 to 72 inches of soil</t>
  </si>
  <si>
    <t>Ammonium in the top 36 to 72 inches of soil</t>
  </si>
  <si>
    <t>Nitrate parts per million in the 0 to 12 inches of soil</t>
  </si>
  <si>
    <t>Nitrate parts per million in the 12 to 24 inches of soil</t>
  </si>
  <si>
    <t>Nitrate parts per million in the 24 to 36 inches of soil</t>
  </si>
  <si>
    <t>Nitrate parts per million in the 36 to 48 inches of soil</t>
  </si>
  <si>
    <t>Nitrate ppm in the 36 to 48 inches of soil</t>
  </si>
  <si>
    <t>Nitrate ppm in the 48 to 60 inches of soil</t>
  </si>
  <si>
    <t>Nitrate ppm in the 0 to 24 inches of soil</t>
  </si>
  <si>
    <t>Nitrate ppm in the 0 to 36 inches of soil</t>
  </si>
  <si>
    <t>Nitrate ppm in the 0 to 48 inches of soil</t>
  </si>
  <si>
    <t>Nitrate ppm in the 0 to 72 inches of soil</t>
  </si>
  <si>
    <t>Ammonium as fertilzer applied in kg/ha</t>
  </si>
  <si>
    <t>Nitrate as fertilizer applied in kg/ha</t>
  </si>
  <si>
    <t>Gallons per Acre of isotopic N applied on date</t>
  </si>
  <si>
    <t>Height of plant canopy from soil bed on day of year</t>
  </si>
  <si>
    <t>Height of plant canopy from soil furrow on day of year</t>
  </si>
  <si>
    <t>Distance to soil bed from max ultrasonic sensor in cm on DOY</t>
  </si>
  <si>
    <t>502 leaf meter - Uddling et al., 2007 - result on DOY</t>
  </si>
  <si>
    <t>Leaf nitrogen on day of year</t>
  </si>
  <si>
    <t>Petiole sample on day of year</t>
  </si>
  <si>
    <t>leaf weight in grams on DOY</t>
  </si>
  <si>
    <t>stem count on DOY</t>
  </si>
  <si>
    <t>stem grams weight</t>
  </si>
  <si>
    <t>Boll count on DOY</t>
  </si>
  <si>
    <t>Burr weight in grams</t>
  </si>
  <si>
    <t>Seed lint in grams</t>
  </si>
  <si>
    <t>Seed grams</t>
  </si>
  <si>
    <t>lint in grams</t>
  </si>
  <si>
    <t>lint per hectare</t>
  </si>
  <si>
    <t>lint per acre</t>
  </si>
  <si>
    <t>leaves per hectare</t>
  </si>
  <si>
    <t>stems per hectare</t>
  </si>
  <si>
    <t>burr per hectare</t>
  </si>
  <si>
    <t>seed lint per hectare</t>
  </si>
  <si>
    <t>full open boll total dry matter</t>
  </si>
  <si>
    <t>seed weight per hectare on DOY</t>
  </si>
  <si>
    <t>delinted seed weight</t>
  </si>
  <si>
    <t>residual</t>
  </si>
  <si>
    <t>lint weight</t>
  </si>
  <si>
    <t>leaf nitrogen on day of year</t>
  </si>
  <si>
    <t>leaf nitrogen per hectare on day of year</t>
  </si>
  <si>
    <t>stem nitrogen on day of year</t>
  </si>
  <si>
    <t>stem nitrogen per hectare on day of year</t>
  </si>
  <si>
    <t>Burr nitrogen on day of year</t>
  </si>
  <si>
    <t>Burr nitrogen per hectare on day of year</t>
  </si>
  <si>
    <t>Seed nitrogen from LECO technology</t>
  </si>
  <si>
    <t>Seed nitrogen per hectare on day of year</t>
  </si>
  <si>
    <t>total nitrogen use per hectare on day of year</t>
  </si>
  <si>
    <t>toal nitrogen use per acre on day of year</t>
  </si>
  <si>
    <t>Seed lint in kg of small 17' area</t>
  </si>
  <si>
    <t>Seed lint per acre projection</t>
  </si>
  <si>
    <t>lint in kg of 20' area</t>
  </si>
  <si>
    <t>percent lint</t>
  </si>
  <si>
    <t>Seed lint per acre via 120' areas - Pedro Andrade-Sanchez</t>
  </si>
  <si>
    <t>Seed lint per acre via 72 sample points - Pedro Andrade-Sanchez</t>
  </si>
  <si>
    <t>Lint per acre projection - Pedro Andrade-Sanchez</t>
  </si>
  <si>
    <t>adjusted lint per acre - Pedro Andrade-Sanchez</t>
  </si>
  <si>
    <t>Lint per acre via 120' areas - Pedro Andrade-Sanchez</t>
  </si>
  <si>
    <t>seed weight in kg for 20' section with bag</t>
  </si>
  <si>
    <t>seed weight in kg for 20' section</t>
  </si>
  <si>
    <t>seed re-weigh in grams</t>
  </si>
  <si>
    <t>percent seed of the weight</t>
  </si>
  <si>
    <t>Seeds per acre</t>
  </si>
  <si>
    <t>Seed nitrogen per acre</t>
  </si>
  <si>
    <t>raw NIR CC detector return on DOY</t>
  </si>
  <si>
    <t>raw RedEdge CC detector return on DOY</t>
  </si>
  <si>
    <t>raw Red CC detector return on DOY</t>
  </si>
  <si>
    <t>raw Amber CC detector return on DOY</t>
  </si>
  <si>
    <t>raw Green (more Blue) CC detector return on DOY</t>
  </si>
  <si>
    <t>raw Green CC detector return on DOY</t>
  </si>
  <si>
    <t>calculated VI on DOY</t>
  </si>
  <si>
    <t>Seed nitrogen</t>
  </si>
  <si>
    <t>% sand in 30-60 cm soil</t>
  </si>
  <si>
    <t>% silt in 30-60 cm soil</t>
  </si>
  <si>
    <t>% clay in 30-60 cm soil</t>
  </si>
  <si>
    <t>lb NO3-N/ac per 0-60 inches</t>
  </si>
  <si>
    <t>Nitrate ppm in the 0 to 60 inches of soil</t>
  </si>
  <si>
    <t>two row harvest length in feet</t>
  </si>
  <si>
    <t>ling per hectare</t>
  </si>
  <si>
    <t>Adjusted lint per acre via 120' areas - Pedro Andrade-Sanchez</t>
  </si>
  <si>
    <t>Seed to lint ratio</t>
  </si>
  <si>
    <t>Nadir view IRT target temperature in C</t>
  </si>
  <si>
    <t>Forward view IRT target temperature in C</t>
  </si>
  <si>
    <t>MaxBotix ultrasonic displacement from sensor to target in cm</t>
  </si>
  <si>
    <t>MaxBotix sensor derived plant canopy height in cm</t>
  </si>
  <si>
    <t>NDVI ratio with height on DOY</t>
  </si>
  <si>
    <t>Thermal canopy target minus air in C on DOY</t>
  </si>
  <si>
    <t>Ambient air temperature in C on DOY</t>
  </si>
  <si>
    <t>Soil test parameter</t>
  </si>
  <si>
    <t>Soil test parameter percent</t>
  </si>
  <si>
    <t>Varible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</si>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</sst>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0.000000"/>
  </numFmts>
  <fonts count="2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39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31" borderId="1" applyNumberFormat="0" applyFont="0" applyAlignment="0" applyProtection="0"/>
    <xf numFmtId="0" fontId="4" fillId="3" borderId="0" applyNumberFormat="0" applyBorder="0" applyAlignment="0" applyProtection="0"/>
    <xf numFmtId="0" fontId="4" fillId="3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  <xf numFmtId="0" fontId="17" fillId="42" borderId="2" applyNumberFormat="0" applyAlignment="0" applyProtection="0"/>
    <xf numFmtId="0" fontId="18" fillId="43" borderId="3" applyNumberFormat="0" applyAlignment="0" applyProtection="0"/>
    <xf numFmtId="0" fontId="19" fillId="0" borderId="0" applyNumberFormat="0" applyFill="0" applyBorder="0" applyAlignment="0" applyProtection="0"/>
    <xf numFmtId="0" fontId="10" fillId="4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2" fillId="45" borderId="2" applyNumberFormat="0" applyAlignment="0" applyProtection="0"/>
    <xf numFmtId="0" fontId="13" fillId="46" borderId="0" applyNumberFormat="0" applyBorder="0" applyAlignment="0" applyProtection="0"/>
    <xf numFmtId="0" fontId="23" fillId="4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" fillId="0" borderId="0"/>
  </cellStyleXfs>
  <cellXfs count="51">
    <xf numFmtId="0" fontId="0" fillId="0" borderId="0" xfId="0"/>
    <xf numFmtId="165" fontId="0" fillId="0" borderId="0" xfId="0" applyNumberFormat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66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164" fontId="27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>
      <alignment horizontal="left"/>
    </xf>
    <xf numFmtId="167" fontId="26" fillId="0" borderId="0" xfId="0" applyNumberFormat="1" applyFont="1" applyFill="1" applyBorder="1" applyAlignment="1">
      <alignment horizontal="left"/>
    </xf>
    <xf numFmtId="164" fontId="26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5" fillId="0" borderId="0" xfId="0" applyFont="1"/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</cellXfs>
  <cellStyles count="18439">
    <cellStyle name="20% - Accent1" xfId="6" builtinId="30" customBuiltin="1"/>
    <cellStyle name="20% - Accent1 10" xfId="20"/>
    <cellStyle name="20% - Accent1 10 10" xfId="21"/>
    <cellStyle name="20% - Accent1 10 11" xfId="22"/>
    <cellStyle name="20% - Accent1 10 2" xfId="23"/>
    <cellStyle name="20% - Accent1 10 3" xfId="24"/>
    <cellStyle name="20% - Accent1 10 4" xfId="25"/>
    <cellStyle name="20% - Accent1 10 5" xfId="26"/>
    <cellStyle name="20% - Accent1 10 6" xfId="27"/>
    <cellStyle name="20% - Accent1 10 7" xfId="28"/>
    <cellStyle name="20% - Accent1 10 8" xfId="29"/>
    <cellStyle name="20% - Accent1 10 9" xfId="30"/>
    <cellStyle name="20% - Accent1 11" xfId="31"/>
    <cellStyle name="20% - Accent1 12" xfId="32"/>
    <cellStyle name="20% - Accent1 13" xfId="33"/>
    <cellStyle name="20% - Accent1 14" xfId="34"/>
    <cellStyle name="20% - Accent1 15" xfId="35"/>
    <cellStyle name="20% - Accent1 16" xfId="36"/>
    <cellStyle name="20% - Accent1 16 2" xfId="37"/>
    <cellStyle name="20% - Accent1 16 3" xfId="38"/>
    <cellStyle name="20% - Accent1 17" xfId="39"/>
    <cellStyle name="20% - Accent1 17 2" xfId="40"/>
    <cellStyle name="20% - Accent1 17 3" xfId="41"/>
    <cellStyle name="20% - Accent1 18" xfId="42"/>
    <cellStyle name="20% - Accent1 18 2" xfId="43"/>
    <cellStyle name="20% - Accent1 18 3" xfId="44"/>
    <cellStyle name="20% - Accent1 19" xfId="45"/>
    <cellStyle name="20% - Accent1 19 2" xfId="46"/>
    <cellStyle name="20% - Accent1 19 3" xfId="47"/>
    <cellStyle name="20% - Accent1 2" xfId="48"/>
    <cellStyle name="20% - Accent1 2 10" xfId="49"/>
    <cellStyle name="20% - Accent1 2 11" xfId="50"/>
    <cellStyle name="20% - Accent1 2 12" xfId="51"/>
    <cellStyle name="20% - Accent1 2 13" xfId="52"/>
    <cellStyle name="20% - Accent1 2 14" xfId="53"/>
    <cellStyle name="20% - Accent1 2 15" xfId="54"/>
    <cellStyle name="20% - Accent1 2 16" xfId="55"/>
    <cellStyle name="20% - Accent1 2 17" xfId="56"/>
    <cellStyle name="20% - Accent1 2 18" xfId="57"/>
    <cellStyle name="20% - Accent1 2 19" xfId="58"/>
    <cellStyle name="20% - Accent1 2 2" xfId="59"/>
    <cellStyle name="20% - Accent1 2 20" xfId="60"/>
    <cellStyle name="20% - Accent1 2 21" xfId="61"/>
    <cellStyle name="20% - Accent1 2 22" xfId="62"/>
    <cellStyle name="20% - Accent1 2 23" xfId="63"/>
    <cellStyle name="20% - Accent1 2 24" xfId="64"/>
    <cellStyle name="20% - Accent1 2 25" xfId="65"/>
    <cellStyle name="20% - Accent1 2 26" xfId="66"/>
    <cellStyle name="20% - Accent1 2 27" xfId="67"/>
    <cellStyle name="20% - Accent1 2 28" xfId="68"/>
    <cellStyle name="20% - Accent1 2 29" xfId="69"/>
    <cellStyle name="20% - Accent1 2 3" xfId="70"/>
    <cellStyle name="20% - Accent1 2 30" xfId="71"/>
    <cellStyle name="20% - Accent1 2 31" xfId="72"/>
    <cellStyle name="20% - Accent1 2 32" xfId="73"/>
    <cellStyle name="20% - Accent1 2 33" xfId="74"/>
    <cellStyle name="20% - Accent1 2 34" xfId="75"/>
    <cellStyle name="20% - Accent1 2 35" xfId="76"/>
    <cellStyle name="20% - Accent1 2 4" xfId="77"/>
    <cellStyle name="20% - Accent1 2 5" xfId="78"/>
    <cellStyle name="20% - Accent1 2 6" xfId="79"/>
    <cellStyle name="20% - Accent1 2 7" xfId="80"/>
    <cellStyle name="20% - Accent1 2 8" xfId="81"/>
    <cellStyle name="20% - Accent1 2 8 10" xfId="82"/>
    <cellStyle name="20% - Accent1 2 8 11" xfId="83"/>
    <cellStyle name="20% - Accent1 2 8 2" xfId="84"/>
    <cellStyle name="20% - Accent1 2 8 2 2" xfId="85"/>
    <cellStyle name="20% - Accent1 2 8 2 3" xfId="86"/>
    <cellStyle name="20% - Accent1 2 8 2 4" xfId="87"/>
    <cellStyle name="20% - Accent1 2 8 2 5" xfId="88"/>
    <cellStyle name="20% - Accent1 2 8 3" xfId="89"/>
    <cellStyle name="20% - Accent1 2 8 3 2" xfId="90"/>
    <cellStyle name="20% - Accent1 2 8 3 3" xfId="91"/>
    <cellStyle name="20% - Accent1 2 8 3 4" xfId="92"/>
    <cellStyle name="20% - Accent1 2 8 3 5" xfId="93"/>
    <cellStyle name="20% - Accent1 2 8 4" xfId="94"/>
    <cellStyle name="20% - Accent1 2 8 5" xfId="95"/>
    <cellStyle name="20% - Accent1 2 8 6" xfId="96"/>
    <cellStyle name="20% - Accent1 2 8 7" xfId="97"/>
    <cellStyle name="20% - Accent1 2 8 8" xfId="98"/>
    <cellStyle name="20% - Accent1 2 8 9" xfId="99"/>
    <cellStyle name="20% - Accent1 2 9" xfId="100"/>
    <cellStyle name="20% - Accent1 2 9 2" xfId="101"/>
    <cellStyle name="20% - Accent1 20" xfId="102"/>
    <cellStyle name="20% - Accent1 20 2" xfId="103"/>
    <cellStyle name="20% - Accent1 20 3" xfId="104"/>
    <cellStyle name="20% - Accent1 21" xfId="105"/>
    <cellStyle name="20% - Accent1 21 2" xfId="106"/>
    <cellStyle name="20% - Accent1 21 3" xfId="107"/>
    <cellStyle name="20% - Accent1 22" xfId="108"/>
    <cellStyle name="20% - Accent1 22 2" xfId="109"/>
    <cellStyle name="20% - Accent1 22 3" xfId="110"/>
    <cellStyle name="20% - Accent1 23" xfId="111"/>
    <cellStyle name="20% - Accent1 23 2" xfId="112"/>
    <cellStyle name="20% - Accent1 23 3" xfId="113"/>
    <cellStyle name="20% - Accent1 24" xfId="114"/>
    <cellStyle name="20% - Accent1 24 2" xfId="115"/>
    <cellStyle name="20% - Accent1 24 3" xfId="116"/>
    <cellStyle name="20% - Accent1 25" xfId="117"/>
    <cellStyle name="20% - Accent1 25 2" xfId="118"/>
    <cellStyle name="20% - Accent1 25 3" xfId="119"/>
    <cellStyle name="20% - Accent1 26" xfId="120"/>
    <cellStyle name="20% - Accent1 26 2" xfId="121"/>
    <cellStyle name="20% - Accent1 26 3" xfId="122"/>
    <cellStyle name="20% - Accent1 27" xfId="123"/>
    <cellStyle name="20% - Accent1 27 2" xfId="124"/>
    <cellStyle name="20% - Accent1 27 3" xfId="125"/>
    <cellStyle name="20% - Accent1 28" xfId="126"/>
    <cellStyle name="20% - Accent1 28 2" xfId="127"/>
    <cellStyle name="20% - Accent1 28 3" xfId="128"/>
    <cellStyle name="20% - Accent1 29" xfId="129"/>
    <cellStyle name="20% - Accent1 29 2" xfId="130"/>
    <cellStyle name="20% - Accent1 29 3" xfId="131"/>
    <cellStyle name="20% - Accent1 3" xfId="132"/>
    <cellStyle name="20% - Accent1 3 10" xfId="133"/>
    <cellStyle name="20% - Accent1 3 11" xfId="134"/>
    <cellStyle name="20% - Accent1 3 12" xfId="135"/>
    <cellStyle name="20% - Accent1 3 13" xfId="136"/>
    <cellStyle name="20% - Accent1 3 14" xfId="137"/>
    <cellStyle name="20% - Accent1 3 15" xfId="138"/>
    <cellStyle name="20% - Accent1 3 16" xfId="139"/>
    <cellStyle name="20% - Accent1 3 17" xfId="140"/>
    <cellStyle name="20% - Accent1 3 18" xfId="141"/>
    <cellStyle name="20% - Accent1 3 19" xfId="142"/>
    <cellStyle name="20% - Accent1 3 2" xfId="143"/>
    <cellStyle name="20% - Accent1 3 20" xfId="144"/>
    <cellStyle name="20% - Accent1 3 21" xfId="145"/>
    <cellStyle name="20% - Accent1 3 22" xfId="146"/>
    <cellStyle name="20% - Accent1 3 23" xfId="147"/>
    <cellStyle name="20% - Accent1 3 24" xfId="148"/>
    <cellStyle name="20% - Accent1 3 25" xfId="149"/>
    <cellStyle name="20% - Accent1 3 26" xfId="150"/>
    <cellStyle name="20% - Accent1 3 27" xfId="151"/>
    <cellStyle name="20% - Accent1 3 28" xfId="152"/>
    <cellStyle name="20% - Accent1 3 29" xfId="153"/>
    <cellStyle name="20% - Accent1 3 3" xfId="154"/>
    <cellStyle name="20% - Accent1 3 30" xfId="155"/>
    <cellStyle name="20% - Accent1 3 4" xfId="156"/>
    <cellStyle name="20% - Accent1 3 5" xfId="157"/>
    <cellStyle name="20% - Accent1 3 6" xfId="158"/>
    <cellStyle name="20% - Accent1 3 7" xfId="159"/>
    <cellStyle name="20% - Accent1 3 8" xfId="160"/>
    <cellStyle name="20% - Accent1 3 9" xfId="161"/>
    <cellStyle name="20% - Accent1 30" xfId="162"/>
    <cellStyle name="20% - Accent1 30 2" xfId="163"/>
    <cellStyle name="20% - Accent1 30 3" xfId="164"/>
    <cellStyle name="20% - Accent1 31" xfId="165"/>
    <cellStyle name="20% - Accent1 31 2" xfId="166"/>
    <cellStyle name="20% - Accent1 31 3" xfId="167"/>
    <cellStyle name="20% - Accent1 32" xfId="168"/>
    <cellStyle name="20% - Accent1 32 2" xfId="169"/>
    <cellStyle name="20% - Accent1 32 3" xfId="170"/>
    <cellStyle name="20% - Accent1 33" xfId="171"/>
    <cellStyle name="20% - Accent1 33 2" xfId="172"/>
    <cellStyle name="20% - Accent1 33 3" xfId="173"/>
    <cellStyle name="20% - Accent1 34" xfId="174"/>
    <cellStyle name="20% - Accent1 34 2" xfId="175"/>
    <cellStyle name="20% - Accent1 34 3" xfId="176"/>
    <cellStyle name="20% - Accent1 35" xfId="177"/>
    <cellStyle name="20% - Accent1 35 2" xfId="178"/>
    <cellStyle name="20% - Accent1 35 3" xfId="179"/>
    <cellStyle name="20% - Accent1 36" xfId="180"/>
    <cellStyle name="20% - Accent1 36 2" xfId="181"/>
    <cellStyle name="20% - Accent1 36 3" xfId="182"/>
    <cellStyle name="20% - Accent1 37" xfId="183"/>
    <cellStyle name="20% - Accent1 37 2" xfId="184"/>
    <cellStyle name="20% - Accent1 37 3" xfId="185"/>
    <cellStyle name="20% - Accent1 38" xfId="186"/>
    <cellStyle name="20% - Accent1 38 2" xfId="187"/>
    <cellStyle name="20% - Accent1 38 3" xfId="188"/>
    <cellStyle name="20% - Accent1 39" xfId="189"/>
    <cellStyle name="20% - Accent1 39 2" xfId="190"/>
    <cellStyle name="20% - Accent1 39 3" xfId="191"/>
    <cellStyle name="20% - Accent1 4" xfId="192"/>
    <cellStyle name="20% - Accent1 4 10" xfId="193"/>
    <cellStyle name="20% - Accent1 4 11" xfId="194"/>
    <cellStyle name="20% - Accent1 4 12" xfId="195"/>
    <cellStyle name="20% - Accent1 4 13" xfId="196"/>
    <cellStyle name="20% - Accent1 4 14" xfId="197"/>
    <cellStyle name="20% - Accent1 4 15" xfId="198"/>
    <cellStyle name="20% - Accent1 4 16" xfId="199"/>
    <cellStyle name="20% - Accent1 4 17" xfId="200"/>
    <cellStyle name="20% - Accent1 4 18" xfId="201"/>
    <cellStyle name="20% - Accent1 4 19" xfId="202"/>
    <cellStyle name="20% - Accent1 4 2" xfId="203"/>
    <cellStyle name="20% - Accent1 4 20" xfId="204"/>
    <cellStyle name="20% - Accent1 4 21" xfId="205"/>
    <cellStyle name="20% - Accent1 4 22" xfId="206"/>
    <cellStyle name="20% - Accent1 4 23" xfId="207"/>
    <cellStyle name="20% - Accent1 4 24" xfId="208"/>
    <cellStyle name="20% - Accent1 4 25" xfId="209"/>
    <cellStyle name="20% - Accent1 4 26" xfId="210"/>
    <cellStyle name="20% - Accent1 4 27" xfId="211"/>
    <cellStyle name="20% - Accent1 4 28" xfId="212"/>
    <cellStyle name="20% - Accent1 4 29" xfId="213"/>
    <cellStyle name="20% - Accent1 4 3" xfId="214"/>
    <cellStyle name="20% - Accent1 4 30" xfId="215"/>
    <cellStyle name="20% - Accent1 4 4" xfId="216"/>
    <cellStyle name="20% - Accent1 4 5" xfId="217"/>
    <cellStyle name="20% - Accent1 4 6" xfId="218"/>
    <cellStyle name="20% - Accent1 4 7" xfId="219"/>
    <cellStyle name="20% - Accent1 4 8" xfId="220"/>
    <cellStyle name="20% - Accent1 4 9" xfId="221"/>
    <cellStyle name="20% - Accent1 40" xfId="222"/>
    <cellStyle name="20% - Accent1 40 2" xfId="223"/>
    <cellStyle name="20% - Accent1 40 3" xfId="224"/>
    <cellStyle name="20% - Accent1 41" xfId="225"/>
    <cellStyle name="20% - Accent1 41 2" xfId="226"/>
    <cellStyle name="20% - Accent1 41 3" xfId="227"/>
    <cellStyle name="20% - Accent1 42" xfId="228"/>
    <cellStyle name="20% - Accent1 42 2" xfId="229"/>
    <cellStyle name="20% - Accent1 42 3" xfId="230"/>
    <cellStyle name="20% - Accent1 43" xfId="231"/>
    <cellStyle name="20% - Accent1 43 2" xfId="232"/>
    <cellStyle name="20% - Accent1 43 3" xfId="233"/>
    <cellStyle name="20% - Accent1 44" xfId="234"/>
    <cellStyle name="20% - Accent1 44 2" xfId="235"/>
    <cellStyle name="20% - Accent1 44 3" xfId="236"/>
    <cellStyle name="20% - Accent1 45" xfId="237"/>
    <cellStyle name="20% - Accent1 45 2" xfId="238"/>
    <cellStyle name="20% - Accent1 45 3" xfId="239"/>
    <cellStyle name="20% - Accent1 46" xfId="240"/>
    <cellStyle name="20% - Accent1 46 2" xfId="241"/>
    <cellStyle name="20% - Accent1 46 3" xfId="242"/>
    <cellStyle name="20% - Accent1 47" xfId="243"/>
    <cellStyle name="20% - Accent1 48" xfId="244"/>
    <cellStyle name="20% - Accent1 49" xfId="245"/>
    <cellStyle name="20% - Accent1 5" xfId="246"/>
    <cellStyle name="20% - Accent1 5 10" xfId="247"/>
    <cellStyle name="20% - Accent1 5 11" xfId="248"/>
    <cellStyle name="20% - Accent1 5 12" xfId="249"/>
    <cellStyle name="20% - Accent1 5 13" xfId="250"/>
    <cellStyle name="20% - Accent1 5 14" xfId="251"/>
    <cellStyle name="20% - Accent1 5 15" xfId="252"/>
    <cellStyle name="20% - Accent1 5 16" xfId="253"/>
    <cellStyle name="20% - Accent1 5 2" xfId="254"/>
    <cellStyle name="20% - Accent1 5 3" xfId="255"/>
    <cellStyle name="20% - Accent1 5 4" xfId="256"/>
    <cellStyle name="20% - Accent1 5 5" xfId="257"/>
    <cellStyle name="20% - Accent1 5 6" xfId="258"/>
    <cellStyle name="20% - Accent1 5 7" xfId="259"/>
    <cellStyle name="20% - Accent1 5 8" xfId="260"/>
    <cellStyle name="20% - Accent1 5 9" xfId="261"/>
    <cellStyle name="20% - Accent1 50" xfId="262"/>
    <cellStyle name="20% - Accent1 51" xfId="263"/>
    <cellStyle name="20% - Accent1 52" xfId="264"/>
    <cellStyle name="20% - Accent1 53" xfId="265"/>
    <cellStyle name="20% - Accent1 54" xfId="266"/>
    <cellStyle name="20% - Accent1 55" xfId="267"/>
    <cellStyle name="20% - Accent1 56" xfId="268"/>
    <cellStyle name="20% - Accent1 57" xfId="269"/>
    <cellStyle name="20% - Accent1 58" xfId="270"/>
    <cellStyle name="20% - Accent1 59" xfId="271"/>
    <cellStyle name="20% - Accent1 6" xfId="272"/>
    <cellStyle name="20% - Accent1 6 10" xfId="273"/>
    <cellStyle name="20% - Accent1 6 11" xfId="274"/>
    <cellStyle name="20% - Accent1 6 2" xfId="275"/>
    <cellStyle name="20% - Accent1 6 3" xfId="276"/>
    <cellStyle name="20% - Accent1 6 4" xfId="277"/>
    <cellStyle name="20% - Accent1 6 5" xfId="278"/>
    <cellStyle name="20% - Accent1 6 6" xfId="279"/>
    <cellStyle name="20% - Accent1 6 7" xfId="280"/>
    <cellStyle name="20% - Accent1 6 8" xfId="281"/>
    <cellStyle name="20% - Accent1 6 9" xfId="282"/>
    <cellStyle name="20% - Accent1 60" xfId="283"/>
    <cellStyle name="20% - Accent1 61" xfId="284"/>
    <cellStyle name="20% - Accent1 62" xfId="285"/>
    <cellStyle name="20% - Accent1 63" xfId="286"/>
    <cellStyle name="20% - Accent1 7" xfId="287"/>
    <cellStyle name="20% - Accent1 7 10" xfId="288"/>
    <cellStyle name="20% - Accent1 7 11" xfId="289"/>
    <cellStyle name="20% - Accent1 7 2" xfId="290"/>
    <cellStyle name="20% - Accent1 7 3" xfId="291"/>
    <cellStyle name="20% - Accent1 7 4" xfId="292"/>
    <cellStyle name="20% - Accent1 7 5" xfId="293"/>
    <cellStyle name="20% - Accent1 7 6" xfId="294"/>
    <cellStyle name="20% - Accent1 7 7" xfId="295"/>
    <cellStyle name="20% - Accent1 7 8" xfId="296"/>
    <cellStyle name="20% - Accent1 7 9" xfId="297"/>
    <cellStyle name="20% - Accent1 8" xfId="298"/>
    <cellStyle name="20% - Accent1 8 10" xfId="299"/>
    <cellStyle name="20% - Accent1 8 11" xfId="300"/>
    <cellStyle name="20% - Accent1 8 2" xfId="301"/>
    <cellStyle name="20% - Accent1 8 3" xfId="302"/>
    <cellStyle name="20% - Accent1 8 4" xfId="303"/>
    <cellStyle name="20% - Accent1 8 5" xfId="304"/>
    <cellStyle name="20% - Accent1 8 6" xfId="305"/>
    <cellStyle name="20% - Accent1 8 7" xfId="306"/>
    <cellStyle name="20% - Accent1 8 8" xfId="307"/>
    <cellStyle name="20% - Accent1 8 9" xfId="308"/>
    <cellStyle name="20% - Accent1 9" xfId="309"/>
    <cellStyle name="20% - Accent1 9 10" xfId="310"/>
    <cellStyle name="20% - Accent1 9 11" xfId="311"/>
    <cellStyle name="20% - Accent1 9 2" xfId="312"/>
    <cellStyle name="20% - Accent1 9 3" xfId="313"/>
    <cellStyle name="20% - Accent1 9 4" xfId="314"/>
    <cellStyle name="20% - Accent1 9 5" xfId="315"/>
    <cellStyle name="20% - Accent1 9 6" xfId="316"/>
    <cellStyle name="20% - Accent1 9 7" xfId="317"/>
    <cellStyle name="20% - Accent1 9 8" xfId="318"/>
    <cellStyle name="20% - Accent1 9 9" xfId="319"/>
    <cellStyle name="20% - Accent2" xfId="18404" builtinId="34" customBuiltin="1"/>
    <cellStyle name="20% - Accent2 10" xfId="320"/>
    <cellStyle name="20% - Accent2 10 10" xfId="321"/>
    <cellStyle name="20% - Accent2 10 11" xfId="322"/>
    <cellStyle name="20% - Accent2 10 2" xfId="323"/>
    <cellStyle name="20% - Accent2 10 3" xfId="324"/>
    <cellStyle name="20% - Accent2 10 4" xfId="325"/>
    <cellStyle name="20% - Accent2 10 5" xfId="326"/>
    <cellStyle name="20% - Accent2 10 6" xfId="327"/>
    <cellStyle name="20% - Accent2 10 7" xfId="328"/>
    <cellStyle name="20% - Accent2 10 8" xfId="329"/>
    <cellStyle name="20% - Accent2 10 9" xfId="330"/>
    <cellStyle name="20% - Accent2 11" xfId="331"/>
    <cellStyle name="20% - Accent2 12" xfId="332"/>
    <cellStyle name="20% - Accent2 13" xfId="333"/>
    <cellStyle name="20% - Accent2 14" xfId="334"/>
    <cellStyle name="20% - Accent2 15" xfId="335"/>
    <cellStyle name="20% - Accent2 16" xfId="336"/>
    <cellStyle name="20% - Accent2 16 2" xfId="337"/>
    <cellStyle name="20% - Accent2 16 3" xfId="338"/>
    <cellStyle name="20% - Accent2 17" xfId="339"/>
    <cellStyle name="20% - Accent2 17 2" xfId="340"/>
    <cellStyle name="20% - Accent2 17 3" xfId="341"/>
    <cellStyle name="20% - Accent2 18" xfId="342"/>
    <cellStyle name="20% - Accent2 18 2" xfId="343"/>
    <cellStyle name="20% - Accent2 18 3" xfId="344"/>
    <cellStyle name="20% - Accent2 19" xfId="345"/>
    <cellStyle name="20% - Accent2 19 2" xfId="346"/>
    <cellStyle name="20% - Accent2 19 3" xfId="347"/>
    <cellStyle name="20% - Accent2 2" xfId="348"/>
    <cellStyle name="20% - Accent2 2 10" xfId="349"/>
    <cellStyle name="20% - Accent2 2 11" xfId="350"/>
    <cellStyle name="20% - Accent2 2 12" xfId="351"/>
    <cellStyle name="20% - Accent2 2 13" xfId="352"/>
    <cellStyle name="20% - Accent2 2 14" xfId="353"/>
    <cellStyle name="20% - Accent2 2 15" xfId="354"/>
    <cellStyle name="20% - Accent2 2 16" xfId="355"/>
    <cellStyle name="20% - Accent2 2 17" xfId="356"/>
    <cellStyle name="20% - Accent2 2 18" xfId="357"/>
    <cellStyle name="20% - Accent2 2 19" xfId="358"/>
    <cellStyle name="20% - Accent2 2 2" xfId="359"/>
    <cellStyle name="20% - Accent2 2 20" xfId="360"/>
    <cellStyle name="20% - Accent2 2 21" xfId="361"/>
    <cellStyle name="20% - Accent2 2 22" xfId="362"/>
    <cellStyle name="20% - Accent2 2 23" xfId="363"/>
    <cellStyle name="20% - Accent2 2 24" xfId="364"/>
    <cellStyle name="20% - Accent2 2 25" xfId="365"/>
    <cellStyle name="20% - Accent2 2 26" xfId="366"/>
    <cellStyle name="20% - Accent2 2 27" xfId="367"/>
    <cellStyle name="20% - Accent2 2 28" xfId="368"/>
    <cellStyle name="20% - Accent2 2 29" xfId="369"/>
    <cellStyle name="20% - Accent2 2 3" xfId="370"/>
    <cellStyle name="20% - Accent2 2 30" xfId="371"/>
    <cellStyle name="20% - Accent2 2 31" xfId="372"/>
    <cellStyle name="20% - Accent2 2 32" xfId="373"/>
    <cellStyle name="20% - Accent2 2 33" xfId="374"/>
    <cellStyle name="20% - Accent2 2 34" xfId="375"/>
    <cellStyle name="20% - Accent2 2 35" xfId="376"/>
    <cellStyle name="20% - Accent2 2 4" xfId="377"/>
    <cellStyle name="20% - Accent2 2 5" xfId="378"/>
    <cellStyle name="20% - Accent2 2 6" xfId="379"/>
    <cellStyle name="20% - Accent2 2 7" xfId="380"/>
    <cellStyle name="20% - Accent2 2 8" xfId="381"/>
    <cellStyle name="20% - Accent2 2 8 10" xfId="382"/>
    <cellStyle name="20% - Accent2 2 8 11" xfId="383"/>
    <cellStyle name="20% - Accent2 2 8 2" xfId="384"/>
    <cellStyle name="20% - Accent2 2 8 2 2" xfId="385"/>
    <cellStyle name="20% - Accent2 2 8 2 3" xfId="386"/>
    <cellStyle name="20% - Accent2 2 8 2 4" xfId="387"/>
    <cellStyle name="20% - Accent2 2 8 2 5" xfId="388"/>
    <cellStyle name="20% - Accent2 2 8 3" xfId="389"/>
    <cellStyle name="20% - Accent2 2 8 3 2" xfId="390"/>
    <cellStyle name="20% - Accent2 2 8 3 3" xfId="391"/>
    <cellStyle name="20% - Accent2 2 8 3 4" xfId="392"/>
    <cellStyle name="20% - Accent2 2 8 3 5" xfId="393"/>
    <cellStyle name="20% - Accent2 2 8 4" xfId="394"/>
    <cellStyle name="20% - Accent2 2 8 5" xfId="395"/>
    <cellStyle name="20% - Accent2 2 8 6" xfId="396"/>
    <cellStyle name="20% - Accent2 2 8 7" xfId="397"/>
    <cellStyle name="20% - Accent2 2 8 8" xfId="398"/>
    <cellStyle name="20% - Accent2 2 8 9" xfId="399"/>
    <cellStyle name="20% - Accent2 2 9" xfId="400"/>
    <cellStyle name="20% - Accent2 2 9 2" xfId="401"/>
    <cellStyle name="20% - Accent2 20" xfId="402"/>
    <cellStyle name="20% - Accent2 20 2" xfId="403"/>
    <cellStyle name="20% - Accent2 20 3" xfId="404"/>
    <cellStyle name="20% - Accent2 21" xfId="405"/>
    <cellStyle name="20% - Accent2 21 2" xfId="406"/>
    <cellStyle name="20% - Accent2 21 3" xfId="407"/>
    <cellStyle name="20% - Accent2 22" xfId="408"/>
    <cellStyle name="20% - Accent2 22 2" xfId="409"/>
    <cellStyle name="20% - Accent2 22 3" xfId="410"/>
    <cellStyle name="20% - Accent2 23" xfId="411"/>
    <cellStyle name="20% - Accent2 23 2" xfId="412"/>
    <cellStyle name="20% - Accent2 23 3" xfId="413"/>
    <cellStyle name="20% - Accent2 24" xfId="414"/>
    <cellStyle name="20% - Accent2 24 2" xfId="415"/>
    <cellStyle name="20% - Accent2 24 3" xfId="416"/>
    <cellStyle name="20% - Accent2 25" xfId="417"/>
    <cellStyle name="20% - Accent2 25 2" xfId="418"/>
    <cellStyle name="20% - Accent2 25 3" xfId="419"/>
    <cellStyle name="20% - Accent2 26" xfId="420"/>
    <cellStyle name="20% - Accent2 26 2" xfId="421"/>
    <cellStyle name="20% - Accent2 26 3" xfId="422"/>
    <cellStyle name="20% - Accent2 27" xfId="423"/>
    <cellStyle name="20% - Accent2 27 2" xfId="424"/>
    <cellStyle name="20% - Accent2 27 3" xfId="425"/>
    <cellStyle name="20% - Accent2 28" xfId="426"/>
    <cellStyle name="20% - Accent2 28 2" xfId="427"/>
    <cellStyle name="20% - Accent2 28 3" xfId="428"/>
    <cellStyle name="20% - Accent2 29" xfId="429"/>
    <cellStyle name="20% - Accent2 29 2" xfId="430"/>
    <cellStyle name="20% - Accent2 29 3" xfId="431"/>
    <cellStyle name="20% - Accent2 3" xfId="432"/>
    <cellStyle name="20% - Accent2 3 10" xfId="433"/>
    <cellStyle name="20% - Accent2 3 11" xfId="434"/>
    <cellStyle name="20% - Accent2 3 12" xfId="435"/>
    <cellStyle name="20% - Accent2 3 13" xfId="436"/>
    <cellStyle name="20% - Accent2 3 14" xfId="437"/>
    <cellStyle name="20% - Accent2 3 15" xfId="438"/>
    <cellStyle name="20% - Accent2 3 16" xfId="439"/>
    <cellStyle name="20% - Accent2 3 17" xfId="440"/>
    <cellStyle name="20% - Accent2 3 18" xfId="441"/>
    <cellStyle name="20% - Accent2 3 19" xfId="442"/>
    <cellStyle name="20% - Accent2 3 2" xfId="443"/>
    <cellStyle name="20% - Accent2 3 20" xfId="444"/>
    <cellStyle name="20% - Accent2 3 21" xfId="445"/>
    <cellStyle name="20% - Accent2 3 22" xfId="446"/>
    <cellStyle name="20% - Accent2 3 23" xfId="447"/>
    <cellStyle name="20% - Accent2 3 24" xfId="448"/>
    <cellStyle name="20% - Accent2 3 25" xfId="449"/>
    <cellStyle name="20% - Accent2 3 26" xfId="450"/>
    <cellStyle name="20% - Accent2 3 27" xfId="451"/>
    <cellStyle name="20% - Accent2 3 28" xfId="452"/>
    <cellStyle name="20% - Accent2 3 29" xfId="453"/>
    <cellStyle name="20% - Accent2 3 3" xfId="454"/>
    <cellStyle name="20% - Accent2 3 30" xfId="455"/>
    <cellStyle name="20% - Accent2 3 4" xfId="456"/>
    <cellStyle name="20% - Accent2 3 5" xfId="457"/>
    <cellStyle name="20% - Accent2 3 6" xfId="458"/>
    <cellStyle name="20% - Accent2 3 7" xfId="459"/>
    <cellStyle name="20% - Accent2 3 8" xfId="460"/>
    <cellStyle name="20% - Accent2 3 9" xfId="461"/>
    <cellStyle name="20% - Accent2 30" xfId="462"/>
    <cellStyle name="20% - Accent2 30 2" xfId="463"/>
    <cellStyle name="20% - Accent2 30 3" xfId="464"/>
    <cellStyle name="20% - Accent2 31" xfId="465"/>
    <cellStyle name="20% - Accent2 31 2" xfId="466"/>
    <cellStyle name="20% - Accent2 31 3" xfId="467"/>
    <cellStyle name="20% - Accent2 32" xfId="468"/>
    <cellStyle name="20% - Accent2 32 2" xfId="469"/>
    <cellStyle name="20% - Accent2 32 3" xfId="470"/>
    <cellStyle name="20% - Accent2 33" xfId="471"/>
    <cellStyle name="20% - Accent2 33 2" xfId="472"/>
    <cellStyle name="20% - Accent2 33 3" xfId="473"/>
    <cellStyle name="20% - Accent2 34" xfId="474"/>
    <cellStyle name="20% - Accent2 34 2" xfId="475"/>
    <cellStyle name="20% - Accent2 34 3" xfId="476"/>
    <cellStyle name="20% - Accent2 35" xfId="477"/>
    <cellStyle name="20% - Accent2 35 2" xfId="478"/>
    <cellStyle name="20% - Accent2 35 3" xfId="479"/>
    <cellStyle name="20% - Accent2 36" xfId="480"/>
    <cellStyle name="20% - Accent2 36 2" xfId="481"/>
    <cellStyle name="20% - Accent2 36 3" xfId="482"/>
    <cellStyle name="20% - Accent2 37" xfId="483"/>
    <cellStyle name="20% - Accent2 37 2" xfId="484"/>
    <cellStyle name="20% - Accent2 37 3" xfId="485"/>
    <cellStyle name="20% - Accent2 38" xfId="486"/>
    <cellStyle name="20% - Accent2 38 2" xfId="487"/>
    <cellStyle name="20% - Accent2 38 3" xfId="488"/>
    <cellStyle name="20% - Accent2 39" xfId="489"/>
    <cellStyle name="20% - Accent2 39 2" xfId="490"/>
    <cellStyle name="20% - Accent2 39 3" xfId="491"/>
    <cellStyle name="20% - Accent2 4" xfId="492"/>
    <cellStyle name="20% - Accent2 4 10" xfId="493"/>
    <cellStyle name="20% - Accent2 4 11" xfId="494"/>
    <cellStyle name="20% - Accent2 4 12" xfId="495"/>
    <cellStyle name="20% - Accent2 4 13" xfId="496"/>
    <cellStyle name="20% - Accent2 4 14" xfId="497"/>
    <cellStyle name="20% - Accent2 4 15" xfId="498"/>
    <cellStyle name="20% - Accent2 4 16" xfId="499"/>
    <cellStyle name="20% - Accent2 4 17" xfId="500"/>
    <cellStyle name="20% - Accent2 4 18" xfId="501"/>
    <cellStyle name="20% - Accent2 4 19" xfId="502"/>
    <cellStyle name="20% - Accent2 4 2" xfId="503"/>
    <cellStyle name="20% - Accent2 4 20" xfId="504"/>
    <cellStyle name="20% - Accent2 4 21" xfId="505"/>
    <cellStyle name="20% - Accent2 4 22" xfId="506"/>
    <cellStyle name="20% - Accent2 4 23" xfId="507"/>
    <cellStyle name="20% - Accent2 4 24" xfId="508"/>
    <cellStyle name="20% - Accent2 4 25" xfId="509"/>
    <cellStyle name="20% - Accent2 4 26" xfId="510"/>
    <cellStyle name="20% - Accent2 4 27" xfId="511"/>
    <cellStyle name="20% - Accent2 4 28" xfId="512"/>
    <cellStyle name="20% - Accent2 4 29" xfId="513"/>
    <cellStyle name="20% - Accent2 4 3" xfId="514"/>
    <cellStyle name="20% - Accent2 4 30" xfId="515"/>
    <cellStyle name="20% - Accent2 4 4" xfId="516"/>
    <cellStyle name="20% - Accent2 4 5" xfId="517"/>
    <cellStyle name="20% - Accent2 4 6" xfId="518"/>
    <cellStyle name="20% - Accent2 4 7" xfId="519"/>
    <cellStyle name="20% - Accent2 4 8" xfId="520"/>
    <cellStyle name="20% - Accent2 4 9" xfId="521"/>
    <cellStyle name="20% - Accent2 40" xfId="522"/>
    <cellStyle name="20% - Accent2 40 2" xfId="523"/>
    <cellStyle name="20% - Accent2 40 3" xfId="524"/>
    <cellStyle name="20% - Accent2 41" xfId="525"/>
    <cellStyle name="20% - Accent2 41 2" xfId="526"/>
    <cellStyle name="20% - Accent2 41 3" xfId="527"/>
    <cellStyle name="20% - Accent2 42" xfId="528"/>
    <cellStyle name="20% - Accent2 42 2" xfId="529"/>
    <cellStyle name="20% - Accent2 42 3" xfId="530"/>
    <cellStyle name="20% - Accent2 43" xfId="531"/>
    <cellStyle name="20% - Accent2 43 2" xfId="532"/>
    <cellStyle name="20% - Accent2 43 3" xfId="533"/>
    <cellStyle name="20% - Accent2 44" xfId="534"/>
    <cellStyle name="20% - Accent2 44 2" xfId="535"/>
    <cellStyle name="20% - Accent2 44 3" xfId="536"/>
    <cellStyle name="20% - Accent2 45" xfId="537"/>
    <cellStyle name="20% - Accent2 45 2" xfId="538"/>
    <cellStyle name="20% - Accent2 45 3" xfId="539"/>
    <cellStyle name="20% - Accent2 46" xfId="540"/>
    <cellStyle name="20% - Accent2 46 2" xfId="541"/>
    <cellStyle name="20% - Accent2 46 3" xfId="542"/>
    <cellStyle name="20% - Accent2 47" xfId="543"/>
    <cellStyle name="20% - Accent2 48" xfId="544"/>
    <cellStyle name="20% - Accent2 49" xfId="545"/>
    <cellStyle name="20% - Accent2 5" xfId="546"/>
    <cellStyle name="20% - Accent2 5 10" xfId="547"/>
    <cellStyle name="20% - Accent2 5 11" xfId="548"/>
    <cellStyle name="20% - Accent2 5 12" xfId="549"/>
    <cellStyle name="20% - Accent2 5 13" xfId="550"/>
    <cellStyle name="20% - Accent2 5 14" xfId="551"/>
    <cellStyle name="20% - Accent2 5 15" xfId="552"/>
    <cellStyle name="20% - Accent2 5 16" xfId="553"/>
    <cellStyle name="20% - Accent2 5 2" xfId="554"/>
    <cellStyle name="20% - Accent2 5 3" xfId="555"/>
    <cellStyle name="20% - Accent2 5 4" xfId="556"/>
    <cellStyle name="20% - Accent2 5 5" xfId="557"/>
    <cellStyle name="20% - Accent2 5 6" xfId="558"/>
    <cellStyle name="20% - Accent2 5 7" xfId="559"/>
    <cellStyle name="20% - Accent2 5 8" xfId="560"/>
    <cellStyle name="20% - Accent2 5 9" xfId="561"/>
    <cellStyle name="20% - Accent2 50" xfId="562"/>
    <cellStyle name="20% - Accent2 51" xfId="563"/>
    <cellStyle name="20% - Accent2 52" xfId="564"/>
    <cellStyle name="20% - Accent2 53" xfId="565"/>
    <cellStyle name="20% - Accent2 54" xfId="566"/>
    <cellStyle name="20% - Accent2 55" xfId="567"/>
    <cellStyle name="20% - Accent2 56" xfId="568"/>
    <cellStyle name="20% - Accent2 57" xfId="569"/>
    <cellStyle name="20% - Accent2 58" xfId="570"/>
    <cellStyle name="20% - Accent2 59" xfId="571"/>
    <cellStyle name="20% - Accent2 6" xfId="572"/>
    <cellStyle name="20% - Accent2 6 10" xfId="573"/>
    <cellStyle name="20% - Accent2 6 11" xfId="574"/>
    <cellStyle name="20% - Accent2 6 2" xfId="575"/>
    <cellStyle name="20% - Accent2 6 3" xfId="576"/>
    <cellStyle name="20% - Accent2 6 4" xfId="577"/>
    <cellStyle name="20% - Accent2 6 5" xfId="578"/>
    <cellStyle name="20% - Accent2 6 6" xfId="579"/>
    <cellStyle name="20% - Accent2 6 7" xfId="580"/>
    <cellStyle name="20% - Accent2 6 8" xfId="581"/>
    <cellStyle name="20% - Accent2 6 9" xfId="582"/>
    <cellStyle name="20% - Accent2 60" xfId="583"/>
    <cellStyle name="20% - Accent2 61" xfId="584"/>
    <cellStyle name="20% - Accent2 62" xfId="585"/>
    <cellStyle name="20% - Accent2 63" xfId="586"/>
    <cellStyle name="20% - Accent2 7" xfId="587"/>
    <cellStyle name="20% - Accent2 7 10" xfId="588"/>
    <cellStyle name="20% - Accent2 7 11" xfId="589"/>
    <cellStyle name="20% - Accent2 7 2" xfId="590"/>
    <cellStyle name="20% - Accent2 7 3" xfId="591"/>
    <cellStyle name="20% - Accent2 7 4" xfId="592"/>
    <cellStyle name="20% - Accent2 7 5" xfId="593"/>
    <cellStyle name="20% - Accent2 7 6" xfId="594"/>
    <cellStyle name="20% - Accent2 7 7" xfId="595"/>
    <cellStyle name="20% - Accent2 7 8" xfId="596"/>
    <cellStyle name="20% - Accent2 7 9" xfId="597"/>
    <cellStyle name="20% - Accent2 8" xfId="598"/>
    <cellStyle name="20% - Accent2 8 10" xfId="599"/>
    <cellStyle name="20% - Accent2 8 11" xfId="600"/>
    <cellStyle name="20% - Accent2 8 2" xfId="601"/>
    <cellStyle name="20% - Accent2 8 3" xfId="602"/>
    <cellStyle name="20% - Accent2 8 4" xfId="603"/>
    <cellStyle name="20% - Accent2 8 5" xfId="604"/>
    <cellStyle name="20% - Accent2 8 6" xfId="605"/>
    <cellStyle name="20% - Accent2 8 7" xfId="606"/>
    <cellStyle name="20% - Accent2 8 8" xfId="607"/>
    <cellStyle name="20% - Accent2 8 9" xfId="608"/>
    <cellStyle name="20% - Accent2 9" xfId="609"/>
    <cellStyle name="20% - Accent2 9 10" xfId="610"/>
    <cellStyle name="20% - Accent2 9 11" xfId="611"/>
    <cellStyle name="20% - Accent2 9 2" xfId="612"/>
    <cellStyle name="20% - Accent2 9 3" xfId="613"/>
    <cellStyle name="20% - Accent2 9 4" xfId="614"/>
    <cellStyle name="20% - Accent2 9 5" xfId="615"/>
    <cellStyle name="20% - Accent2 9 6" xfId="616"/>
    <cellStyle name="20% - Accent2 9 7" xfId="617"/>
    <cellStyle name="20% - Accent2 9 8" xfId="618"/>
    <cellStyle name="20% - Accent2 9 9" xfId="619"/>
    <cellStyle name="20% - Accent3" xfId="18408" builtinId="38" customBuiltin="1"/>
    <cellStyle name="20% - Accent3 10" xfId="620"/>
    <cellStyle name="20% - Accent3 10 10" xfId="621"/>
    <cellStyle name="20% - Accent3 10 11" xfId="622"/>
    <cellStyle name="20% - Accent3 10 2" xfId="623"/>
    <cellStyle name="20% - Accent3 10 3" xfId="624"/>
    <cellStyle name="20% - Accent3 10 4" xfId="625"/>
    <cellStyle name="20% - Accent3 10 5" xfId="626"/>
    <cellStyle name="20% - Accent3 10 6" xfId="627"/>
    <cellStyle name="20% - Accent3 10 7" xfId="628"/>
    <cellStyle name="20% - Accent3 10 8" xfId="629"/>
    <cellStyle name="20% - Accent3 10 9" xfId="630"/>
    <cellStyle name="20% - Accent3 11" xfId="631"/>
    <cellStyle name="20% - Accent3 12" xfId="632"/>
    <cellStyle name="20% - Accent3 13" xfId="633"/>
    <cellStyle name="20% - Accent3 14" xfId="634"/>
    <cellStyle name="20% - Accent3 15" xfId="635"/>
    <cellStyle name="20% - Accent3 16" xfId="636"/>
    <cellStyle name="20% - Accent3 16 2" xfId="637"/>
    <cellStyle name="20% - Accent3 16 3" xfId="638"/>
    <cellStyle name="20% - Accent3 17" xfId="639"/>
    <cellStyle name="20% - Accent3 17 2" xfId="640"/>
    <cellStyle name="20% - Accent3 17 3" xfId="641"/>
    <cellStyle name="20% - Accent3 18" xfId="642"/>
    <cellStyle name="20% - Accent3 18 2" xfId="643"/>
    <cellStyle name="20% - Accent3 18 3" xfId="644"/>
    <cellStyle name="20% - Accent3 19" xfId="645"/>
    <cellStyle name="20% - Accent3 19 2" xfId="646"/>
    <cellStyle name="20% - Accent3 19 3" xfId="647"/>
    <cellStyle name="20% - Accent3 2" xfId="648"/>
    <cellStyle name="20% - Accent3 2 10" xfId="649"/>
    <cellStyle name="20% - Accent3 2 11" xfId="650"/>
    <cellStyle name="20% - Accent3 2 12" xfId="651"/>
    <cellStyle name="20% - Accent3 2 13" xfId="652"/>
    <cellStyle name="20% - Accent3 2 14" xfId="653"/>
    <cellStyle name="20% - Accent3 2 15" xfId="654"/>
    <cellStyle name="20% - Accent3 2 16" xfId="655"/>
    <cellStyle name="20% - Accent3 2 17" xfId="656"/>
    <cellStyle name="20% - Accent3 2 18" xfId="657"/>
    <cellStyle name="20% - Accent3 2 19" xfId="658"/>
    <cellStyle name="20% - Accent3 2 2" xfId="659"/>
    <cellStyle name="20% - Accent3 2 20" xfId="660"/>
    <cellStyle name="20% - Accent3 2 21" xfId="661"/>
    <cellStyle name="20% - Accent3 2 22" xfId="662"/>
    <cellStyle name="20% - Accent3 2 23" xfId="663"/>
    <cellStyle name="20% - Accent3 2 24" xfId="664"/>
    <cellStyle name="20% - Accent3 2 25" xfId="665"/>
    <cellStyle name="20% - Accent3 2 26" xfId="666"/>
    <cellStyle name="20% - Accent3 2 27" xfId="667"/>
    <cellStyle name="20% - Accent3 2 28" xfId="668"/>
    <cellStyle name="20% - Accent3 2 29" xfId="669"/>
    <cellStyle name="20% - Accent3 2 3" xfId="670"/>
    <cellStyle name="20% - Accent3 2 30" xfId="671"/>
    <cellStyle name="20% - Accent3 2 31" xfId="672"/>
    <cellStyle name="20% - Accent3 2 32" xfId="673"/>
    <cellStyle name="20% - Accent3 2 33" xfId="674"/>
    <cellStyle name="20% - Accent3 2 34" xfId="675"/>
    <cellStyle name="20% - Accent3 2 35" xfId="676"/>
    <cellStyle name="20% - Accent3 2 4" xfId="677"/>
    <cellStyle name="20% - Accent3 2 5" xfId="678"/>
    <cellStyle name="20% - Accent3 2 6" xfId="679"/>
    <cellStyle name="20% - Accent3 2 7" xfId="680"/>
    <cellStyle name="20% - Accent3 2 8" xfId="681"/>
    <cellStyle name="20% - Accent3 2 8 10" xfId="682"/>
    <cellStyle name="20% - Accent3 2 8 11" xfId="683"/>
    <cellStyle name="20% - Accent3 2 8 2" xfId="684"/>
    <cellStyle name="20% - Accent3 2 8 2 2" xfId="685"/>
    <cellStyle name="20% - Accent3 2 8 2 3" xfId="686"/>
    <cellStyle name="20% - Accent3 2 8 2 4" xfId="687"/>
    <cellStyle name="20% - Accent3 2 8 2 5" xfId="688"/>
    <cellStyle name="20% - Accent3 2 8 3" xfId="689"/>
    <cellStyle name="20% - Accent3 2 8 3 2" xfId="690"/>
    <cellStyle name="20% - Accent3 2 8 3 3" xfId="691"/>
    <cellStyle name="20% - Accent3 2 8 3 4" xfId="692"/>
    <cellStyle name="20% - Accent3 2 8 3 5" xfId="693"/>
    <cellStyle name="20% - Accent3 2 8 4" xfId="694"/>
    <cellStyle name="20% - Accent3 2 8 5" xfId="695"/>
    <cellStyle name="20% - Accent3 2 8 6" xfId="696"/>
    <cellStyle name="20% - Accent3 2 8 7" xfId="697"/>
    <cellStyle name="20% - Accent3 2 8 8" xfId="698"/>
    <cellStyle name="20% - Accent3 2 8 9" xfId="699"/>
    <cellStyle name="20% - Accent3 2 9" xfId="700"/>
    <cellStyle name="20% - Accent3 2 9 2" xfId="701"/>
    <cellStyle name="20% - Accent3 20" xfId="702"/>
    <cellStyle name="20% - Accent3 20 2" xfId="703"/>
    <cellStyle name="20% - Accent3 20 3" xfId="704"/>
    <cellStyle name="20% - Accent3 21" xfId="705"/>
    <cellStyle name="20% - Accent3 21 2" xfId="706"/>
    <cellStyle name="20% - Accent3 21 3" xfId="707"/>
    <cellStyle name="20% - Accent3 22" xfId="708"/>
    <cellStyle name="20% - Accent3 22 2" xfId="709"/>
    <cellStyle name="20% - Accent3 22 3" xfId="710"/>
    <cellStyle name="20% - Accent3 23" xfId="711"/>
    <cellStyle name="20% - Accent3 23 2" xfId="712"/>
    <cellStyle name="20% - Accent3 23 3" xfId="713"/>
    <cellStyle name="20% - Accent3 24" xfId="714"/>
    <cellStyle name="20% - Accent3 24 2" xfId="715"/>
    <cellStyle name="20% - Accent3 24 3" xfId="716"/>
    <cellStyle name="20% - Accent3 25" xfId="717"/>
    <cellStyle name="20% - Accent3 25 2" xfId="718"/>
    <cellStyle name="20% - Accent3 25 3" xfId="719"/>
    <cellStyle name="20% - Accent3 26" xfId="720"/>
    <cellStyle name="20% - Accent3 26 2" xfId="721"/>
    <cellStyle name="20% - Accent3 26 3" xfId="722"/>
    <cellStyle name="20% - Accent3 27" xfId="723"/>
    <cellStyle name="20% - Accent3 27 2" xfId="724"/>
    <cellStyle name="20% - Accent3 27 3" xfId="725"/>
    <cellStyle name="20% - Accent3 28" xfId="726"/>
    <cellStyle name="20% - Accent3 28 2" xfId="727"/>
    <cellStyle name="20% - Accent3 28 3" xfId="728"/>
    <cellStyle name="20% - Accent3 29" xfId="729"/>
    <cellStyle name="20% - Accent3 29 2" xfId="730"/>
    <cellStyle name="20% - Accent3 29 3" xfId="731"/>
    <cellStyle name="20% - Accent3 3" xfId="732"/>
    <cellStyle name="20% - Accent3 3 10" xfId="733"/>
    <cellStyle name="20% - Accent3 3 11" xfId="734"/>
    <cellStyle name="20% - Accent3 3 12" xfId="735"/>
    <cellStyle name="20% - Accent3 3 13" xfId="736"/>
    <cellStyle name="20% - Accent3 3 14" xfId="737"/>
    <cellStyle name="20% - Accent3 3 15" xfId="738"/>
    <cellStyle name="20% - Accent3 3 16" xfId="739"/>
    <cellStyle name="20% - Accent3 3 17" xfId="740"/>
    <cellStyle name="20% - Accent3 3 18" xfId="741"/>
    <cellStyle name="20% - Accent3 3 19" xfId="742"/>
    <cellStyle name="20% - Accent3 3 2" xfId="743"/>
    <cellStyle name="20% - Accent3 3 20" xfId="744"/>
    <cellStyle name="20% - Accent3 3 21" xfId="745"/>
    <cellStyle name="20% - Accent3 3 22" xfId="746"/>
    <cellStyle name="20% - Accent3 3 23" xfId="747"/>
    <cellStyle name="20% - Accent3 3 24" xfId="748"/>
    <cellStyle name="20% - Accent3 3 25" xfId="749"/>
    <cellStyle name="20% - Accent3 3 26" xfId="750"/>
    <cellStyle name="20% - Accent3 3 27" xfId="751"/>
    <cellStyle name="20% - Accent3 3 28" xfId="752"/>
    <cellStyle name="20% - Accent3 3 29" xfId="753"/>
    <cellStyle name="20% - Accent3 3 3" xfId="754"/>
    <cellStyle name="20% - Accent3 3 30" xfId="755"/>
    <cellStyle name="20% - Accent3 3 4" xfId="756"/>
    <cellStyle name="20% - Accent3 3 5" xfId="757"/>
    <cellStyle name="20% - Accent3 3 6" xfId="758"/>
    <cellStyle name="20% - Accent3 3 7" xfId="759"/>
    <cellStyle name="20% - Accent3 3 8" xfId="760"/>
    <cellStyle name="20% - Accent3 3 9" xfId="761"/>
    <cellStyle name="20% - Accent3 30" xfId="762"/>
    <cellStyle name="20% - Accent3 30 2" xfId="763"/>
    <cellStyle name="20% - Accent3 30 3" xfId="764"/>
    <cellStyle name="20% - Accent3 31" xfId="765"/>
    <cellStyle name="20% - Accent3 31 2" xfId="766"/>
    <cellStyle name="20% - Accent3 31 3" xfId="767"/>
    <cellStyle name="20% - Accent3 32" xfId="768"/>
    <cellStyle name="20% - Accent3 32 2" xfId="769"/>
    <cellStyle name="20% - Accent3 32 3" xfId="770"/>
    <cellStyle name="20% - Accent3 33" xfId="771"/>
    <cellStyle name="20% - Accent3 33 2" xfId="772"/>
    <cellStyle name="20% - Accent3 33 3" xfId="773"/>
    <cellStyle name="20% - Accent3 34" xfId="774"/>
    <cellStyle name="20% - Accent3 34 2" xfId="775"/>
    <cellStyle name="20% - Accent3 34 3" xfId="776"/>
    <cellStyle name="20% - Accent3 35" xfId="777"/>
    <cellStyle name="20% - Accent3 35 2" xfId="778"/>
    <cellStyle name="20% - Accent3 35 3" xfId="779"/>
    <cellStyle name="20% - Accent3 36" xfId="780"/>
    <cellStyle name="20% - Accent3 36 2" xfId="781"/>
    <cellStyle name="20% - Accent3 36 3" xfId="782"/>
    <cellStyle name="20% - Accent3 37" xfId="783"/>
    <cellStyle name="20% - Accent3 37 2" xfId="784"/>
    <cellStyle name="20% - Accent3 37 3" xfId="785"/>
    <cellStyle name="20% - Accent3 38" xfId="786"/>
    <cellStyle name="20% - Accent3 38 2" xfId="787"/>
    <cellStyle name="20% - Accent3 38 3" xfId="788"/>
    <cellStyle name="20% - Accent3 39" xfId="789"/>
    <cellStyle name="20% - Accent3 39 2" xfId="790"/>
    <cellStyle name="20% - Accent3 39 3" xfId="791"/>
    <cellStyle name="20% - Accent3 4" xfId="792"/>
    <cellStyle name="20% - Accent3 4 10" xfId="793"/>
    <cellStyle name="20% - Accent3 4 11" xfId="794"/>
    <cellStyle name="20% - Accent3 4 12" xfId="795"/>
    <cellStyle name="20% - Accent3 4 13" xfId="796"/>
    <cellStyle name="20% - Accent3 4 14" xfId="797"/>
    <cellStyle name="20% - Accent3 4 15" xfId="798"/>
    <cellStyle name="20% - Accent3 4 16" xfId="799"/>
    <cellStyle name="20% - Accent3 4 17" xfId="800"/>
    <cellStyle name="20% - Accent3 4 18" xfId="801"/>
    <cellStyle name="20% - Accent3 4 19" xfId="802"/>
    <cellStyle name="20% - Accent3 4 2" xfId="803"/>
    <cellStyle name="20% - Accent3 4 20" xfId="804"/>
    <cellStyle name="20% - Accent3 4 21" xfId="805"/>
    <cellStyle name="20% - Accent3 4 22" xfId="806"/>
    <cellStyle name="20% - Accent3 4 23" xfId="807"/>
    <cellStyle name="20% - Accent3 4 24" xfId="808"/>
    <cellStyle name="20% - Accent3 4 25" xfId="809"/>
    <cellStyle name="20% - Accent3 4 26" xfId="810"/>
    <cellStyle name="20% - Accent3 4 27" xfId="811"/>
    <cellStyle name="20% - Accent3 4 28" xfId="812"/>
    <cellStyle name="20% - Accent3 4 29" xfId="813"/>
    <cellStyle name="20% - Accent3 4 3" xfId="814"/>
    <cellStyle name="20% - Accent3 4 30" xfId="815"/>
    <cellStyle name="20% - Accent3 4 4" xfId="816"/>
    <cellStyle name="20% - Accent3 4 5" xfId="817"/>
    <cellStyle name="20% - Accent3 4 6" xfId="818"/>
    <cellStyle name="20% - Accent3 4 7" xfId="819"/>
    <cellStyle name="20% - Accent3 4 8" xfId="820"/>
    <cellStyle name="20% - Accent3 4 9" xfId="821"/>
    <cellStyle name="20% - Accent3 40" xfId="822"/>
    <cellStyle name="20% - Accent3 40 2" xfId="823"/>
    <cellStyle name="20% - Accent3 40 3" xfId="824"/>
    <cellStyle name="20% - Accent3 41" xfId="825"/>
    <cellStyle name="20% - Accent3 41 2" xfId="826"/>
    <cellStyle name="20% - Accent3 41 3" xfId="827"/>
    <cellStyle name="20% - Accent3 42" xfId="828"/>
    <cellStyle name="20% - Accent3 42 2" xfId="829"/>
    <cellStyle name="20% - Accent3 42 3" xfId="830"/>
    <cellStyle name="20% - Accent3 43" xfId="831"/>
    <cellStyle name="20% - Accent3 43 2" xfId="832"/>
    <cellStyle name="20% - Accent3 43 3" xfId="833"/>
    <cellStyle name="20% - Accent3 44" xfId="834"/>
    <cellStyle name="20% - Accent3 44 2" xfId="835"/>
    <cellStyle name="20% - Accent3 44 3" xfId="836"/>
    <cellStyle name="20% - Accent3 45" xfId="837"/>
    <cellStyle name="20% - Accent3 45 2" xfId="838"/>
    <cellStyle name="20% - Accent3 45 3" xfId="839"/>
    <cellStyle name="20% - Accent3 46" xfId="840"/>
    <cellStyle name="20% - Accent3 46 2" xfId="841"/>
    <cellStyle name="20% - Accent3 46 3" xfId="842"/>
    <cellStyle name="20% - Accent3 47" xfId="843"/>
    <cellStyle name="20% - Accent3 48" xfId="844"/>
    <cellStyle name="20% - Accent3 49" xfId="845"/>
    <cellStyle name="20% - Accent3 5" xfId="846"/>
    <cellStyle name="20% - Accent3 5 10" xfId="847"/>
    <cellStyle name="20% - Accent3 5 11" xfId="848"/>
    <cellStyle name="20% - Accent3 5 12" xfId="849"/>
    <cellStyle name="20% - Accent3 5 13" xfId="850"/>
    <cellStyle name="20% - Accent3 5 14" xfId="851"/>
    <cellStyle name="20% - Accent3 5 15" xfId="852"/>
    <cellStyle name="20% - Accent3 5 16" xfId="853"/>
    <cellStyle name="20% - Accent3 5 2" xfId="854"/>
    <cellStyle name="20% - Accent3 5 3" xfId="855"/>
    <cellStyle name="20% - Accent3 5 4" xfId="856"/>
    <cellStyle name="20% - Accent3 5 5" xfId="857"/>
    <cellStyle name="20% - Accent3 5 6" xfId="858"/>
    <cellStyle name="20% - Accent3 5 7" xfId="859"/>
    <cellStyle name="20% - Accent3 5 8" xfId="860"/>
    <cellStyle name="20% - Accent3 5 9" xfId="861"/>
    <cellStyle name="20% - Accent3 50" xfId="862"/>
    <cellStyle name="20% - Accent3 51" xfId="863"/>
    <cellStyle name="20% - Accent3 52" xfId="864"/>
    <cellStyle name="20% - Accent3 53" xfId="865"/>
    <cellStyle name="20% - Accent3 54" xfId="866"/>
    <cellStyle name="20% - Accent3 55" xfId="867"/>
    <cellStyle name="20% - Accent3 56" xfId="868"/>
    <cellStyle name="20% - Accent3 57" xfId="869"/>
    <cellStyle name="20% - Accent3 58" xfId="870"/>
    <cellStyle name="20% - Accent3 59" xfId="871"/>
    <cellStyle name="20% - Accent3 6" xfId="872"/>
    <cellStyle name="20% - Accent3 6 10" xfId="873"/>
    <cellStyle name="20% - Accent3 6 11" xfId="874"/>
    <cellStyle name="20% - Accent3 6 2" xfId="875"/>
    <cellStyle name="20% - Accent3 6 3" xfId="876"/>
    <cellStyle name="20% - Accent3 6 4" xfId="877"/>
    <cellStyle name="20% - Accent3 6 5" xfId="878"/>
    <cellStyle name="20% - Accent3 6 6" xfId="879"/>
    <cellStyle name="20% - Accent3 6 7" xfId="880"/>
    <cellStyle name="20% - Accent3 6 8" xfId="881"/>
    <cellStyle name="20% - Accent3 6 9" xfId="882"/>
    <cellStyle name="20% - Accent3 60" xfId="883"/>
    <cellStyle name="20% - Accent3 61" xfId="884"/>
    <cellStyle name="20% - Accent3 62" xfId="885"/>
    <cellStyle name="20% - Accent3 63" xfId="886"/>
    <cellStyle name="20% - Accent3 7" xfId="887"/>
    <cellStyle name="20% - Accent3 7 10" xfId="888"/>
    <cellStyle name="20% - Accent3 7 11" xfId="889"/>
    <cellStyle name="20% - Accent3 7 2" xfId="890"/>
    <cellStyle name="20% - Accent3 7 3" xfId="891"/>
    <cellStyle name="20% - Accent3 7 4" xfId="892"/>
    <cellStyle name="20% - Accent3 7 5" xfId="893"/>
    <cellStyle name="20% - Accent3 7 6" xfId="894"/>
    <cellStyle name="20% - Accent3 7 7" xfId="895"/>
    <cellStyle name="20% - Accent3 7 8" xfId="896"/>
    <cellStyle name="20% - Accent3 7 9" xfId="897"/>
    <cellStyle name="20% - Accent3 8" xfId="898"/>
    <cellStyle name="20% - Accent3 8 10" xfId="899"/>
    <cellStyle name="20% - Accent3 8 11" xfId="900"/>
    <cellStyle name="20% - Accent3 8 2" xfId="901"/>
    <cellStyle name="20% - Accent3 8 3" xfId="902"/>
    <cellStyle name="20% - Accent3 8 4" xfId="903"/>
    <cellStyle name="20% - Accent3 8 5" xfId="904"/>
    <cellStyle name="20% - Accent3 8 6" xfId="905"/>
    <cellStyle name="20% - Accent3 8 7" xfId="906"/>
    <cellStyle name="20% - Accent3 8 8" xfId="907"/>
    <cellStyle name="20% - Accent3 8 9" xfId="908"/>
    <cellStyle name="20% - Accent3 9" xfId="909"/>
    <cellStyle name="20% - Accent3 9 10" xfId="910"/>
    <cellStyle name="20% - Accent3 9 11" xfId="911"/>
    <cellStyle name="20% - Accent3 9 2" xfId="912"/>
    <cellStyle name="20% - Accent3 9 3" xfId="913"/>
    <cellStyle name="20% - Accent3 9 4" xfId="914"/>
    <cellStyle name="20% - Accent3 9 5" xfId="915"/>
    <cellStyle name="20% - Accent3 9 6" xfId="916"/>
    <cellStyle name="20% - Accent3 9 7" xfId="917"/>
    <cellStyle name="20% - Accent3 9 8" xfId="918"/>
    <cellStyle name="20% - Accent3 9 9" xfId="919"/>
    <cellStyle name="20% - Accent4" xfId="18412" builtinId="42" customBuiltin="1"/>
    <cellStyle name="20% - Accent4 10" xfId="920"/>
    <cellStyle name="20% - Accent4 10 10" xfId="921"/>
    <cellStyle name="20% - Accent4 10 11" xfId="922"/>
    <cellStyle name="20% - Accent4 10 2" xfId="923"/>
    <cellStyle name="20% - Accent4 10 3" xfId="924"/>
    <cellStyle name="20% - Accent4 10 4" xfId="925"/>
    <cellStyle name="20% - Accent4 10 5" xfId="926"/>
    <cellStyle name="20% - Accent4 10 6" xfId="927"/>
    <cellStyle name="20% - Accent4 10 7" xfId="928"/>
    <cellStyle name="20% - Accent4 10 8" xfId="929"/>
    <cellStyle name="20% - Accent4 10 9" xfId="930"/>
    <cellStyle name="20% - Accent4 11" xfId="931"/>
    <cellStyle name="20% - Accent4 12" xfId="932"/>
    <cellStyle name="20% - Accent4 13" xfId="933"/>
    <cellStyle name="20% - Accent4 14" xfId="934"/>
    <cellStyle name="20% - Accent4 15" xfId="935"/>
    <cellStyle name="20% - Accent4 16" xfId="936"/>
    <cellStyle name="20% - Accent4 16 2" xfId="937"/>
    <cellStyle name="20% - Accent4 16 3" xfId="938"/>
    <cellStyle name="20% - Accent4 17" xfId="939"/>
    <cellStyle name="20% - Accent4 17 2" xfId="940"/>
    <cellStyle name="20% - Accent4 17 3" xfId="941"/>
    <cellStyle name="20% - Accent4 18" xfId="942"/>
    <cellStyle name="20% - Accent4 18 2" xfId="943"/>
    <cellStyle name="20% - Accent4 18 3" xfId="944"/>
    <cellStyle name="20% - Accent4 19" xfId="945"/>
    <cellStyle name="20% - Accent4 19 2" xfId="946"/>
    <cellStyle name="20% - Accent4 19 3" xfId="947"/>
    <cellStyle name="20% - Accent4 2" xfId="948"/>
    <cellStyle name="20% - Accent4 2 10" xfId="949"/>
    <cellStyle name="20% - Accent4 2 11" xfId="950"/>
    <cellStyle name="20% - Accent4 2 12" xfId="951"/>
    <cellStyle name="20% - Accent4 2 13" xfId="952"/>
    <cellStyle name="20% - Accent4 2 14" xfId="953"/>
    <cellStyle name="20% - Accent4 2 15" xfId="954"/>
    <cellStyle name="20% - Accent4 2 16" xfId="955"/>
    <cellStyle name="20% - Accent4 2 17" xfId="956"/>
    <cellStyle name="20% - Accent4 2 18" xfId="957"/>
    <cellStyle name="20% - Accent4 2 19" xfId="958"/>
    <cellStyle name="20% - Accent4 2 2" xfId="959"/>
    <cellStyle name="20% - Accent4 2 20" xfId="960"/>
    <cellStyle name="20% - Accent4 2 21" xfId="961"/>
    <cellStyle name="20% - Accent4 2 22" xfId="962"/>
    <cellStyle name="20% - Accent4 2 23" xfId="963"/>
    <cellStyle name="20% - Accent4 2 24" xfId="964"/>
    <cellStyle name="20% - Accent4 2 25" xfId="965"/>
    <cellStyle name="20% - Accent4 2 26" xfId="966"/>
    <cellStyle name="20% - Accent4 2 27" xfId="967"/>
    <cellStyle name="20% - Accent4 2 28" xfId="968"/>
    <cellStyle name="20% - Accent4 2 29" xfId="969"/>
    <cellStyle name="20% - Accent4 2 3" xfId="970"/>
    <cellStyle name="20% - Accent4 2 30" xfId="971"/>
    <cellStyle name="20% - Accent4 2 31" xfId="972"/>
    <cellStyle name="20% - Accent4 2 32" xfId="973"/>
    <cellStyle name="20% - Accent4 2 33" xfId="974"/>
    <cellStyle name="20% - Accent4 2 34" xfId="975"/>
    <cellStyle name="20% - Accent4 2 35" xfId="976"/>
    <cellStyle name="20% - Accent4 2 4" xfId="977"/>
    <cellStyle name="20% - Accent4 2 5" xfId="978"/>
    <cellStyle name="20% - Accent4 2 6" xfId="979"/>
    <cellStyle name="20% - Accent4 2 7" xfId="980"/>
    <cellStyle name="20% - Accent4 2 8" xfId="981"/>
    <cellStyle name="20% - Accent4 2 8 10" xfId="982"/>
    <cellStyle name="20% - Accent4 2 8 11" xfId="983"/>
    <cellStyle name="20% - Accent4 2 8 2" xfId="984"/>
    <cellStyle name="20% - Accent4 2 8 2 2" xfId="985"/>
    <cellStyle name="20% - Accent4 2 8 2 3" xfId="986"/>
    <cellStyle name="20% - Accent4 2 8 2 4" xfId="987"/>
    <cellStyle name="20% - Accent4 2 8 2 5" xfId="988"/>
    <cellStyle name="20% - Accent4 2 8 3" xfId="989"/>
    <cellStyle name="20% - Accent4 2 8 3 2" xfId="990"/>
    <cellStyle name="20% - Accent4 2 8 3 3" xfId="991"/>
    <cellStyle name="20% - Accent4 2 8 3 4" xfId="992"/>
    <cellStyle name="20% - Accent4 2 8 3 5" xfId="993"/>
    <cellStyle name="20% - Accent4 2 8 4" xfId="994"/>
    <cellStyle name="20% - Accent4 2 8 5" xfId="995"/>
    <cellStyle name="20% - Accent4 2 8 6" xfId="996"/>
    <cellStyle name="20% - Accent4 2 8 7" xfId="997"/>
    <cellStyle name="20% - Accent4 2 8 8" xfId="998"/>
    <cellStyle name="20% - Accent4 2 8 9" xfId="999"/>
    <cellStyle name="20% - Accent4 2 9" xfId="1000"/>
    <cellStyle name="20% - Accent4 2 9 2" xfId="1001"/>
    <cellStyle name="20% - Accent4 20" xfId="1002"/>
    <cellStyle name="20% - Accent4 20 2" xfId="1003"/>
    <cellStyle name="20% - Accent4 20 3" xfId="1004"/>
    <cellStyle name="20% - Accent4 21" xfId="1005"/>
    <cellStyle name="20% - Accent4 21 2" xfId="1006"/>
    <cellStyle name="20% - Accent4 21 3" xfId="1007"/>
    <cellStyle name="20% - Accent4 22" xfId="1008"/>
    <cellStyle name="20% - Accent4 22 2" xfId="1009"/>
    <cellStyle name="20% - Accent4 22 3" xfId="1010"/>
    <cellStyle name="20% - Accent4 23" xfId="1011"/>
    <cellStyle name="20% - Accent4 23 2" xfId="1012"/>
    <cellStyle name="20% - Accent4 23 3" xfId="1013"/>
    <cellStyle name="20% - Accent4 24" xfId="1014"/>
    <cellStyle name="20% - Accent4 24 2" xfId="1015"/>
    <cellStyle name="20% - Accent4 24 3" xfId="1016"/>
    <cellStyle name="20% - Accent4 25" xfId="1017"/>
    <cellStyle name="20% - Accent4 25 2" xfId="1018"/>
    <cellStyle name="20% - Accent4 25 3" xfId="1019"/>
    <cellStyle name="20% - Accent4 26" xfId="1020"/>
    <cellStyle name="20% - Accent4 26 2" xfId="1021"/>
    <cellStyle name="20% - Accent4 26 3" xfId="1022"/>
    <cellStyle name="20% - Accent4 27" xfId="1023"/>
    <cellStyle name="20% - Accent4 27 2" xfId="1024"/>
    <cellStyle name="20% - Accent4 27 3" xfId="1025"/>
    <cellStyle name="20% - Accent4 28" xfId="1026"/>
    <cellStyle name="20% - Accent4 28 2" xfId="1027"/>
    <cellStyle name="20% - Accent4 28 3" xfId="1028"/>
    <cellStyle name="20% - Accent4 29" xfId="1029"/>
    <cellStyle name="20% - Accent4 29 2" xfId="1030"/>
    <cellStyle name="20% - Accent4 29 3" xfId="1031"/>
    <cellStyle name="20% - Accent4 3" xfId="1032"/>
    <cellStyle name="20% - Accent4 3 10" xfId="1033"/>
    <cellStyle name="20% - Accent4 3 11" xfId="1034"/>
    <cellStyle name="20% - Accent4 3 12" xfId="1035"/>
    <cellStyle name="20% - Accent4 3 13" xfId="1036"/>
    <cellStyle name="20% - Accent4 3 14" xfId="1037"/>
    <cellStyle name="20% - Accent4 3 15" xfId="1038"/>
    <cellStyle name="20% - Accent4 3 16" xfId="1039"/>
    <cellStyle name="20% - Accent4 3 17" xfId="1040"/>
    <cellStyle name="20% - Accent4 3 18" xfId="1041"/>
    <cellStyle name="20% - Accent4 3 19" xfId="1042"/>
    <cellStyle name="20% - Accent4 3 2" xfId="1043"/>
    <cellStyle name="20% - Accent4 3 20" xfId="1044"/>
    <cellStyle name="20% - Accent4 3 21" xfId="1045"/>
    <cellStyle name="20% - Accent4 3 22" xfId="1046"/>
    <cellStyle name="20% - Accent4 3 23" xfId="1047"/>
    <cellStyle name="20% - Accent4 3 24" xfId="1048"/>
    <cellStyle name="20% - Accent4 3 25" xfId="1049"/>
    <cellStyle name="20% - Accent4 3 26" xfId="1050"/>
    <cellStyle name="20% - Accent4 3 27" xfId="1051"/>
    <cellStyle name="20% - Accent4 3 28" xfId="1052"/>
    <cellStyle name="20% - Accent4 3 29" xfId="1053"/>
    <cellStyle name="20% - Accent4 3 3" xfId="1054"/>
    <cellStyle name="20% - Accent4 3 30" xfId="1055"/>
    <cellStyle name="20% - Accent4 3 4" xfId="1056"/>
    <cellStyle name="20% - Accent4 3 5" xfId="1057"/>
    <cellStyle name="20% - Accent4 3 6" xfId="1058"/>
    <cellStyle name="20% - Accent4 3 7" xfId="1059"/>
    <cellStyle name="20% - Accent4 3 8" xfId="1060"/>
    <cellStyle name="20% - Accent4 3 9" xfId="1061"/>
    <cellStyle name="20% - Accent4 30" xfId="1062"/>
    <cellStyle name="20% - Accent4 30 2" xfId="1063"/>
    <cellStyle name="20% - Accent4 30 3" xfId="1064"/>
    <cellStyle name="20% - Accent4 31" xfId="1065"/>
    <cellStyle name="20% - Accent4 31 2" xfId="1066"/>
    <cellStyle name="20% - Accent4 31 3" xfId="1067"/>
    <cellStyle name="20% - Accent4 32" xfId="1068"/>
    <cellStyle name="20% - Accent4 32 2" xfId="1069"/>
    <cellStyle name="20% - Accent4 32 3" xfId="1070"/>
    <cellStyle name="20% - Accent4 33" xfId="1071"/>
    <cellStyle name="20% - Accent4 33 2" xfId="1072"/>
    <cellStyle name="20% - Accent4 33 3" xfId="1073"/>
    <cellStyle name="20% - Accent4 34" xfId="1074"/>
    <cellStyle name="20% - Accent4 34 2" xfId="1075"/>
    <cellStyle name="20% - Accent4 34 3" xfId="1076"/>
    <cellStyle name="20% - Accent4 35" xfId="1077"/>
    <cellStyle name="20% - Accent4 35 2" xfId="1078"/>
    <cellStyle name="20% - Accent4 35 3" xfId="1079"/>
    <cellStyle name="20% - Accent4 36" xfId="1080"/>
    <cellStyle name="20% - Accent4 36 2" xfId="1081"/>
    <cellStyle name="20% - Accent4 36 3" xfId="1082"/>
    <cellStyle name="20% - Accent4 37" xfId="1083"/>
    <cellStyle name="20% - Accent4 37 2" xfId="1084"/>
    <cellStyle name="20% - Accent4 37 3" xfId="1085"/>
    <cellStyle name="20% - Accent4 38" xfId="1086"/>
    <cellStyle name="20% - Accent4 38 2" xfId="1087"/>
    <cellStyle name="20% - Accent4 38 3" xfId="1088"/>
    <cellStyle name="20% - Accent4 39" xfId="1089"/>
    <cellStyle name="20% - Accent4 39 2" xfId="1090"/>
    <cellStyle name="20% - Accent4 39 3" xfId="1091"/>
    <cellStyle name="20% - Accent4 4" xfId="1092"/>
    <cellStyle name="20% - Accent4 4 10" xfId="1093"/>
    <cellStyle name="20% - Accent4 4 11" xfId="1094"/>
    <cellStyle name="20% - Accent4 4 12" xfId="1095"/>
    <cellStyle name="20% - Accent4 4 13" xfId="1096"/>
    <cellStyle name="20% - Accent4 4 14" xfId="1097"/>
    <cellStyle name="20% - Accent4 4 15" xfId="1098"/>
    <cellStyle name="20% - Accent4 4 16" xfId="1099"/>
    <cellStyle name="20% - Accent4 4 17" xfId="1100"/>
    <cellStyle name="20% - Accent4 4 18" xfId="1101"/>
    <cellStyle name="20% - Accent4 4 19" xfId="1102"/>
    <cellStyle name="20% - Accent4 4 2" xfId="1103"/>
    <cellStyle name="20% - Accent4 4 20" xfId="1104"/>
    <cellStyle name="20% - Accent4 4 21" xfId="1105"/>
    <cellStyle name="20% - Accent4 4 22" xfId="1106"/>
    <cellStyle name="20% - Accent4 4 23" xfId="1107"/>
    <cellStyle name="20% - Accent4 4 24" xfId="1108"/>
    <cellStyle name="20% - Accent4 4 25" xfId="1109"/>
    <cellStyle name="20% - Accent4 4 26" xfId="1110"/>
    <cellStyle name="20% - Accent4 4 27" xfId="1111"/>
    <cellStyle name="20% - Accent4 4 28" xfId="1112"/>
    <cellStyle name="20% - Accent4 4 29" xfId="1113"/>
    <cellStyle name="20% - Accent4 4 3" xfId="1114"/>
    <cellStyle name="20% - Accent4 4 30" xfId="1115"/>
    <cellStyle name="20% - Accent4 4 4" xfId="1116"/>
    <cellStyle name="20% - Accent4 4 5" xfId="1117"/>
    <cellStyle name="20% - Accent4 4 6" xfId="1118"/>
    <cellStyle name="20% - Accent4 4 7" xfId="1119"/>
    <cellStyle name="20% - Accent4 4 8" xfId="1120"/>
    <cellStyle name="20% - Accent4 4 9" xfId="1121"/>
    <cellStyle name="20% - Accent4 40" xfId="1122"/>
    <cellStyle name="20% - Accent4 40 2" xfId="1123"/>
    <cellStyle name="20% - Accent4 40 3" xfId="1124"/>
    <cellStyle name="20% - Accent4 41" xfId="1125"/>
    <cellStyle name="20% - Accent4 41 2" xfId="1126"/>
    <cellStyle name="20% - Accent4 41 3" xfId="1127"/>
    <cellStyle name="20% - Accent4 42" xfId="1128"/>
    <cellStyle name="20% - Accent4 42 2" xfId="1129"/>
    <cellStyle name="20% - Accent4 42 3" xfId="1130"/>
    <cellStyle name="20% - Accent4 43" xfId="1131"/>
    <cellStyle name="20% - Accent4 43 2" xfId="1132"/>
    <cellStyle name="20% - Accent4 43 3" xfId="1133"/>
    <cellStyle name="20% - Accent4 44" xfId="1134"/>
    <cellStyle name="20% - Accent4 44 2" xfId="1135"/>
    <cellStyle name="20% - Accent4 44 3" xfId="1136"/>
    <cellStyle name="20% - Accent4 45" xfId="1137"/>
    <cellStyle name="20% - Accent4 45 2" xfId="1138"/>
    <cellStyle name="20% - Accent4 45 3" xfId="1139"/>
    <cellStyle name="20% - Accent4 46" xfId="1140"/>
    <cellStyle name="20% - Accent4 46 2" xfId="1141"/>
    <cellStyle name="20% - Accent4 46 3" xfId="1142"/>
    <cellStyle name="20% - Accent4 47" xfId="1143"/>
    <cellStyle name="20% - Accent4 48" xfId="1144"/>
    <cellStyle name="20% - Accent4 49" xfId="1145"/>
    <cellStyle name="20% - Accent4 5" xfId="1146"/>
    <cellStyle name="20% - Accent4 5 10" xfId="1147"/>
    <cellStyle name="20% - Accent4 5 11" xfId="1148"/>
    <cellStyle name="20% - Accent4 5 12" xfId="1149"/>
    <cellStyle name="20% - Accent4 5 13" xfId="1150"/>
    <cellStyle name="20% - Accent4 5 14" xfId="1151"/>
    <cellStyle name="20% - Accent4 5 15" xfId="1152"/>
    <cellStyle name="20% - Accent4 5 16" xfId="1153"/>
    <cellStyle name="20% - Accent4 5 2" xfId="1154"/>
    <cellStyle name="20% - Accent4 5 3" xfId="1155"/>
    <cellStyle name="20% - Accent4 5 4" xfId="1156"/>
    <cellStyle name="20% - Accent4 5 5" xfId="1157"/>
    <cellStyle name="20% - Accent4 5 6" xfId="1158"/>
    <cellStyle name="20% - Accent4 5 7" xfId="1159"/>
    <cellStyle name="20% - Accent4 5 8" xfId="1160"/>
    <cellStyle name="20% - Accent4 5 9" xfId="1161"/>
    <cellStyle name="20% - Accent4 50" xfId="1162"/>
    <cellStyle name="20% - Accent4 51" xfId="1163"/>
    <cellStyle name="20% - Accent4 52" xfId="1164"/>
    <cellStyle name="20% - Accent4 53" xfId="1165"/>
    <cellStyle name="20% - Accent4 54" xfId="1166"/>
    <cellStyle name="20% - Accent4 55" xfId="1167"/>
    <cellStyle name="20% - Accent4 56" xfId="1168"/>
    <cellStyle name="20% - Accent4 57" xfId="1169"/>
    <cellStyle name="20% - Accent4 58" xfId="1170"/>
    <cellStyle name="20% - Accent4 59" xfId="1171"/>
    <cellStyle name="20% - Accent4 6" xfId="1172"/>
    <cellStyle name="20% - Accent4 6 10" xfId="1173"/>
    <cellStyle name="20% - Accent4 6 11" xfId="1174"/>
    <cellStyle name="20% - Accent4 6 2" xfId="1175"/>
    <cellStyle name="20% - Accent4 6 3" xfId="1176"/>
    <cellStyle name="20% - Accent4 6 4" xfId="1177"/>
    <cellStyle name="20% - Accent4 6 5" xfId="1178"/>
    <cellStyle name="20% - Accent4 6 6" xfId="1179"/>
    <cellStyle name="20% - Accent4 6 7" xfId="1180"/>
    <cellStyle name="20% - Accent4 6 8" xfId="1181"/>
    <cellStyle name="20% - Accent4 6 9" xfId="1182"/>
    <cellStyle name="20% - Accent4 60" xfId="1183"/>
    <cellStyle name="20% - Accent4 61" xfId="1184"/>
    <cellStyle name="20% - Accent4 62" xfId="1185"/>
    <cellStyle name="20% - Accent4 63" xfId="1186"/>
    <cellStyle name="20% - Accent4 7" xfId="1187"/>
    <cellStyle name="20% - Accent4 7 10" xfId="1188"/>
    <cellStyle name="20% - Accent4 7 11" xfId="1189"/>
    <cellStyle name="20% - Accent4 7 2" xfId="1190"/>
    <cellStyle name="20% - Accent4 7 3" xfId="1191"/>
    <cellStyle name="20% - Accent4 7 4" xfId="1192"/>
    <cellStyle name="20% - Accent4 7 5" xfId="1193"/>
    <cellStyle name="20% - Accent4 7 6" xfId="1194"/>
    <cellStyle name="20% - Accent4 7 7" xfId="1195"/>
    <cellStyle name="20% - Accent4 7 8" xfId="1196"/>
    <cellStyle name="20% - Accent4 7 9" xfId="1197"/>
    <cellStyle name="20% - Accent4 8" xfId="1198"/>
    <cellStyle name="20% - Accent4 8 10" xfId="1199"/>
    <cellStyle name="20% - Accent4 8 11" xfId="1200"/>
    <cellStyle name="20% - Accent4 8 2" xfId="1201"/>
    <cellStyle name="20% - Accent4 8 3" xfId="1202"/>
    <cellStyle name="20% - Accent4 8 4" xfId="1203"/>
    <cellStyle name="20% - Accent4 8 5" xfId="1204"/>
    <cellStyle name="20% - Accent4 8 6" xfId="1205"/>
    <cellStyle name="20% - Accent4 8 7" xfId="1206"/>
    <cellStyle name="20% - Accent4 8 8" xfId="1207"/>
    <cellStyle name="20% - Accent4 8 9" xfId="1208"/>
    <cellStyle name="20% - Accent4 9" xfId="1209"/>
    <cellStyle name="20% - Accent4 9 10" xfId="1210"/>
    <cellStyle name="20% - Accent4 9 11" xfId="1211"/>
    <cellStyle name="20% - Accent4 9 2" xfId="1212"/>
    <cellStyle name="20% - Accent4 9 3" xfId="1213"/>
    <cellStyle name="20% - Accent4 9 4" xfId="1214"/>
    <cellStyle name="20% - Accent4 9 5" xfId="1215"/>
    <cellStyle name="20% - Accent4 9 6" xfId="1216"/>
    <cellStyle name="20% - Accent4 9 7" xfId="1217"/>
    <cellStyle name="20% - Accent4 9 8" xfId="1218"/>
    <cellStyle name="20% - Accent4 9 9" xfId="1219"/>
    <cellStyle name="20% - Accent5" xfId="18416" builtinId="46" customBuiltin="1"/>
    <cellStyle name="20% - Accent5 10" xfId="1220"/>
    <cellStyle name="20% - Accent5 10 10" xfId="1221"/>
    <cellStyle name="20% - Accent5 10 11" xfId="1222"/>
    <cellStyle name="20% - Accent5 10 2" xfId="1223"/>
    <cellStyle name="20% - Accent5 10 3" xfId="1224"/>
    <cellStyle name="20% - Accent5 10 4" xfId="1225"/>
    <cellStyle name="20% - Accent5 10 5" xfId="1226"/>
    <cellStyle name="20% - Accent5 10 6" xfId="1227"/>
    <cellStyle name="20% - Accent5 10 7" xfId="1228"/>
    <cellStyle name="20% - Accent5 10 8" xfId="1229"/>
    <cellStyle name="20% - Accent5 10 9" xfId="1230"/>
    <cellStyle name="20% - Accent5 11" xfId="1231"/>
    <cellStyle name="20% - Accent5 12" xfId="1232"/>
    <cellStyle name="20% - Accent5 13" xfId="1233"/>
    <cellStyle name="20% - Accent5 14" xfId="1234"/>
    <cellStyle name="20% - Accent5 15" xfId="1235"/>
    <cellStyle name="20% - Accent5 16" xfId="1236"/>
    <cellStyle name="20% - Accent5 16 2" xfId="1237"/>
    <cellStyle name="20% - Accent5 16 3" xfId="1238"/>
    <cellStyle name="20% - Accent5 17" xfId="1239"/>
    <cellStyle name="20% - Accent5 17 2" xfId="1240"/>
    <cellStyle name="20% - Accent5 17 3" xfId="1241"/>
    <cellStyle name="20% - Accent5 18" xfId="1242"/>
    <cellStyle name="20% - Accent5 18 2" xfId="1243"/>
    <cellStyle name="20% - Accent5 18 3" xfId="1244"/>
    <cellStyle name="20% - Accent5 19" xfId="1245"/>
    <cellStyle name="20% - Accent5 19 2" xfId="1246"/>
    <cellStyle name="20% - Accent5 19 3" xfId="1247"/>
    <cellStyle name="20% - Accent5 2" xfId="1248"/>
    <cellStyle name="20% - Accent5 2 10" xfId="1249"/>
    <cellStyle name="20% - Accent5 2 11" xfId="1250"/>
    <cellStyle name="20% - Accent5 2 12" xfId="1251"/>
    <cellStyle name="20% - Accent5 2 13" xfId="1252"/>
    <cellStyle name="20% - Accent5 2 14" xfId="1253"/>
    <cellStyle name="20% - Accent5 2 15" xfId="1254"/>
    <cellStyle name="20% - Accent5 2 16" xfId="1255"/>
    <cellStyle name="20% - Accent5 2 17" xfId="1256"/>
    <cellStyle name="20% - Accent5 2 18" xfId="1257"/>
    <cellStyle name="20% - Accent5 2 19" xfId="1258"/>
    <cellStyle name="20% - Accent5 2 2" xfId="1259"/>
    <cellStyle name="20% - Accent5 2 20" xfId="1260"/>
    <cellStyle name="20% - Accent5 2 21" xfId="1261"/>
    <cellStyle name="20% - Accent5 2 22" xfId="1262"/>
    <cellStyle name="20% - Accent5 2 23" xfId="1263"/>
    <cellStyle name="20% - Accent5 2 24" xfId="1264"/>
    <cellStyle name="20% - Accent5 2 25" xfId="1265"/>
    <cellStyle name="20% - Accent5 2 26" xfId="1266"/>
    <cellStyle name="20% - Accent5 2 27" xfId="1267"/>
    <cellStyle name="20% - Accent5 2 28" xfId="1268"/>
    <cellStyle name="20% - Accent5 2 29" xfId="1269"/>
    <cellStyle name="20% - Accent5 2 3" xfId="1270"/>
    <cellStyle name="20% - Accent5 2 30" xfId="1271"/>
    <cellStyle name="20% - Accent5 2 31" xfId="1272"/>
    <cellStyle name="20% - Accent5 2 4" xfId="1273"/>
    <cellStyle name="20% - Accent5 2 5" xfId="1274"/>
    <cellStyle name="20% - Accent5 2 6" xfId="1275"/>
    <cellStyle name="20% - Accent5 2 7" xfId="1276"/>
    <cellStyle name="20% - Accent5 2 8" xfId="1277"/>
    <cellStyle name="20% - Accent5 2 9" xfId="1278"/>
    <cellStyle name="20% - Accent5 20" xfId="1279"/>
    <cellStyle name="20% - Accent5 20 2" xfId="1280"/>
    <cellStyle name="20% - Accent5 20 3" xfId="1281"/>
    <cellStyle name="20% - Accent5 21" xfId="1282"/>
    <cellStyle name="20% - Accent5 21 2" xfId="1283"/>
    <cellStyle name="20% - Accent5 21 3" xfId="1284"/>
    <cellStyle name="20% - Accent5 22" xfId="1285"/>
    <cellStyle name="20% - Accent5 22 2" xfId="1286"/>
    <cellStyle name="20% - Accent5 22 3" xfId="1287"/>
    <cellStyle name="20% - Accent5 23" xfId="1288"/>
    <cellStyle name="20% - Accent5 23 2" xfId="1289"/>
    <cellStyle name="20% - Accent5 23 3" xfId="1290"/>
    <cellStyle name="20% - Accent5 24" xfId="1291"/>
    <cellStyle name="20% - Accent5 24 2" xfId="1292"/>
    <cellStyle name="20% - Accent5 24 3" xfId="1293"/>
    <cellStyle name="20% - Accent5 25" xfId="1294"/>
    <cellStyle name="20% - Accent5 25 2" xfId="1295"/>
    <cellStyle name="20% - Accent5 25 3" xfId="1296"/>
    <cellStyle name="20% - Accent5 26" xfId="1297"/>
    <cellStyle name="20% - Accent5 26 2" xfId="1298"/>
    <cellStyle name="20% - Accent5 26 3" xfId="1299"/>
    <cellStyle name="20% - Accent5 27" xfId="1300"/>
    <cellStyle name="20% - Accent5 27 2" xfId="1301"/>
    <cellStyle name="20% - Accent5 27 3" xfId="1302"/>
    <cellStyle name="20% - Accent5 28" xfId="1303"/>
    <cellStyle name="20% - Accent5 28 2" xfId="1304"/>
    <cellStyle name="20% - Accent5 28 3" xfId="1305"/>
    <cellStyle name="20% - Accent5 29" xfId="1306"/>
    <cellStyle name="20% - Accent5 29 2" xfId="1307"/>
    <cellStyle name="20% - Accent5 29 3" xfId="1308"/>
    <cellStyle name="20% - Accent5 3" xfId="1309"/>
    <cellStyle name="20% - Accent5 3 10" xfId="1310"/>
    <cellStyle name="20% - Accent5 3 11" xfId="1311"/>
    <cellStyle name="20% - Accent5 3 12" xfId="1312"/>
    <cellStyle name="20% - Accent5 3 13" xfId="1313"/>
    <cellStyle name="20% - Accent5 3 14" xfId="1314"/>
    <cellStyle name="20% - Accent5 3 15" xfId="1315"/>
    <cellStyle name="20% - Accent5 3 16" xfId="1316"/>
    <cellStyle name="20% - Accent5 3 17" xfId="1317"/>
    <cellStyle name="20% - Accent5 3 18" xfId="1318"/>
    <cellStyle name="20% - Accent5 3 19" xfId="1319"/>
    <cellStyle name="20% - Accent5 3 2" xfId="1320"/>
    <cellStyle name="20% - Accent5 3 20" xfId="1321"/>
    <cellStyle name="20% - Accent5 3 21" xfId="1322"/>
    <cellStyle name="20% - Accent5 3 22" xfId="1323"/>
    <cellStyle name="20% - Accent5 3 23" xfId="1324"/>
    <cellStyle name="20% - Accent5 3 24" xfId="1325"/>
    <cellStyle name="20% - Accent5 3 25" xfId="1326"/>
    <cellStyle name="20% - Accent5 3 26" xfId="1327"/>
    <cellStyle name="20% - Accent5 3 27" xfId="1328"/>
    <cellStyle name="20% - Accent5 3 28" xfId="1329"/>
    <cellStyle name="20% - Accent5 3 29" xfId="1330"/>
    <cellStyle name="20% - Accent5 3 3" xfId="1331"/>
    <cellStyle name="20% - Accent5 3 30" xfId="1332"/>
    <cellStyle name="20% - Accent5 3 4" xfId="1333"/>
    <cellStyle name="20% - Accent5 3 5" xfId="1334"/>
    <cellStyle name="20% - Accent5 3 6" xfId="1335"/>
    <cellStyle name="20% - Accent5 3 7" xfId="1336"/>
    <cellStyle name="20% - Accent5 3 8" xfId="1337"/>
    <cellStyle name="20% - Accent5 3 9" xfId="1338"/>
    <cellStyle name="20% - Accent5 30" xfId="1339"/>
    <cellStyle name="20% - Accent5 30 2" xfId="1340"/>
    <cellStyle name="20% - Accent5 30 3" xfId="1341"/>
    <cellStyle name="20% - Accent5 31" xfId="1342"/>
    <cellStyle name="20% - Accent5 31 2" xfId="1343"/>
    <cellStyle name="20% - Accent5 31 3" xfId="1344"/>
    <cellStyle name="20% - Accent5 32" xfId="1345"/>
    <cellStyle name="20% - Accent5 32 2" xfId="1346"/>
    <cellStyle name="20% - Accent5 32 3" xfId="1347"/>
    <cellStyle name="20% - Accent5 33" xfId="1348"/>
    <cellStyle name="20% - Accent5 33 2" xfId="1349"/>
    <cellStyle name="20% - Accent5 33 3" xfId="1350"/>
    <cellStyle name="20% - Accent5 34" xfId="1351"/>
    <cellStyle name="20% - Accent5 34 2" xfId="1352"/>
    <cellStyle name="20% - Accent5 34 3" xfId="1353"/>
    <cellStyle name="20% - Accent5 35" xfId="1354"/>
    <cellStyle name="20% - Accent5 35 2" xfId="1355"/>
    <cellStyle name="20% - Accent5 35 3" xfId="1356"/>
    <cellStyle name="20% - Accent5 36" xfId="1357"/>
    <cellStyle name="20% - Accent5 36 2" xfId="1358"/>
    <cellStyle name="20% - Accent5 36 3" xfId="1359"/>
    <cellStyle name="20% - Accent5 37" xfId="1360"/>
    <cellStyle name="20% - Accent5 37 2" xfId="1361"/>
    <cellStyle name="20% - Accent5 37 3" xfId="1362"/>
    <cellStyle name="20% - Accent5 38" xfId="1363"/>
    <cellStyle name="20% - Accent5 38 2" xfId="1364"/>
    <cellStyle name="20% - Accent5 38 3" xfId="1365"/>
    <cellStyle name="20% - Accent5 39" xfId="1366"/>
    <cellStyle name="20% - Accent5 39 2" xfId="1367"/>
    <cellStyle name="20% - Accent5 39 3" xfId="1368"/>
    <cellStyle name="20% - Accent5 4" xfId="1369"/>
    <cellStyle name="20% - Accent5 4 10" xfId="1370"/>
    <cellStyle name="20% - Accent5 4 11" xfId="1371"/>
    <cellStyle name="20% - Accent5 4 12" xfId="1372"/>
    <cellStyle name="20% - Accent5 4 13" xfId="1373"/>
    <cellStyle name="20% - Accent5 4 14" xfId="1374"/>
    <cellStyle name="20% - Accent5 4 15" xfId="1375"/>
    <cellStyle name="20% - Accent5 4 16" xfId="1376"/>
    <cellStyle name="20% - Accent5 4 17" xfId="1377"/>
    <cellStyle name="20% - Accent5 4 18" xfId="1378"/>
    <cellStyle name="20% - Accent5 4 19" xfId="1379"/>
    <cellStyle name="20% - Accent5 4 2" xfId="1380"/>
    <cellStyle name="20% - Accent5 4 20" xfId="1381"/>
    <cellStyle name="20% - Accent5 4 21" xfId="1382"/>
    <cellStyle name="20% - Accent5 4 22" xfId="1383"/>
    <cellStyle name="20% - Accent5 4 23" xfId="1384"/>
    <cellStyle name="20% - Accent5 4 24" xfId="1385"/>
    <cellStyle name="20% - Accent5 4 25" xfId="1386"/>
    <cellStyle name="20% - Accent5 4 26" xfId="1387"/>
    <cellStyle name="20% - Accent5 4 27" xfId="1388"/>
    <cellStyle name="20% - Accent5 4 28" xfId="1389"/>
    <cellStyle name="20% - Accent5 4 29" xfId="1390"/>
    <cellStyle name="20% - Accent5 4 3" xfId="1391"/>
    <cellStyle name="20% - Accent5 4 30" xfId="1392"/>
    <cellStyle name="20% - Accent5 4 4" xfId="1393"/>
    <cellStyle name="20% - Accent5 4 5" xfId="1394"/>
    <cellStyle name="20% - Accent5 4 6" xfId="1395"/>
    <cellStyle name="20% - Accent5 4 7" xfId="1396"/>
    <cellStyle name="20% - Accent5 4 8" xfId="1397"/>
    <cellStyle name="20% - Accent5 4 9" xfId="1398"/>
    <cellStyle name="20% - Accent5 40" xfId="1399"/>
    <cellStyle name="20% - Accent5 40 2" xfId="1400"/>
    <cellStyle name="20% - Accent5 40 3" xfId="1401"/>
    <cellStyle name="20% - Accent5 41" xfId="1402"/>
    <cellStyle name="20% - Accent5 41 2" xfId="1403"/>
    <cellStyle name="20% - Accent5 41 3" xfId="1404"/>
    <cellStyle name="20% - Accent5 42" xfId="1405"/>
    <cellStyle name="20% - Accent5 42 2" xfId="1406"/>
    <cellStyle name="20% - Accent5 42 3" xfId="1407"/>
    <cellStyle name="20% - Accent5 43" xfId="1408"/>
    <cellStyle name="20% - Accent5 43 2" xfId="1409"/>
    <cellStyle name="20% - Accent5 43 3" xfId="1410"/>
    <cellStyle name="20% - Accent5 44" xfId="1411"/>
    <cellStyle name="20% - Accent5 44 2" xfId="1412"/>
    <cellStyle name="20% - Accent5 44 3" xfId="1413"/>
    <cellStyle name="20% - Accent5 45" xfId="1414"/>
    <cellStyle name="20% - Accent5 45 2" xfId="1415"/>
    <cellStyle name="20% - Accent5 45 3" xfId="1416"/>
    <cellStyle name="20% - Accent5 46" xfId="1417"/>
    <cellStyle name="20% - Accent5 46 2" xfId="1418"/>
    <cellStyle name="20% - Accent5 46 3" xfId="1419"/>
    <cellStyle name="20% - Accent5 47" xfId="1420"/>
    <cellStyle name="20% - Accent5 48" xfId="1421"/>
    <cellStyle name="20% - Accent5 49" xfId="1422"/>
    <cellStyle name="20% - Accent5 5" xfId="1423"/>
    <cellStyle name="20% - Accent5 5 10" xfId="1424"/>
    <cellStyle name="20% - Accent5 5 11" xfId="1425"/>
    <cellStyle name="20% - Accent5 5 12" xfId="1426"/>
    <cellStyle name="20% - Accent5 5 13" xfId="1427"/>
    <cellStyle name="20% - Accent5 5 14" xfId="1428"/>
    <cellStyle name="20% - Accent5 5 15" xfId="1429"/>
    <cellStyle name="20% - Accent5 5 16" xfId="1430"/>
    <cellStyle name="20% - Accent5 5 2" xfId="1431"/>
    <cellStyle name="20% - Accent5 5 3" xfId="1432"/>
    <cellStyle name="20% - Accent5 5 4" xfId="1433"/>
    <cellStyle name="20% - Accent5 5 5" xfId="1434"/>
    <cellStyle name="20% - Accent5 5 6" xfId="1435"/>
    <cellStyle name="20% - Accent5 5 7" xfId="1436"/>
    <cellStyle name="20% - Accent5 5 8" xfId="1437"/>
    <cellStyle name="20% - Accent5 5 9" xfId="1438"/>
    <cellStyle name="20% - Accent5 50" xfId="1439"/>
    <cellStyle name="20% - Accent5 51" xfId="1440"/>
    <cellStyle name="20% - Accent5 52" xfId="1441"/>
    <cellStyle name="20% - Accent5 53" xfId="1442"/>
    <cellStyle name="20% - Accent5 54" xfId="1443"/>
    <cellStyle name="20% - Accent5 55" xfId="1444"/>
    <cellStyle name="20% - Accent5 56" xfId="1445"/>
    <cellStyle name="20% - Accent5 57" xfId="1446"/>
    <cellStyle name="20% - Accent5 58" xfId="1447"/>
    <cellStyle name="20% - Accent5 59" xfId="1448"/>
    <cellStyle name="20% - Accent5 6" xfId="1449"/>
    <cellStyle name="20% - Accent5 6 10" xfId="1450"/>
    <cellStyle name="20% - Accent5 6 11" xfId="1451"/>
    <cellStyle name="20% - Accent5 6 2" xfId="1452"/>
    <cellStyle name="20% - Accent5 6 3" xfId="1453"/>
    <cellStyle name="20% - Accent5 6 4" xfId="1454"/>
    <cellStyle name="20% - Accent5 6 5" xfId="1455"/>
    <cellStyle name="20% - Accent5 6 6" xfId="1456"/>
    <cellStyle name="20% - Accent5 6 7" xfId="1457"/>
    <cellStyle name="20% - Accent5 6 8" xfId="1458"/>
    <cellStyle name="20% - Accent5 6 9" xfId="1459"/>
    <cellStyle name="20% - Accent5 60" xfId="1460"/>
    <cellStyle name="20% - Accent5 61" xfId="1461"/>
    <cellStyle name="20% - Accent5 62" xfId="1462"/>
    <cellStyle name="20% - Accent5 63" xfId="1463"/>
    <cellStyle name="20% - Accent5 7" xfId="1464"/>
    <cellStyle name="20% - Accent5 7 10" xfId="1465"/>
    <cellStyle name="20% - Accent5 7 11" xfId="1466"/>
    <cellStyle name="20% - Accent5 7 2" xfId="1467"/>
    <cellStyle name="20% - Accent5 7 3" xfId="1468"/>
    <cellStyle name="20% - Accent5 7 4" xfId="1469"/>
    <cellStyle name="20% - Accent5 7 5" xfId="1470"/>
    <cellStyle name="20% - Accent5 7 6" xfId="1471"/>
    <cellStyle name="20% - Accent5 7 7" xfId="1472"/>
    <cellStyle name="20% - Accent5 7 8" xfId="1473"/>
    <cellStyle name="20% - Accent5 7 9" xfId="1474"/>
    <cellStyle name="20% - Accent5 8" xfId="1475"/>
    <cellStyle name="20% - Accent5 8 10" xfId="1476"/>
    <cellStyle name="20% - Accent5 8 11" xfId="1477"/>
    <cellStyle name="20% - Accent5 8 2" xfId="1478"/>
    <cellStyle name="20% - Accent5 8 3" xfId="1479"/>
    <cellStyle name="20% - Accent5 8 4" xfId="1480"/>
    <cellStyle name="20% - Accent5 8 5" xfId="1481"/>
    <cellStyle name="20% - Accent5 8 6" xfId="1482"/>
    <cellStyle name="20% - Accent5 8 7" xfId="1483"/>
    <cellStyle name="20% - Accent5 8 8" xfId="1484"/>
    <cellStyle name="20% - Accent5 8 9" xfId="1485"/>
    <cellStyle name="20% - Accent5 9" xfId="1486"/>
    <cellStyle name="20% - Accent5 9 10" xfId="1487"/>
    <cellStyle name="20% - Accent5 9 11" xfId="1488"/>
    <cellStyle name="20% - Accent5 9 2" xfId="1489"/>
    <cellStyle name="20% - Accent5 9 3" xfId="1490"/>
    <cellStyle name="20% - Accent5 9 4" xfId="1491"/>
    <cellStyle name="20% - Accent5 9 5" xfId="1492"/>
    <cellStyle name="20% - Accent5 9 6" xfId="1493"/>
    <cellStyle name="20% - Accent5 9 7" xfId="1494"/>
    <cellStyle name="20% - Accent5 9 8" xfId="1495"/>
    <cellStyle name="20% - Accent5 9 9" xfId="1496"/>
    <cellStyle name="20% - Accent6" xfId="18420" builtinId="50" customBuiltin="1"/>
    <cellStyle name="20% - Accent6 10" xfId="1497"/>
    <cellStyle name="20% - Accent6 10 10" xfId="1498"/>
    <cellStyle name="20% - Accent6 10 11" xfId="1499"/>
    <cellStyle name="20% - Accent6 10 2" xfId="1500"/>
    <cellStyle name="20% - Accent6 10 3" xfId="1501"/>
    <cellStyle name="20% - Accent6 10 4" xfId="1502"/>
    <cellStyle name="20% - Accent6 10 5" xfId="1503"/>
    <cellStyle name="20% - Accent6 10 6" xfId="1504"/>
    <cellStyle name="20% - Accent6 10 7" xfId="1505"/>
    <cellStyle name="20% - Accent6 10 8" xfId="1506"/>
    <cellStyle name="20% - Accent6 10 9" xfId="1507"/>
    <cellStyle name="20% - Accent6 11" xfId="1508"/>
    <cellStyle name="20% - Accent6 12" xfId="1509"/>
    <cellStyle name="20% - Accent6 13" xfId="1510"/>
    <cellStyle name="20% - Accent6 14" xfId="1511"/>
    <cellStyle name="20% - Accent6 15" xfId="1512"/>
    <cellStyle name="20% - Accent6 16" xfId="1513"/>
    <cellStyle name="20% - Accent6 16 2" xfId="1514"/>
    <cellStyle name="20% - Accent6 16 3" xfId="1515"/>
    <cellStyle name="20% - Accent6 17" xfId="1516"/>
    <cellStyle name="20% - Accent6 17 2" xfId="1517"/>
    <cellStyle name="20% - Accent6 17 3" xfId="1518"/>
    <cellStyle name="20% - Accent6 18" xfId="1519"/>
    <cellStyle name="20% - Accent6 18 2" xfId="1520"/>
    <cellStyle name="20% - Accent6 18 3" xfId="1521"/>
    <cellStyle name="20% - Accent6 19" xfId="1522"/>
    <cellStyle name="20% - Accent6 19 2" xfId="1523"/>
    <cellStyle name="20% - Accent6 19 3" xfId="1524"/>
    <cellStyle name="20% - Accent6 2" xfId="1525"/>
    <cellStyle name="20% - Accent6 2 10" xfId="1526"/>
    <cellStyle name="20% - Accent6 2 11" xfId="1527"/>
    <cellStyle name="20% - Accent6 2 12" xfId="1528"/>
    <cellStyle name="20% - Accent6 2 13" xfId="1529"/>
    <cellStyle name="20% - Accent6 2 14" xfId="1530"/>
    <cellStyle name="20% - Accent6 2 15" xfId="1531"/>
    <cellStyle name="20% - Accent6 2 16" xfId="1532"/>
    <cellStyle name="20% - Accent6 2 17" xfId="1533"/>
    <cellStyle name="20% - Accent6 2 18" xfId="1534"/>
    <cellStyle name="20% - Accent6 2 19" xfId="1535"/>
    <cellStyle name="20% - Accent6 2 2" xfId="1536"/>
    <cellStyle name="20% - Accent6 2 20" xfId="1537"/>
    <cellStyle name="20% - Accent6 2 21" xfId="1538"/>
    <cellStyle name="20% - Accent6 2 22" xfId="1539"/>
    <cellStyle name="20% - Accent6 2 23" xfId="1540"/>
    <cellStyle name="20% - Accent6 2 24" xfId="1541"/>
    <cellStyle name="20% - Accent6 2 25" xfId="1542"/>
    <cellStyle name="20% - Accent6 2 26" xfId="1543"/>
    <cellStyle name="20% - Accent6 2 27" xfId="1544"/>
    <cellStyle name="20% - Accent6 2 28" xfId="1545"/>
    <cellStyle name="20% - Accent6 2 29" xfId="1546"/>
    <cellStyle name="20% - Accent6 2 3" xfId="1547"/>
    <cellStyle name="20% - Accent6 2 30" xfId="1548"/>
    <cellStyle name="20% - Accent6 2 31" xfId="1549"/>
    <cellStyle name="20% - Accent6 2 32" xfId="1550"/>
    <cellStyle name="20% - Accent6 2 33" xfId="1551"/>
    <cellStyle name="20% - Accent6 2 34" xfId="1552"/>
    <cellStyle name="20% - Accent6 2 35" xfId="1553"/>
    <cellStyle name="20% - Accent6 2 4" xfId="1554"/>
    <cellStyle name="20% - Accent6 2 5" xfId="1555"/>
    <cellStyle name="20% - Accent6 2 6" xfId="1556"/>
    <cellStyle name="20% - Accent6 2 7" xfId="1557"/>
    <cellStyle name="20% - Accent6 2 8" xfId="1558"/>
    <cellStyle name="20% - Accent6 2 8 10" xfId="1559"/>
    <cellStyle name="20% - Accent6 2 8 11" xfId="1560"/>
    <cellStyle name="20% - Accent6 2 8 2" xfId="1561"/>
    <cellStyle name="20% - Accent6 2 8 2 2" xfId="1562"/>
    <cellStyle name="20% - Accent6 2 8 2 3" xfId="1563"/>
    <cellStyle name="20% - Accent6 2 8 2 4" xfId="1564"/>
    <cellStyle name="20% - Accent6 2 8 2 5" xfId="1565"/>
    <cellStyle name="20% - Accent6 2 8 3" xfId="1566"/>
    <cellStyle name="20% - Accent6 2 8 3 2" xfId="1567"/>
    <cellStyle name="20% - Accent6 2 8 3 3" xfId="1568"/>
    <cellStyle name="20% - Accent6 2 8 3 4" xfId="1569"/>
    <cellStyle name="20% - Accent6 2 8 3 5" xfId="1570"/>
    <cellStyle name="20% - Accent6 2 8 4" xfId="1571"/>
    <cellStyle name="20% - Accent6 2 8 5" xfId="1572"/>
    <cellStyle name="20% - Accent6 2 8 6" xfId="1573"/>
    <cellStyle name="20% - Accent6 2 8 7" xfId="1574"/>
    <cellStyle name="20% - Accent6 2 8 8" xfId="1575"/>
    <cellStyle name="20% - Accent6 2 8 9" xfId="1576"/>
    <cellStyle name="20% - Accent6 2 9" xfId="1577"/>
    <cellStyle name="20% - Accent6 2 9 2" xfId="1578"/>
    <cellStyle name="20% - Accent6 20" xfId="1579"/>
    <cellStyle name="20% - Accent6 20 2" xfId="1580"/>
    <cellStyle name="20% - Accent6 20 3" xfId="1581"/>
    <cellStyle name="20% - Accent6 21" xfId="1582"/>
    <cellStyle name="20% - Accent6 21 2" xfId="1583"/>
    <cellStyle name="20% - Accent6 21 3" xfId="1584"/>
    <cellStyle name="20% - Accent6 22" xfId="1585"/>
    <cellStyle name="20% - Accent6 22 2" xfId="1586"/>
    <cellStyle name="20% - Accent6 22 3" xfId="1587"/>
    <cellStyle name="20% - Accent6 23" xfId="1588"/>
    <cellStyle name="20% - Accent6 23 2" xfId="1589"/>
    <cellStyle name="20% - Accent6 23 3" xfId="1590"/>
    <cellStyle name="20% - Accent6 24" xfId="1591"/>
    <cellStyle name="20% - Accent6 24 2" xfId="1592"/>
    <cellStyle name="20% - Accent6 24 3" xfId="1593"/>
    <cellStyle name="20% - Accent6 25" xfId="1594"/>
    <cellStyle name="20% - Accent6 25 2" xfId="1595"/>
    <cellStyle name="20% - Accent6 25 3" xfId="1596"/>
    <cellStyle name="20% - Accent6 26" xfId="1597"/>
    <cellStyle name="20% - Accent6 26 2" xfId="1598"/>
    <cellStyle name="20% - Accent6 26 3" xfId="1599"/>
    <cellStyle name="20% - Accent6 27" xfId="1600"/>
    <cellStyle name="20% - Accent6 27 2" xfId="1601"/>
    <cellStyle name="20% - Accent6 27 3" xfId="1602"/>
    <cellStyle name="20% - Accent6 28" xfId="1603"/>
    <cellStyle name="20% - Accent6 28 2" xfId="1604"/>
    <cellStyle name="20% - Accent6 28 3" xfId="1605"/>
    <cellStyle name="20% - Accent6 29" xfId="1606"/>
    <cellStyle name="20% - Accent6 29 2" xfId="1607"/>
    <cellStyle name="20% - Accent6 29 3" xfId="1608"/>
    <cellStyle name="20% - Accent6 3" xfId="1609"/>
    <cellStyle name="20% - Accent6 3 10" xfId="1610"/>
    <cellStyle name="20% - Accent6 3 11" xfId="1611"/>
    <cellStyle name="20% - Accent6 3 12" xfId="1612"/>
    <cellStyle name="20% - Accent6 3 13" xfId="1613"/>
    <cellStyle name="20% - Accent6 3 14" xfId="1614"/>
    <cellStyle name="20% - Accent6 3 15" xfId="1615"/>
    <cellStyle name="20% - Accent6 3 16" xfId="1616"/>
    <cellStyle name="20% - Accent6 3 17" xfId="1617"/>
    <cellStyle name="20% - Accent6 3 18" xfId="1618"/>
    <cellStyle name="20% - Accent6 3 19" xfId="1619"/>
    <cellStyle name="20% - Accent6 3 2" xfId="1620"/>
    <cellStyle name="20% - Accent6 3 20" xfId="1621"/>
    <cellStyle name="20% - Accent6 3 21" xfId="1622"/>
    <cellStyle name="20% - Accent6 3 22" xfId="1623"/>
    <cellStyle name="20% - Accent6 3 23" xfId="1624"/>
    <cellStyle name="20% - Accent6 3 24" xfId="1625"/>
    <cellStyle name="20% - Accent6 3 25" xfId="1626"/>
    <cellStyle name="20% - Accent6 3 26" xfId="1627"/>
    <cellStyle name="20% - Accent6 3 27" xfId="1628"/>
    <cellStyle name="20% - Accent6 3 28" xfId="1629"/>
    <cellStyle name="20% - Accent6 3 29" xfId="1630"/>
    <cellStyle name="20% - Accent6 3 3" xfId="1631"/>
    <cellStyle name="20% - Accent6 3 30" xfId="1632"/>
    <cellStyle name="20% - Accent6 3 4" xfId="1633"/>
    <cellStyle name="20% - Accent6 3 5" xfId="1634"/>
    <cellStyle name="20% - Accent6 3 6" xfId="1635"/>
    <cellStyle name="20% - Accent6 3 7" xfId="1636"/>
    <cellStyle name="20% - Accent6 3 8" xfId="1637"/>
    <cellStyle name="20% - Accent6 3 9" xfId="1638"/>
    <cellStyle name="20% - Accent6 30" xfId="1639"/>
    <cellStyle name="20% - Accent6 30 2" xfId="1640"/>
    <cellStyle name="20% - Accent6 30 3" xfId="1641"/>
    <cellStyle name="20% - Accent6 31" xfId="1642"/>
    <cellStyle name="20% - Accent6 31 2" xfId="1643"/>
    <cellStyle name="20% - Accent6 31 3" xfId="1644"/>
    <cellStyle name="20% - Accent6 32" xfId="1645"/>
    <cellStyle name="20% - Accent6 32 2" xfId="1646"/>
    <cellStyle name="20% - Accent6 32 3" xfId="1647"/>
    <cellStyle name="20% - Accent6 33" xfId="1648"/>
    <cellStyle name="20% - Accent6 33 2" xfId="1649"/>
    <cellStyle name="20% - Accent6 33 3" xfId="1650"/>
    <cellStyle name="20% - Accent6 34" xfId="1651"/>
    <cellStyle name="20% - Accent6 34 2" xfId="1652"/>
    <cellStyle name="20% - Accent6 34 3" xfId="1653"/>
    <cellStyle name="20% - Accent6 35" xfId="1654"/>
    <cellStyle name="20% - Accent6 35 2" xfId="1655"/>
    <cellStyle name="20% - Accent6 35 3" xfId="1656"/>
    <cellStyle name="20% - Accent6 36" xfId="1657"/>
    <cellStyle name="20% - Accent6 36 2" xfId="1658"/>
    <cellStyle name="20% - Accent6 36 3" xfId="1659"/>
    <cellStyle name="20% - Accent6 37" xfId="1660"/>
    <cellStyle name="20% - Accent6 37 2" xfId="1661"/>
    <cellStyle name="20% - Accent6 37 3" xfId="1662"/>
    <cellStyle name="20% - Accent6 38" xfId="1663"/>
    <cellStyle name="20% - Accent6 38 2" xfId="1664"/>
    <cellStyle name="20% - Accent6 38 3" xfId="1665"/>
    <cellStyle name="20% - Accent6 39" xfId="1666"/>
    <cellStyle name="20% - Accent6 39 2" xfId="1667"/>
    <cellStyle name="20% - Accent6 39 3" xfId="1668"/>
    <cellStyle name="20% - Accent6 4" xfId="1669"/>
    <cellStyle name="20% - Accent6 4 10" xfId="1670"/>
    <cellStyle name="20% - Accent6 4 11" xfId="1671"/>
    <cellStyle name="20% - Accent6 4 12" xfId="1672"/>
    <cellStyle name="20% - Accent6 4 13" xfId="1673"/>
    <cellStyle name="20% - Accent6 4 14" xfId="1674"/>
    <cellStyle name="20% - Accent6 4 15" xfId="1675"/>
    <cellStyle name="20% - Accent6 4 16" xfId="1676"/>
    <cellStyle name="20% - Accent6 4 17" xfId="1677"/>
    <cellStyle name="20% - Accent6 4 18" xfId="1678"/>
    <cellStyle name="20% - Accent6 4 19" xfId="1679"/>
    <cellStyle name="20% - Accent6 4 2" xfId="1680"/>
    <cellStyle name="20% - Accent6 4 20" xfId="1681"/>
    <cellStyle name="20% - Accent6 4 21" xfId="1682"/>
    <cellStyle name="20% - Accent6 4 22" xfId="1683"/>
    <cellStyle name="20% - Accent6 4 23" xfId="1684"/>
    <cellStyle name="20% - Accent6 4 24" xfId="1685"/>
    <cellStyle name="20% - Accent6 4 25" xfId="1686"/>
    <cellStyle name="20% - Accent6 4 26" xfId="1687"/>
    <cellStyle name="20% - Accent6 4 27" xfId="1688"/>
    <cellStyle name="20% - Accent6 4 28" xfId="1689"/>
    <cellStyle name="20% - Accent6 4 29" xfId="1690"/>
    <cellStyle name="20% - Accent6 4 3" xfId="1691"/>
    <cellStyle name="20% - Accent6 4 30" xfId="1692"/>
    <cellStyle name="20% - Accent6 4 4" xfId="1693"/>
    <cellStyle name="20% - Accent6 4 5" xfId="1694"/>
    <cellStyle name="20% - Accent6 4 6" xfId="1695"/>
    <cellStyle name="20% - Accent6 4 7" xfId="1696"/>
    <cellStyle name="20% - Accent6 4 8" xfId="1697"/>
    <cellStyle name="20% - Accent6 4 9" xfId="1698"/>
    <cellStyle name="20% - Accent6 40" xfId="1699"/>
    <cellStyle name="20% - Accent6 40 2" xfId="1700"/>
    <cellStyle name="20% - Accent6 40 3" xfId="1701"/>
    <cellStyle name="20% - Accent6 41" xfId="1702"/>
    <cellStyle name="20% - Accent6 41 2" xfId="1703"/>
    <cellStyle name="20% - Accent6 41 3" xfId="1704"/>
    <cellStyle name="20% - Accent6 42" xfId="1705"/>
    <cellStyle name="20% - Accent6 42 2" xfId="1706"/>
    <cellStyle name="20% - Accent6 42 3" xfId="1707"/>
    <cellStyle name="20% - Accent6 43" xfId="1708"/>
    <cellStyle name="20% - Accent6 43 2" xfId="1709"/>
    <cellStyle name="20% - Accent6 43 3" xfId="1710"/>
    <cellStyle name="20% - Accent6 44" xfId="1711"/>
    <cellStyle name="20% - Accent6 44 2" xfId="1712"/>
    <cellStyle name="20% - Accent6 44 3" xfId="1713"/>
    <cellStyle name="20% - Accent6 45" xfId="1714"/>
    <cellStyle name="20% - Accent6 45 2" xfId="1715"/>
    <cellStyle name="20% - Accent6 45 3" xfId="1716"/>
    <cellStyle name="20% - Accent6 46" xfId="1717"/>
    <cellStyle name="20% - Accent6 46 2" xfId="1718"/>
    <cellStyle name="20% - Accent6 46 3" xfId="1719"/>
    <cellStyle name="20% - Accent6 47" xfId="1720"/>
    <cellStyle name="20% - Accent6 48" xfId="1721"/>
    <cellStyle name="20% - Accent6 49" xfId="1722"/>
    <cellStyle name="20% - Accent6 5" xfId="1723"/>
    <cellStyle name="20% - Accent6 5 10" xfId="1724"/>
    <cellStyle name="20% - Accent6 5 11" xfId="1725"/>
    <cellStyle name="20% - Accent6 5 12" xfId="1726"/>
    <cellStyle name="20% - Accent6 5 13" xfId="1727"/>
    <cellStyle name="20% - Accent6 5 14" xfId="1728"/>
    <cellStyle name="20% - Accent6 5 15" xfId="1729"/>
    <cellStyle name="20% - Accent6 5 16" xfId="1730"/>
    <cellStyle name="20% - Accent6 5 2" xfId="1731"/>
    <cellStyle name="20% - Accent6 5 3" xfId="1732"/>
    <cellStyle name="20% - Accent6 5 4" xfId="1733"/>
    <cellStyle name="20% - Accent6 5 5" xfId="1734"/>
    <cellStyle name="20% - Accent6 5 6" xfId="1735"/>
    <cellStyle name="20% - Accent6 5 7" xfId="1736"/>
    <cellStyle name="20% - Accent6 5 8" xfId="1737"/>
    <cellStyle name="20% - Accent6 5 9" xfId="1738"/>
    <cellStyle name="20% - Accent6 50" xfId="1739"/>
    <cellStyle name="20% - Accent6 51" xfId="1740"/>
    <cellStyle name="20% - Accent6 52" xfId="1741"/>
    <cellStyle name="20% - Accent6 53" xfId="1742"/>
    <cellStyle name="20% - Accent6 54" xfId="1743"/>
    <cellStyle name="20% - Accent6 55" xfId="1744"/>
    <cellStyle name="20% - Accent6 56" xfId="1745"/>
    <cellStyle name="20% - Accent6 57" xfId="1746"/>
    <cellStyle name="20% - Accent6 58" xfId="1747"/>
    <cellStyle name="20% - Accent6 59" xfId="1748"/>
    <cellStyle name="20% - Accent6 6" xfId="1749"/>
    <cellStyle name="20% - Accent6 6 10" xfId="1750"/>
    <cellStyle name="20% - Accent6 6 11" xfId="1751"/>
    <cellStyle name="20% - Accent6 6 2" xfId="1752"/>
    <cellStyle name="20% - Accent6 6 3" xfId="1753"/>
    <cellStyle name="20% - Accent6 6 4" xfId="1754"/>
    <cellStyle name="20% - Accent6 6 5" xfId="1755"/>
    <cellStyle name="20% - Accent6 6 6" xfId="1756"/>
    <cellStyle name="20% - Accent6 6 7" xfId="1757"/>
    <cellStyle name="20% - Accent6 6 8" xfId="1758"/>
    <cellStyle name="20% - Accent6 6 9" xfId="1759"/>
    <cellStyle name="20% - Accent6 60" xfId="1760"/>
    <cellStyle name="20% - Accent6 61" xfId="1761"/>
    <cellStyle name="20% - Accent6 62" xfId="1762"/>
    <cellStyle name="20% - Accent6 63" xfId="1763"/>
    <cellStyle name="20% - Accent6 7" xfId="1764"/>
    <cellStyle name="20% - Accent6 7 10" xfId="1765"/>
    <cellStyle name="20% - Accent6 7 11" xfId="1766"/>
    <cellStyle name="20% - Accent6 7 2" xfId="1767"/>
    <cellStyle name="20% - Accent6 7 3" xfId="1768"/>
    <cellStyle name="20% - Accent6 7 4" xfId="1769"/>
    <cellStyle name="20% - Accent6 7 5" xfId="1770"/>
    <cellStyle name="20% - Accent6 7 6" xfId="1771"/>
    <cellStyle name="20% - Accent6 7 7" xfId="1772"/>
    <cellStyle name="20% - Accent6 7 8" xfId="1773"/>
    <cellStyle name="20% - Accent6 7 9" xfId="1774"/>
    <cellStyle name="20% - Accent6 8" xfId="1775"/>
    <cellStyle name="20% - Accent6 8 10" xfId="1776"/>
    <cellStyle name="20% - Accent6 8 11" xfId="1777"/>
    <cellStyle name="20% - Accent6 8 2" xfId="1778"/>
    <cellStyle name="20% - Accent6 8 3" xfId="1779"/>
    <cellStyle name="20% - Accent6 8 4" xfId="1780"/>
    <cellStyle name="20% - Accent6 8 5" xfId="1781"/>
    <cellStyle name="20% - Accent6 8 6" xfId="1782"/>
    <cellStyle name="20% - Accent6 8 7" xfId="1783"/>
    <cellStyle name="20% - Accent6 8 8" xfId="1784"/>
    <cellStyle name="20% - Accent6 8 9" xfId="1785"/>
    <cellStyle name="20% - Accent6 9" xfId="1786"/>
    <cellStyle name="20% - Accent6 9 10" xfId="1787"/>
    <cellStyle name="20% - Accent6 9 11" xfId="1788"/>
    <cellStyle name="20% - Accent6 9 2" xfId="1789"/>
    <cellStyle name="20% - Accent6 9 3" xfId="1790"/>
    <cellStyle name="20% - Accent6 9 4" xfId="1791"/>
    <cellStyle name="20% - Accent6 9 5" xfId="1792"/>
    <cellStyle name="20% - Accent6 9 6" xfId="1793"/>
    <cellStyle name="20% - Accent6 9 7" xfId="1794"/>
    <cellStyle name="20% - Accent6 9 8" xfId="1795"/>
    <cellStyle name="20% - Accent6 9 9" xfId="1796"/>
    <cellStyle name="40% - Accent1" xfId="2" builtinId="31" customBuiltin="1"/>
    <cellStyle name="40% - Accent1 10" xfId="1797"/>
    <cellStyle name="40% - Accent1 10 10" xfId="1798"/>
    <cellStyle name="40% - Accent1 10 11" xfId="1799"/>
    <cellStyle name="40% - Accent1 10 2" xfId="1800"/>
    <cellStyle name="40% - Accent1 10 3" xfId="1801"/>
    <cellStyle name="40% - Accent1 10 4" xfId="1802"/>
    <cellStyle name="40% - Accent1 10 5" xfId="1803"/>
    <cellStyle name="40% - Accent1 10 6" xfId="1804"/>
    <cellStyle name="40% - Accent1 10 7" xfId="1805"/>
    <cellStyle name="40% - Accent1 10 8" xfId="1806"/>
    <cellStyle name="40% - Accent1 10 9" xfId="1807"/>
    <cellStyle name="40% - Accent1 11" xfId="1808"/>
    <cellStyle name="40% - Accent1 12" xfId="1809"/>
    <cellStyle name="40% - Accent1 13" xfId="1810"/>
    <cellStyle name="40% - Accent1 14" xfId="1811"/>
    <cellStyle name="40% - Accent1 15" xfId="1812"/>
    <cellStyle name="40% - Accent1 16" xfId="1813"/>
    <cellStyle name="40% - Accent1 16 2" xfId="1814"/>
    <cellStyle name="40% - Accent1 16 3" xfId="1815"/>
    <cellStyle name="40% - Accent1 17" xfId="1816"/>
    <cellStyle name="40% - Accent1 17 2" xfId="1817"/>
    <cellStyle name="40% - Accent1 17 3" xfId="1818"/>
    <cellStyle name="40% - Accent1 18" xfId="1819"/>
    <cellStyle name="40% - Accent1 18 2" xfId="1820"/>
    <cellStyle name="40% - Accent1 18 3" xfId="1821"/>
    <cellStyle name="40% - Accent1 19" xfId="1822"/>
    <cellStyle name="40% - Accent1 19 2" xfId="1823"/>
    <cellStyle name="40% - Accent1 19 3" xfId="1824"/>
    <cellStyle name="40% - Accent1 2" xfId="1825"/>
    <cellStyle name="40% - Accent1 2 10" xfId="1826"/>
    <cellStyle name="40% - Accent1 2 11" xfId="1827"/>
    <cellStyle name="40% - Accent1 2 12" xfId="1828"/>
    <cellStyle name="40% - Accent1 2 13" xfId="1829"/>
    <cellStyle name="40% - Accent1 2 14" xfId="1830"/>
    <cellStyle name="40% - Accent1 2 15" xfId="1831"/>
    <cellStyle name="40% - Accent1 2 16" xfId="1832"/>
    <cellStyle name="40% - Accent1 2 17" xfId="1833"/>
    <cellStyle name="40% - Accent1 2 18" xfId="1834"/>
    <cellStyle name="40% - Accent1 2 19" xfId="1835"/>
    <cellStyle name="40% - Accent1 2 2" xfId="1836"/>
    <cellStyle name="40% - Accent1 2 20" xfId="1837"/>
    <cellStyle name="40% - Accent1 2 21" xfId="1838"/>
    <cellStyle name="40% - Accent1 2 22" xfId="1839"/>
    <cellStyle name="40% - Accent1 2 23" xfId="1840"/>
    <cellStyle name="40% - Accent1 2 24" xfId="1841"/>
    <cellStyle name="40% - Accent1 2 25" xfId="1842"/>
    <cellStyle name="40% - Accent1 2 26" xfId="1843"/>
    <cellStyle name="40% - Accent1 2 27" xfId="1844"/>
    <cellStyle name="40% - Accent1 2 28" xfId="1845"/>
    <cellStyle name="40% - Accent1 2 29" xfId="1846"/>
    <cellStyle name="40% - Accent1 2 3" xfId="1847"/>
    <cellStyle name="40% - Accent1 2 30" xfId="1848"/>
    <cellStyle name="40% - Accent1 2 31" xfId="1849"/>
    <cellStyle name="40% - Accent1 2 32" xfId="1850"/>
    <cellStyle name="40% - Accent1 2 33" xfId="1851"/>
    <cellStyle name="40% - Accent1 2 34" xfId="1852"/>
    <cellStyle name="40% - Accent1 2 35" xfId="1853"/>
    <cellStyle name="40% - Accent1 2 4" xfId="1854"/>
    <cellStyle name="40% - Accent1 2 5" xfId="1855"/>
    <cellStyle name="40% - Accent1 2 6" xfId="1856"/>
    <cellStyle name="40% - Accent1 2 7" xfId="1857"/>
    <cellStyle name="40% - Accent1 2 8" xfId="1858"/>
    <cellStyle name="40% - Accent1 2 8 10" xfId="1859"/>
    <cellStyle name="40% - Accent1 2 8 11" xfId="1860"/>
    <cellStyle name="40% - Accent1 2 8 2" xfId="1861"/>
    <cellStyle name="40% - Accent1 2 8 2 2" xfId="1862"/>
    <cellStyle name="40% - Accent1 2 8 2 3" xfId="1863"/>
    <cellStyle name="40% - Accent1 2 8 2 4" xfId="1864"/>
    <cellStyle name="40% - Accent1 2 8 2 5" xfId="1865"/>
    <cellStyle name="40% - Accent1 2 8 3" xfId="1866"/>
    <cellStyle name="40% - Accent1 2 8 3 2" xfId="1867"/>
    <cellStyle name="40% - Accent1 2 8 3 3" xfId="1868"/>
    <cellStyle name="40% - Accent1 2 8 3 4" xfId="1869"/>
    <cellStyle name="40% - Accent1 2 8 3 5" xfId="1870"/>
    <cellStyle name="40% - Accent1 2 8 4" xfId="1871"/>
    <cellStyle name="40% - Accent1 2 8 5" xfId="1872"/>
    <cellStyle name="40% - Accent1 2 8 6" xfId="1873"/>
    <cellStyle name="40% - Accent1 2 8 7" xfId="1874"/>
    <cellStyle name="40% - Accent1 2 8 8" xfId="1875"/>
    <cellStyle name="40% - Accent1 2 8 9" xfId="1876"/>
    <cellStyle name="40% - Accent1 2 9" xfId="1877"/>
    <cellStyle name="40% - Accent1 2 9 2" xfId="1878"/>
    <cellStyle name="40% - Accent1 20" xfId="1879"/>
    <cellStyle name="40% - Accent1 20 2" xfId="1880"/>
    <cellStyle name="40% - Accent1 20 3" xfId="1881"/>
    <cellStyle name="40% - Accent1 21" xfId="1882"/>
    <cellStyle name="40% - Accent1 21 2" xfId="1883"/>
    <cellStyle name="40% - Accent1 21 3" xfId="1884"/>
    <cellStyle name="40% - Accent1 22" xfId="1885"/>
    <cellStyle name="40% - Accent1 22 2" xfId="1886"/>
    <cellStyle name="40% - Accent1 22 3" xfId="1887"/>
    <cellStyle name="40% - Accent1 23" xfId="1888"/>
    <cellStyle name="40% - Accent1 23 2" xfId="1889"/>
    <cellStyle name="40% - Accent1 23 3" xfId="1890"/>
    <cellStyle name="40% - Accent1 24" xfId="1891"/>
    <cellStyle name="40% - Accent1 24 2" xfId="1892"/>
    <cellStyle name="40% - Accent1 24 3" xfId="1893"/>
    <cellStyle name="40% - Accent1 25" xfId="1894"/>
    <cellStyle name="40% - Accent1 25 2" xfId="1895"/>
    <cellStyle name="40% - Accent1 25 3" xfId="1896"/>
    <cellStyle name="40% - Accent1 26" xfId="1897"/>
    <cellStyle name="40% - Accent1 26 2" xfId="1898"/>
    <cellStyle name="40% - Accent1 26 3" xfId="1899"/>
    <cellStyle name="40% - Accent1 27" xfId="1900"/>
    <cellStyle name="40% - Accent1 27 2" xfId="1901"/>
    <cellStyle name="40% - Accent1 27 3" xfId="1902"/>
    <cellStyle name="40% - Accent1 28" xfId="1903"/>
    <cellStyle name="40% - Accent1 28 2" xfId="1904"/>
    <cellStyle name="40% - Accent1 28 3" xfId="1905"/>
    <cellStyle name="40% - Accent1 29" xfId="1906"/>
    <cellStyle name="40% - Accent1 29 2" xfId="1907"/>
    <cellStyle name="40% - Accent1 29 3" xfId="1908"/>
    <cellStyle name="40% - Accent1 3" xfId="1909"/>
    <cellStyle name="40% - Accent1 3 10" xfId="1910"/>
    <cellStyle name="40% - Accent1 3 11" xfId="1911"/>
    <cellStyle name="40% - Accent1 3 12" xfId="1912"/>
    <cellStyle name="40% - Accent1 3 13" xfId="1913"/>
    <cellStyle name="40% - Accent1 3 14" xfId="1914"/>
    <cellStyle name="40% - Accent1 3 15" xfId="1915"/>
    <cellStyle name="40% - Accent1 3 16" xfId="1916"/>
    <cellStyle name="40% - Accent1 3 17" xfId="1917"/>
    <cellStyle name="40% - Accent1 3 18" xfId="1918"/>
    <cellStyle name="40% - Accent1 3 19" xfId="1919"/>
    <cellStyle name="40% - Accent1 3 2" xfId="1920"/>
    <cellStyle name="40% - Accent1 3 20" xfId="1921"/>
    <cellStyle name="40% - Accent1 3 21" xfId="1922"/>
    <cellStyle name="40% - Accent1 3 22" xfId="1923"/>
    <cellStyle name="40% - Accent1 3 23" xfId="1924"/>
    <cellStyle name="40% - Accent1 3 24" xfId="1925"/>
    <cellStyle name="40% - Accent1 3 25" xfId="1926"/>
    <cellStyle name="40% - Accent1 3 26" xfId="1927"/>
    <cellStyle name="40% - Accent1 3 27" xfId="1928"/>
    <cellStyle name="40% - Accent1 3 28" xfId="1929"/>
    <cellStyle name="40% - Accent1 3 29" xfId="1930"/>
    <cellStyle name="40% - Accent1 3 3" xfId="1931"/>
    <cellStyle name="40% - Accent1 3 30" xfId="1932"/>
    <cellStyle name="40% - Accent1 3 4" xfId="1933"/>
    <cellStyle name="40% - Accent1 3 5" xfId="1934"/>
    <cellStyle name="40% - Accent1 3 6" xfId="1935"/>
    <cellStyle name="40% - Accent1 3 7" xfId="1936"/>
    <cellStyle name="40% - Accent1 3 8" xfId="1937"/>
    <cellStyle name="40% - Accent1 3 9" xfId="1938"/>
    <cellStyle name="40% - Accent1 30" xfId="1939"/>
    <cellStyle name="40% - Accent1 30 2" xfId="1940"/>
    <cellStyle name="40% - Accent1 30 3" xfId="1941"/>
    <cellStyle name="40% - Accent1 31" xfId="1942"/>
    <cellStyle name="40% - Accent1 31 2" xfId="1943"/>
    <cellStyle name="40% - Accent1 31 3" xfId="1944"/>
    <cellStyle name="40% - Accent1 32" xfId="1945"/>
    <cellStyle name="40% - Accent1 32 2" xfId="1946"/>
    <cellStyle name="40% - Accent1 32 3" xfId="1947"/>
    <cellStyle name="40% - Accent1 33" xfId="1948"/>
    <cellStyle name="40% - Accent1 33 2" xfId="1949"/>
    <cellStyle name="40% - Accent1 33 3" xfId="1950"/>
    <cellStyle name="40% - Accent1 34" xfId="1951"/>
    <cellStyle name="40% - Accent1 34 2" xfId="1952"/>
    <cellStyle name="40% - Accent1 34 3" xfId="1953"/>
    <cellStyle name="40% - Accent1 35" xfId="1954"/>
    <cellStyle name="40% - Accent1 35 2" xfId="1955"/>
    <cellStyle name="40% - Accent1 35 3" xfId="1956"/>
    <cellStyle name="40% - Accent1 36" xfId="1957"/>
    <cellStyle name="40% - Accent1 36 2" xfId="1958"/>
    <cellStyle name="40% - Accent1 36 3" xfId="1959"/>
    <cellStyle name="40% - Accent1 37" xfId="1960"/>
    <cellStyle name="40% - Accent1 37 2" xfId="1961"/>
    <cellStyle name="40% - Accent1 37 3" xfId="1962"/>
    <cellStyle name="40% - Accent1 38" xfId="1963"/>
    <cellStyle name="40% - Accent1 38 2" xfId="1964"/>
    <cellStyle name="40% - Accent1 38 3" xfId="1965"/>
    <cellStyle name="40% - Accent1 39" xfId="1966"/>
    <cellStyle name="40% - Accent1 39 2" xfId="1967"/>
    <cellStyle name="40% - Accent1 39 3" xfId="1968"/>
    <cellStyle name="40% - Accent1 4" xfId="1969"/>
    <cellStyle name="40% - Accent1 4 10" xfId="1970"/>
    <cellStyle name="40% - Accent1 4 11" xfId="1971"/>
    <cellStyle name="40% - Accent1 4 12" xfId="1972"/>
    <cellStyle name="40% - Accent1 4 13" xfId="1973"/>
    <cellStyle name="40% - Accent1 4 14" xfId="1974"/>
    <cellStyle name="40% - Accent1 4 15" xfId="1975"/>
    <cellStyle name="40% - Accent1 4 16" xfId="1976"/>
    <cellStyle name="40% - Accent1 4 17" xfId="1977"/>
    <cellStyle name="40% - Accent1 4 18" xfId="1978"/>
    <cellStyle name="40% - Accent1 4 19" xfId="1979"/>
    <cellStyle name="40% - Accent1 4 2" xfId="1980"/>
    <cellStyle name="40% - Accent1 4 20" xfId="1981"/>
    <cellStyle name="40% - Accent1 4 21" xfId="1982"/>
    <cellStyle name="40% - Accent1 4 22" xfId="1983"/>
    <cellStyle name="40% - Accent1 4 23" xfId="1984"/>
    <cellStyle name="40% - Accent1 4 24" xfId="1985"/>
    <cellStyle name="40% - Accent1 4 25" xfId="1986"/>
    <cellStyle name="40% - Accent1 4 26" xfId="1987"/>
    <cellStyle name="40% - Accent1 4 27" xfId="1988"/>
    <cellStyle name="40% - Accent1 4 28" xfId="1989"/>
    <cellStyle name="40% - Accent1 4 29" xfId="1990"/>
    <cellStyle name="40% - Accent1 4 3" xfId="1991"/>
    <cellStyle name="40% - Accent1 4 30" xfId="1992"/>
    <cellStyle name="40% - Accent1 4 4" xfId="1993"/>
    <cellStyle name="40% - Accent1 4 5" xfId="1994"/>
    <cellStyle name="40% - Accent1 4 6" xfId="1995"/>
    <cellStyle name="40% - Accent1 4 7" xfId="1996"/>
    <cellStyle name="40% - Accent1 4 8" xfId="1997"/>
    <cellStyle name="40% - Accent1 4 9" xfId="1998"/>
    <cellStyle name="40% - Accent1 40" xfId="1999"/>
    <cellStyle name="40% - Accent1 40 2" xfId="2000"/>
    <cellStyle name="40% - Accent1 40 3" xfId="2001"/>
    <cellStyle name="40% - Accent1 41" xfId="2002"/>
    <cellStyle name="40% - Accent1 41 2" xfId="2003"/>
    <cellStyle name="40% - Accent1 41 3" xfId="2004"/>
    <cellStyle name="40% - Accent1 42" xfId="2005"/>
    <cellStyle name="40% - Accent1 42 2" xfId="2006"/>
    <cellStyle name="40% - Accent1 42 3" xfId="2007"/>
    <cellStyle name="40% - Accent1 43" xfId="2008"/>
    <cellStyle name="40% - Accent1 43 2" xfId="2009"/>
    <cellStyle name="40% - Accent1 43 3" xfId="2010"/>
    <cellStyle name="40% - Accent1 44" xfId="2011"/>
    <cellStyle name="40% - Accent1 44 2" xfId="2012"/>
    <cellStyle name="40% - Accent1 44 3" xfId="2013"/>
    <cellStyle name="40% - Accent1 45" xfId="2014"/>
    <cellStyle name="40% - Accent1 45 2" xfId="2015"/>
    <cellStyle name="40% - Accent1 45 3" xfId="2016"/>
    <cellStyle name="40% - Accent1 46" xfId="2017"/>
    <cellStyle name="40% - Accent1 46 2" xfId="2018"/>
    <cellStyle name="40% - Accent1 46 3" xfId="2019"/>
    <cellStyle name="40% - Accent1 47" xfId="2020"/>
    <cellStyle name="40% - Accent1 48" xfId="2021"/>
    <cellStyle name="40% - Accent1 49" xfId="2022"/>
    <cellStyle name="40% - Accent1 5" xfId="2023"/>
    <cellStyle name="40% - Accent1 5 10" xfId="2024"/>
    <cellStyle name="40% - Accent1 5 11" xfId="2025"/>
    <cellStyle name="40% - Accent1 5 12" xfId="2026"/>
    <cellStyle name="40% - Accent1 5 13" xfId="2027"/>
    <cellStyle name="40% - Accent1 5 14" xfId="2028"/>
    <cellStyle name="40% - Accent1 5 15" xfId="2029"/>
    <cellStyle name="40% - Accent1 5 16" xfId="2030"/>
    <cellStyle name="40% - Accent1 5 2" xfId="2031"/>
    <cellStyle name="40% - Accent1 5 3" xfId="2032"/>
    <cellStyle name="40% - Accent1 5 4" xfId="2033"/>
    <cellStyle name="40% - Accent1 5 5" xfId="2034"/>
    <cellStyle name="40% - Accent1 5 6" xfId="2035"/>
    <cellStyle name="40% - Accent1 5 7" xfId="2036"/>
    <cellStyle name="40% - Accent1 5 8" xfId="2037"/>
    <cellStyle name="40% - Accent1 5 9" xfId="2038"/>
    <cellStyle name="40% - Accent1 50" xfId="2039"/>
    <cellStyle name="40% - Accent1 51" xfId="2040"/>
    <cellStyle name="40% - Accent1 52" xfId="2041"/>
    <cellStyle name="40% - Accent1 53" xfId="2042"/>
    <cellStyle name="40% - Accent1 54" xfId="2043"/>
    <cellStyle name="40% - Accent1 55" xfId="2044"/>
    <cellStyle name="40% - Accent1 56" xfId="2045"/>
    <cellStyle name="40% - Accent1 57" xfId="2046"/>
    <cellStyle name="40% - Accent1 58" xfId="2047"/>
    <cellStyle name="40% - Accent1 59" xfId="2048"/>
    <cellStyle name="40% - Accent1 6" xfId="2049"/>
    <cellStyle name="40% - Accent1 6 10" xfId="2050"/>
    <cellStyle name="40% - Accent1 6 11" xfId="2051"/>
    <cellStyle name="40% - Accent1 6 2" xfId="2052"/>
    <cellStyle name="40% - Accent1 6 3" xfId="2053"/>
    <cellStyle name="40% - Accent1 6 4" xfId="2054"/>
    <cellStyle name="40% - Accent1 6 5" xfId="2055"/>
    <cellStyle name="40% - Accent1 6 6" xfId="2056"/>
    <cellStyle name="40% - Accent1 6 7" xfId="2057"/>
    <cellStyle name="40% - Accent1 6 8" xfId="2058"/>
    <cellStyle name="40% - Accent1 6 9" xfId="2059"/>
    <cellStyle name="40% - Accent1 60" xfId="2060"/>
    <cellStyle name="40% - Accent1 61" xfId="2061"/>
    <cellStyle name="40% - Accent1 62" xfId="2062"/>
    <cellStyle name="40% - Accent1 63" xfId="2063"/>
    <cellStyle name="40% - Accent1 7" xfId="2064"/>
    <cellStyle name="40% - Accent1 7 10" xfId="2065"/>
    <cellStyle name="40% - Accent1 7 11" xfId="2066"/>
    <cellStyle name="40% - Accent1 7 2" xfId="2067"/>
    <cellStyle name="40% - Accent1 7 3" xfId="2068"/>
    <cellStyle name="40% - Accent1 7 4" xfId="2069"/>
    <cellStyle name="40% - Accent1 7 5" xfId="2070"/>
    <cellStyle name="40% - Accent1 7 6" xfId="2071"/>
    <cellStyle name="40% - Accent1 7 7" xfId="2072"/>
    <cellStyle name="40% - Accent1 7 8" xfId="2073"/>
    <cellStyle name="40% - Accent1 7 9" xfId="2074"/>
    <cellStyle name="40% - Accent1 8" xfId="2075"/>
    <cellStyle name="40% - Accent1 8 10" xfId="2076"/>
    <cellStyle name="40% - Accent1 8 11" xfId="2077"/>
    <cellStyle name="40% - Accent1 8 2" xfId="2078"/>
    <cellStyle name="40% - Accent1 8 3" xfId="2079"/>
    <cellStyle name="40% - Accent1 8 4" xfId="2080"/>
    <cellStyle name="40% - Accent1 8 5" xfId="2081"/>
    <cellStyle name="40% - Accent1 8 6" xfId="2082"/>
    <cellStyle name="40% - Accent1 8 7" xfId="2083"/>
    <cellStyle name="40% - Accent1 8 8" xfId="2084"/>
    <cellStyle name="40% - Accent1 8 9" xfId="2085"/>
    <cellStyle name="40% - Accent1 9" xfId="2086"/>
    <cellStyle name="40% - Accent1 9 10" xfId="2087"/>
    <cellStyle name="40% - Accent1 9 11" xfId="2088"/>
    <cellStyle name="40% - Accent1 9 2" xfId="2089"/>
    <cellStyle name="40% - Accent1 9 3" xfId="2090"/>
    <cellStyle name="40% - Accent1 9 4" xfId="2091"/>
    <cellStyle name="40% - Accent1 9 5" xfId="2092"/>
    <cellStyle name="40% - Accent1 9 6" xfId="2093"/>
    <cellStyle name="40% - Accent1 9 7" xfId="2094"/>
    <cellStyle name="40% - Accent1 9 8" xfId="2095"/>
    <cellStyle name="40% - Accent1 9 9" xfId="2096"/>
    <cellStyle name="40% - Accent2" xfId="18405" builtinId="35" customBuiltin="1"/>
    <cellStyle name="40% - Accent2 10" xfId="2097"/>
    <cellStyle name="40% - Accent2 10 10" xfId="2098"/>
    <cellStyle name="40% - Accent2 10 11" xfId="2099"/>
    <cellStyle name="40% - Accent2 10 2" xfId="2100"/>
    <cellStyle name="40% - Accent2 10 3" xfId="2101"/>
    <cellStyle name="40% - Accent2 10 4" xfId="2102"/>
    <cellStyle name="40% - Accent2 10 5" xfId="2103"/>
    <cellStyle name="40% - Accent2 10 6" xfId="2104"/>
    <cellStyle name="40% - Accent2 10 7" xfId="2105"/>
    <cellStyle name="40% - Accent2 10 8" xfId="2106"/>
    <cellStyle name="40% - Accent2 10 9" xfId="2107"/>
    <cellStyle name="40% - Accent2 11" xfId="2108"/>
    <cellStyle name="40% - Accent2 12" xfId="2109"/>
    <cellStyle name="40% - Accent2 13" xfId="2110"/>
    <cellStyle name="40% - Accent2 14" xfId="2111"/>
    <cellStyle name="40% - Accent2 15" xfId="2112"/>
    <cellStyle name="40% - Accent2 16" xfId="2113"/>
    <cellStyle name="40% - Accent2 16 2" xfId="2114"/>
    <cellStyle name="40% - Accent2 16 3" xfId="2115"/>
    <cellStyle name="40% - Accent2 17" xfId="2116"/>
    <cellStyle name="40% - Accent2 17 2" xfId="2117"/>
    <cellStyle name="40% - Accent2 17 3" xfId="2118"/>
    <cellStyle name="40% - Accent2 18" xfId="2119"/>
    <cellStyle name="40% - Accent2 18 2" xfId="2120"/>
    <cellStyle name="40% - Accent2 18 3" xfId="2121"/>
    <cellStyle name="40% - Accent2 19" xfId="2122"/>
    <cellStyle name="40% - Accent2 19 2" xfId="2123"/>
    <cellStyle name="40% - Accent2 19 3" xfId="2124"/>
    <cellStyle name="40% - Accent2 2" xfId="2125"/>
    <cellStyle name="40% - Accent2 2 10" xfId="2126"/>
    <cellStyle name="40% - Accent2 2 11" xfId="2127"/>
    <cellStyle name="40% - Accent2 2 12" xfId="2128"/>
    <cellStyle name="40% - Accent2 2 13" xfId="2129"/>
    <cellStyle name="40% - Accent2 2 14" xfId="2130"/>
    <cellStyle name="40% - Accent2 2 15" xfId="2131"/>
    <cellStyle name="40% - Accent2 2 16" xfId="2132"/>
    <cellStyle name="40% - Accent2 2 17" xfId="2133"/>
    <cellStyle name="40% - Accent2 2 18" xfId="2134"/>
    <cellStyle name="40% - Accent2 2 19" xfId="2135"/>
    <cellStyle name="40% - Accent2 2 2" xfId="2136"/>
    <cellStyle name="40% - Accent2 2 20" xfId="2137"/>
    <cellStyle name="40% - Accent2 2 21" xfId="2138"/>
    <cellStyle name="40% - Accent2 2 22" xfId="2139"/>
    <cellStyle name="40% - Accent2 2 23" xfId="2140"/>
    <cellStyle name="40% - Accent2 2 24" xfId="2141"/>
    <cellStyle name="40% - Accent2 2 25" xfId="2142"/>
    <cellStyle name="40% - Accent2 2 26" xfId="2143"/>
    <cellStyle name="40% - Accent2 2 27" xfId="2144"/>
    <cellStyle name="40% - Accent2 2 28" xfId="2145"/>
    <cellStyle name="40% - Accent2 2 29" xfId="2146"/>
    <cellStyle name="40% - Accent2 2 3" xfId="2147"/>
    <cellStyle name="40% - Accent2 2 30" xfId="2148"/>
    <cellStyle name="40% - Accent2 2 31" xfId="2149"/>
    <cellStyle name="40% - Accent2 2 4" xfId="2150"/>
    <cellStyle name="40% - Accent2 2 5" xfId="2151"/>
    <cellStyle name="40% - Accent2 2 6" xfId="2152"/>
    <cellStyle name="40% - Accent2 2 7" xfId="2153"/>
    <cellStyle name="40% - Accent2 2 8" xfId="2154"/>
    <cellStyle name="40% - Accent2 2 9" xfId="2155"/>
    <cellStyle name="40% - Accent2 20" xfId="2156"/>
    <cellStyle name="40% - Accent2 20 2" xfId="2157"/>
    <cellStyle name="40% - Accent2 20 3" xfId="2158"/>
    <cellStyle name="40% - Accent2 21" xfId="2159"/>
    <cellStyle name="40% - Accent2 21 2" xfId="2160"/>
    <cellStyle name="40% - Accent2 21 3" xfId="2161"/>
    <cellStyle name="40% - Accent2 22" xfId="2162"/>
    <cellStyle name="40% - Accent2 22 2" xfId="2163"/>
    <cellStyle name="40% - Accent2 22 3" xfId="2164"/>
    <cellStyle name="40% - Accent2 23" xfId="2165"/>
    <cellStyle name="40% - Accent2 23 2" xfId="2166"/>
    <cellStyle name="40% - Accent2 23 3" xfId="2167"/>
    <cellStyle name="40% - Accent2 24" xfId="2168"/>
    <cellStyle name="40% - Accent2 24 2" xfId="2169"/>
    <cellStyle name="40% - Accent2 24 3" xfId="2170"/>
    <cellStyle name="40% - Accent2 25" xfId="2171"/>
    <cellStyle name="40% - Accent2 25 2" xfId="2172"/>
    <cellStyle name="40% - Accent2 25 3" xfId="2173"/>
    <cellStyle name="40% - Accent2 26" xfId="2174"/>
    <cellStyle name="40% - Accent2 26 2" xfId="2175"/>
    <cellStyle name="40% - Accent2 26 3" xfId="2176"/>
    <cellStyle name="40% - Accent2 27" xfId="2177"/>
    <cellStyle name="40% - Accent2 27 2" xfId="2178"/>
    <cellStyle name="40% - Accent2 27 3" xfId="2179"/>
    <cellStyle name="40% - Accent2 28" xfId="2180"/>
    <cellStyle name="40% - Accent2 28 2" xfId="2181"/>
    <cellStyle name="40% - Accent2 28 3" xfId="2182"/>
    <cellStyle name="40% - Accent2 29" xfId="2183"/>
    <cellStyle name="40% - Accent2 29 2" xfId="2184"/>
    <cellStyle name="40% - Accent2 29 3" xfId="2185"/>
    <cellStyle name="40% - Accent2 3" xfId="2186"/>
    <cellStyle name="40% - Accent2 3 10" xfId="2187"/>
    <cellStyle name="40% - Accent2 3 11" xfId="2188"/>
    <cellStyle name="40% - Accent2 3 12" xfId="2189"/>
    <cellStyle name="40% - Accent2 3 13" xfId="2190"/>
    <cellStyle name="40% - Accent2 3 14" xfId="2191"/>
    <cellStyle name="40% - Accent2 3 15" xfId="2192"/>
    <cellStyle name="40% - Accent2 3 16" xfId="2193"/>
    <cellStyle name="40% - Accent2 3 17" xfId="2194"/>
    <cellStyle name="40% - Accent2 3 18" xfId="2195"/>
    <cellStyle name="40% - Accent2 3 19" xfId="2196"/>
    <cellStyle name="40% - Accent2 3 2" xfId="2197"/>
    <cellStyle name="40% - Accent2 3 20" xfId="2198"/>
    <cellStyle name="40% - Accent2 3 21" xfId="2199"/>
    <cellStyle name="40% - Accent2 3 22" xfId="2200"/>
    <cellStyle name="40% - Accent2 3 23" xfId="2201"/>
    <cellStyle name="40% - Accent2 3 24" xfId="2202"/>
    <cellStyle name="40% - Accent2 3 25" xfId="2203"/>
    <cellStyle name="40% - Accent2 3 26" xfId="2204"/>
    <cellStyle name="40% - Accent2 3 27" xfId="2205"/>
    <cellStyle name="40% - Accent2 3 28" xfId="2206"/>
    <cellStyle name="40% - Accent2 3 29" xfId="2207"/>
    <cellStyle name="40% - Accent2 3 3" xfId="2208"/>
    <cellStyle name="40% - Accent2 3 30" xfId="2209"/>
    <cellStyle name="40% - Accent2 3 4" xfId="2210"/>
    <cellStyle name="40% - Accent2 3 5" xfId="2211"/>
    <cellStyle name="40% - Accent2 3 6" xfId="2212"/>
    <cellStyle name="40% - Accent2 3 7" xfId="2213"/>
    <cellStyle name="40% - Accent2 3 8" xfId="2214"/>
    <cellStyle name="40% - Accent2 3 9" xfId="2215"/>
    <cellStyle name="40% - Accent2 30" xfId="2216"/>
    <cellStyle name="40% - Accent2 30 2" xfId="2217"/>
    <cellStyle name="40% - Accent2 30 3" xfId="2218"/>
    <cellStyle name="40% - Accent2 31" xfId="2219"/>
    <cellStyle name="40% - Accent2 31 2" xfId="2220"/>
    <cellStyle name="40% - Accent2 31 3" xfId="2221"/>
    <cellStyle name="40% - Accent2 32" xfId="2222"/>
    <cellStyle name="40% - Accent2 32 2" xfId="2223"/>
    <cellStyle name="40% - Accent2 32 3" xfId="2224"/>
    <cellStyle name="40% - Accent2 33" xfId="2225"/>
    <cellStyle name="40% - Accent2 33 2" xfId="2226"/>
    <cellStyle name="40% - Accent2 33 3" xfId="2227"/>
    <cellStyle name="40% - Accent2 34" xfId="2228"/>
    <cellStyle name="40% - Accent2 34 2" xfId="2229"/>
    <cellStyle name="40% - Accent2 34 3" xfId="2230"/>
    <cellStyle name="40% - Accent2 35" xfId="2231"/>
    <cellStyle name="40% - Accent2 35 2" xfId="2232"/>
    <cellStyle name="40% - Accent2 35 3" xfId="2233"/>
    <cellStyle name="40% - Accent2 36" xfId="2234"/>
    <cellStyle name="40% - Accent2 36 2" xfId="2235"/>
    <cellStyle name="40% - Accent2 36 3" xfId="2236"/>
    <cellStyle name="40% - Accent2 37" xfId="2237"/>
    <cellStyle name="40% - Accent2 37 2" xfId="2238"/>
    <cellStyle name="40% - Accent2 37 3" xfId="2239"/>
    <cellStyle name="40% - Accent2 38" xfId="2240"/>
    <cellStyle name="40% - Accent2 38 2" xfId="2241"/>
    <cellStyle name="40% - Accent2 38 3" xfId="2242"/>
    <cellStyle name="40% - Accent2 39" xfId="2243"/>
    <cellStyle name="40% - Accent2 39 2" xfId="2244"/>
    <cellStyle name="40% - Accent2 39 3" xfId="2245"/>
    <cellStyle name="40% - Accent2 4" xfId="2246"/>
    <cellStyle name="40% - Accent2 4 10" xfId="2247"/>
    <cellStyle name="40% - Accent2 4 11" xfId="2248"/>
    <cellStyle name="40% - Accent2 4 12" xfId="2249"/>
    <cellStyle name="40% - Accent2 4 13" xfId="2250"/>
    <cellStyle name="40% - Accent2 4 14" xfId="2251"/>
    <cellStyle name="40% - Accent2 4 15" xfId="2252"/>
    <cellStyle name="40% - Accent2 4 16" xfId="2253"/>
    <cellStyle name="40% - Accent2 4 17" xfId="2254"/>
    <cellStyle name="40% - Accent2 4 18" xfId="2255"/>
    <cellStyle name="40% - Accent2 4 19" xfId="2256"/>
    <cellStyle name="40% - Accent2 4 2" xfId="2257"/>
    <cellStyle name="40% - Accent2 4 20" xfId="2258"/>
    <cellStyle name="40% - Accent2 4 21" xfId="2259"/>
    <cellStyle name="40% - Accent2 4 22" xfId="2260"/>
    <cellStyle name="40% - Accent2 4 23" xfId="2261"/>
    <cellStyle name="40% - Accent2 4 24" xfId="2262"/>
    <cellStyle name="40% - Accent2 4 25" xfId="2263"/>
    <cellStyle name="40% - Accent2 4 26" xfId="2264"/>
    <cellStyle name="40% - Accent2 4 27" xfId="2265"/>
    <cellStyle name="40% - Accent2 4 28" xfId="2266"/>
    <cellStyle name="40% - Accent2 4 29" xfId="2267"/>
    <cellStyle name="40% - Accent2 4 3" xfId="2268"/>
    <cellStyle name="40% - Accent2 4 30" xfId="2269"/>
    <cellStyle name="40% - Accent2 4 4" xfId="2270"/>
    <cellStyle name="40% - Accent2 4 5" xfId="2271"/>
    <cellStyle name="40% - Accent2 4 6" xfId="2272"/>
    <cellStyle name="40% - Accent2 4 7" xfId="2273"/>
    <cellStyle name="40% - Accent2 4 8" xfId="2274"/>
    <cellStyle name="40% - Accent2 4 9" xfId="2275"/>
    <cellStyle name="40% - Accent2 40" xfId="2276"/>
    <cellStyle name="40% - Accent2 40 2" xfId="2277"/>
    <cellStyle name="40% - Accent2 40 3" xfId="2278"/>
    <cellStyle name="40% - Accent2 41" xfId="2279"/>
    <cellStyle name="40% - Accent2 41 2" xfId="2280"/>
    <cellStyle name="40% - Accent2 41 3" xfId="2281"/>
    <cellStyle name="40% - Accent2 42" xfId="2282"/>
    <cellStyle name="40% - Accent2 42 2" xfId="2283"/>
    <cellStyle name="40% - Accent2 42 3" xfId="2284"/>
    <cellStyle name="40% - Accent2 43" xfId="2285"/>
    <cellStyle name="40% - Accent2 43 2" xfId="2286"/>
    <cellStyle name="40% - Accent2 43 3" xfId="2287"/>
    <cellStyle name="40% - Accent2 44" xfId="2288"/>
    <cellStyle name="40% - Accent2 44 2" xfId="2289"/>
    <cellStyle name="40% - Accent2 44 3" xfId="2290"/>
    <cellStyle name="40% - Accent2 45" xfId="2291"/>
    <cellStyle name="40% - Accent2 45 2" xfId="2292"/>
    <cellStyle name="40% - Accent2 45 3" xfId="2293"/>
    <cellStyle name="40% - Accent2 46" xfId="2294"/>
    <cellStyle name="40% - Accent2 46 2" xfId="2295"/>
    <cellStyle name="40% - Accent2 46 3" xfId="2296"/>
    <cellStyle name="40% - Accent2 47" xfId="2297"/>
    <cellStyle name="40% - Accent2 47 2" xfId="2298"/>
    <cellStyle name="40% - Accent2 47 3" xfId="2299"/>
    <cellStyle name="40% - Accent2 48" xfId="2300"/>
    <cellStyle name="40% - Accent2 49" xfId="2301"/>
    <cellStyle name="40% - Accent2 5" xfId="2302"/>
    <cellStyle name="40% - Accent2 5 10" xfId="2303"/>
    <cellStyle name="40% - Accent2 5 11" xfId="2304"/>
    <cellStyle name="40% - Accent2 5 12" xfId="2305"/>
    <cellStyle name="40% - Accent2 5 13" xfId="2306"/>
    <cellStyle name="40% - Accent2 5 14" xfId="2307"/>
    <cellStyle name="40% - Accent2 5 15" xfId="2308"/>
    <cellStyle name="40% - Accent2 5 16" xfId="2309"/>
    <cellStyle name="40% - Accent2 5 2" xfId="2310"/>
    <cellStyle name="40% - Accent2 5 3" xfId="2311"/>
    <cellStyle name="40% - Accent2 5 4" xfId="2312"/>
    <cellStyle name="40% - Accent2 5 5" xfId="2313"/>
    <cellStyle name="40% - Accent2 5 6" xfId="2314"/>
    <cellStyle name="40% - Accent2 5 7" xfId="2315"/>
    <cellStyle name="40% - Accent2 5 8" xfId="2316"/>
    <cellStyle name="40% - Accent2 5 9" xfId="2317"/>
    <cellStyle name="40% - Accent2 50" xfId="2318"/>
    <cellStyle name="40% - Accent2 51" xfId="2319"/>
    <cellStyle name="40% - Accent2 52" xfId="2320"/>
    <cellStyle name="40% - Accent2 53" xfId="2321"/>
    <cellStyle name="40% - Accent2 54" xfId="2322"/>
    <cellStyle name="40% - Accent2 55" xfId="2323"/>
    <cellStyle name="40% - Accent2 56" xfId="2324"/>
    <cellStyle name="40% - Accent2 57" xfId="2325"/>
    <cellStyle name="40% - Accent2 58" xfId="2326"/>
    <cellStyle name="40% - Accent2 59" xfId="2327"/>
    <cellStyle name="40% - Accent2 6" xfId="2328"/>
    <cellStyle name="40% - Accent2 6 10" xfId="2329"/>
    <cellStyle name="40% - Accent2 6 11" xfId="2330"/>
    <cellStyle name="40% - Accent2 6 2" xfId="2331"/>
    <cellStyle name="40% - Accent2 6 3" xfId="2332"/>
    <cellStyle name="40% - Accent2 6 4" xfId="2333"/>
    <cellStyle name="40% - Accent2 6 5" xfId="2334"/>
    <cellStyle name="40% - Accent2 6 6" xfId="2335"/>
    <cellStyle name="40% - Accent2 6 7" xfId="2336"/>
    <cellStyle name="40% - Accent2 6 8" xfId="2337"/>
    <cellStyle name="40% - Accent2 6 9" xfId="2338"/>
    <cellStyle name="40% - Accent2 60" xfId="2339"/>
    <cellStyle name="40% - Accent2 61" xfId="2340"/>
    <cellStyle name="40% - Accent2 62" xfId="2341"/>
    <cellStyle name="40% - Accent2 63" xfId="2342"/>
    <cellStyle name="40% - Accent2 64" xfId="2343"/>
    <cellStyle name="40% - Accent2 7" xfId="2344"/>
    <cellStyle name="40% - Accent2 7 10" xfId="2345"/>
    <cellStyle name="40% - Accent2 7 11" xfId="2346"/>
    <cellStyle name="40% - Accent2 7 2" xfId="2347"/>
    <cellStyle name="40% - Accent2 7 3" xfId="2348"/>
    <cellStyle name="40% - Accent2 7 4" xfId="2349"/>
    <cellStyle name="40% - Accent2 7 5" xfId="2350"/>
    <cellStyle name="40% - Accent2 7 6" xfId="2351"/>
    <cellStyle name="40% - Accent2 7 7" xfId="2352"/>
    <cellStyle name="40% - Accent2 7 8" xfId="2353"/>
    <cellStyle name="40% - Accent2 7 9" xfId="2354"/>
    <cellStyle name="40% - Accent2 8" xfId="2355"/>
    <cellStyle name="40% - Accent2 8 10" xfId="2356"/>
    <cellStyle name="40% - Accent2 8 11" xfId="2357"/>
    <cellStyle name="40% - Accent2 8 2" xfId="2358"/>
    <cellStyle name="40% - Accent2 8 3" xfId="2359"/>
    <cellStyle name="40% - Accent2 8 4" xfId="2360"/>
    <cellStyle name="40% - Accent2 8 5" xfId="2361"/>
    <cellStyle name="40% - Accent2 8 6" xfId="2362"/>
    <cellStyle name="40% - Accent2 8 7" xfId="2363"/>
    <cellStyle name="40% - Accent2 8 8" xfId="2364"/>
    <cellStyle name="40% - Accent2 8 9" xfId="2365"/>
    <cellStyle name="40% - Accent2 9" xfId="2366"/>
    <cellStyle name="40% - Accent2 9 10" xfId="2367"/>
    <cellStyle name="40% - Accent2 9 11" xfId="2368"/>
    <cellStyle name="40% - Accent2 9 2" xfId="2369"/>
    <cellStyle name="40% - Accent2 9 3" xfId="2370"/>
    <cellStyle name="40% - Accent2 9 4" xfId="2371"/>
    <cellStyle name="40% - Accent2 9 5" xfId="2372"/>
    <cellStyle name="40% - Accent2 9 6" xfId="2373"/>
    <cellStyle name="40% - Accent2 9 7" xfId="2374"/>
    <cellStyle name="40% - Accent2 9 8" xfId="2375"/>
    <cellStyle name="40% - Accent2 9 9" xfId="2376"/>
    <cellStyle name="40% - Accent3" xfId="18409" builtinId="39" customBuiltin="1"/>
    <cellStyle name="40% - Accent3 10" xfId="2377"/>
    <cellStyle name="40% - Accent3 10 10" xfId="2378"/>
    <cellStyle name="40% - Accent3 10 11" xfId="2379"/>
    <cellStyle name="40% - Accent3 10 2" xfId="2380"/>
    <cellStyle name="40% - Accent3 10 3" xfId="2381"/>
    <cellStyle name="40% - Accent3 10 4" xfId="2382"/>
    <cellStyle name="40% - Accent3 10 5" xfId="2383"/>
    <cellStyle name="40% - Accent3 10 6" xfId="2384"/>
    <cellStyle name="40% - Accent3 10 7" xfId="2385"/>
    <cellStyle name="40% - Accent3 10 8" xfId="2386"/>
    <cellStyle name="40% - Accent3 10 9" xfId="2387"/>
    <cellStyle name="40% - Accent3 11" xfId="2388"/>
    <cellStyle name="40% - Accent3 12" xfId="2389"/>
    <cellStyle name="40% - Accent3 13" xfId="2390"/>
    <cellStyle name="40% - Accent3 14" xfId="2391"/>
    <cellStyle name="40% - Accent3 15" xfId="2392"/>
    <cellStyle name="40% - Accent3 16" xfId="2393"/>
    <cellStyle name="40% - Accent3 16 2" xfId="2394"/>
    <cellStyle name="40% - Accent3 16 3" xfId="2395"/>
    <cellStyle name="40% - Accent3 17" xfId="2396"/>
    <cellStyle name="40% - Accent3 17 2" xfId="2397"/>
    <cellStyle name="40% - Accent3 17 3" xfId="2398"/>
    <cellStyle name="40% - Accent3 18" xfId="2399"/>
    <cellStyle name="40% - Accent3 18 2" xfId="2400"/>
    <cellStyle name="40% - Accent3 18 3" xfId="2401"/>
    <cellStyle name="40% - Accent3 19" xfId="2402"/>
    <cellStyle name="40% - Accent3 19 2" xfId="2403"/>
    <cellStyle name="40% - Accent3 19 3" xfId="2404"/>
    <cellStyle name="40% - Accent3 2" xfId="2405"/>
    <cellStyle name="40% - Accent3 2 10" xfId="2406"/>
    <cellStyle name="40% - Accent3 2 11" xfId="2407"/>
    <cellStyle name="40% - Accent3 2 12" xfId="2408"/>
    <cellStyle name="40% - Accent3 2 13" xfId="2409"/>
    <cellStyle name="40% - Accent3 2 14" xfId="2410"/>
    <cellStyle name="40% - Accent3 2 15" xfId="2411"/>
    <cellStyle name="40% - Accent3 2 16" xfId="2412"/>
    <cellStyle name="40% - Accent3 2 17" xfId="2413"/>
    <cellStyle name="40% - Accent3 2 18" xfId="2414"/>
    <cellStyle name="40% - Accent3 2 19" xfId="2415"/>
    <cellStyle name="40% - Accent3 2 2" xfId="2416"/>
    <cellStyle name="40% - Accent3 2 20" xfId="2417"/>
    <cellStyle name="40% - Accent3 2 21" xfId="2418"/>
    <cellStyle name="40% - Accent3 2 22" xfId="2419"/>
    <cellStyle name="40% - Accent3 2 23" xfId="2420"/>
    <cellStyle name="40% - Accent3 2 24" xfId="2421"/>
    <cellStyle name="40% - Accent3 2 25" xfId="2422"/>
    <cellStyle name="40% - Accent3 2 26" xfId="2423"/>
    <cellStyle name="40% - Accent3 2 27" xfId="2424"/>
    <cellStyle name="40% - Accent3 2 28" xfId="2425"/>
    <cellStyle name="40% - Accent3 2 29" xfId="2426"/>
    <cellStyle name="40% - Accent3 2 3" xfId="2427"/>
    <cellStyle name="40% - Accent3 2 30" xfId="2428"/>
    <cellStyle name="40% - Accent3 2 31" xfId="2429"/>
    <cellStyle name="40% - Accent3 2 32" xfId="2430"/>
    <cellStyle name="40% - Accent3 2 33" xfId="2431"/>
    <cellStyle name="40% - Accent3 2 34" xfId="2432"/>
    <cellStyle name="40% - Accent3 2 35" xfId="2433"/>
    <cellStyle name="40% - Accent3 2 4" xfId="2434"/>
    <cellStyle name="40% - Accent3 2 5" xfId="2435"/>
    <cellStyle name="40% - Accent3 2 6" xfId="2436"/>
    <cellStyle name="40% - Accent3 2 7" xfId="2437"/>
    <cellStyle name="40% - Accent3 2 8" xfId="2438"/>
    <cellStyle name="40% - Accent3 2 8 10" xfId="2439"/>
    <cellStyle name="40% - Accent3 2 8 11" xfId="2440"/>
    <cellStyle name="40% - Accent3 2 8 2" xfId="2441"/>
    <cellStyle name="40% - Accent3 2 8 2 2" xfId="2442"/>
    <cellStyle name="40% - Accent3 2 8 2 3" xfId="2443"/>
    <cellStyle name="40% - Accent3 2 8 2 4" xfId="2444"/>
    <cellStyle name="40% - Accent3 2 8 2 5" xfId="2445"/>
    <cellStyle name="40% - Accent3 2 8 3" xfId="2446"/>
    <cellStyle name="40% - Accent3 2 8 3 2" xfId="2447"/>
    <cellStyle name="40% - Accent3 2 8 3 3" xfId="2448"/>
    <cellStyle name="40% - Accent3 2 8 3 4" xfId="2449"/>
    <cellStyle name="40% - Accent3 2 8 3 5" xfId="2450"/>
    <cellStyle name="40% - Accent3 2 8 4" xfId="2451"/>
    <cellStyle name="40% - Accent3 2 8 5" xfId="2452"/>
    <cellStyle name="40% - Accent3 2 8 6" xfId="2453"/>
    <cellStyle name="40% - Accent3 2 8 7" xfId="2454"/>
    <cellStyle name="40% - Accent3 2 8 8" xfId="2455"/>
    <cellStyle name="40% - Accent3 2 8 9" xfId="2456"/>
    <cellStyle name="40% - Accent3 2 9" xfId="2457"/>
    <cellStyle name="40% - Accent3 2 9 2" xfId="2458"/>
    <cellStyle name="40% - Accent3 20" xfId="2459"/>
    <cellStyle name="40% - Accent3 20 2" xfId="2460"/>
    <cellStyle name="40% - Accent3 20 3" xfId="2461"/>
    <cellStyle name="40% - Accent3 21" xfId="2462"/>
    <cellStyle name="40% - Accent3 21 2" xfId="2463"/>
    <cellStyle name="40% - Accent3 21 3" xfId="2464"/>
    <cellStyle name="40% - Accent3 22" xfId="2465"/>
    <cellStyle name="40% - Accent3 22 2" xfId="2466"/>
    <cellStyle name="40% - Accent3 22 3" xfId="2467"/>
    <cellStyle name="40% - Accent3 23" xfId="2468"/>
    <cellStyle name="40% - Accent3 23 2" xfId="2469"/>
    <cellStyle name="40% - Accent3 23 3" xfId="2470"/>
    <cellStyle name="40% - Accent3 24" xfId="2471"/>
    <cellStyle name="40% - Accent3 24 2" xfId="2472"/>
    <cellStyle name="40% - Accent3 24 3" xfId="2473"/>
    <cellStyle name="40% - Accent3 25" xfId="2474"/>
    <cellStyle name="40% - Accent3 25 2" xfId="2475"/>
    <cellStyle name="40% - Accent3 25 3" xfId="2476"/>
    <cellStyle name="40% - Accent3 26" xfId="2477"/>
    <cellStyle name="40% - Accent3 26 2" xfId="2478"/>
    <cellStyle name="40% - Accent3 26 3" xfId="2479"/>
    <cellStyle name="40% - Accent3 27" xfId="2480"/>
    <cellStyle name="40% - Accent3 27 2" xfId="2481"/>
    <cellStyle name="40% - Accent3 27 3" xfId="2482"/>
    <cellStyle name="40% - Accent3 28" xfId="2483"/>
    <cellStyle name="40% - Accent3 28 2" xfId="2484"/>
    <cellStyle name="40% - Accent3 28 3" xfId="2485"/>
    <cellStyle name="40% - Accent3 29" xfId="2486"/>
    <cellStyle name="40% - Accent3 29 2" xfId="2487"/>
    <cellStyle name="40% - Accent3 29 3" xfId="2488"/>
    <cellStyle name="40% - Accent3 3" xfId="2489"/>
    <cellStyle name="40% - Accent3 3 10" xfId="2490"/>
    <cellStyle name="40% - Accent3 3 11" xfId="2491"/>
    <cellStyle name="40% - Accent3 3 12" xfId="2492"/>
    <cellStyle name="40% - Accent3 3 13" xfId="2493"/>
    <cellStyle name="40% - Accent3 3 14" xfId="2494"/>
    <cellStyle name="40% - Accent3 3 15" xfId="2495"/>
    <cellStyle name="40% - Accent3 3 16" xfId="2496"/>
    <cellStyle name="40% - Accent3 3 17" xfId="2497"/>
    <cellStyle name="40% - Accent3 3 18" xfId="2498"/>
    <cellStyle name="40% - Accent3 3 19" xfId="2499"/>
    <cellStyle name="40% - Accent3 3 2" xfId="2500"/>
    <cellStyle name="40% - Accent3 3 20" xfId="2501"/>
    <cellStyle name="40% - Accent3 3 21" xfId="2502"/>
    <cellStyle name="40% - Accent3 3 22" xfId="2503"/>
    <cellStyle name="40% - Accent3 3 23" xfId="2504"/>
    <cellStyle name="40% - Accent3 3 24" xfId="2505"/>
    <cellStyle name="40% - Accent3 3 25" xfId="2506"/>
    <cellStyle name="40% - Accent3 3 26" xfId="2507"/>
    <cellStyle name="40% - Accent3 3 27" xfId="2508"/>
    <cellStyle name="40% - Accent3 3 28" xfId="2509"/>
    <cellStyle name="40% - Accent3 3 29" xfId="2510"/>
    <cellStyle name="40% - Accent3 3 3" xfId="2511"/>
    <cellStyle name="40% - Accent3 3 30" xfId="2512"/>
    <cellStyle name="40% - Accent3 3 4" xfId="2513"/>
    <cellStyle name="40% - Accent3 3 5" xfId="2514"/>
    <cellStyle name="40% - Accent3 3 6" xfId="2515"/>
    <cellStyle name="40% - Accent3 3 7" xfId="2516"/>
    <cellStyle name="40% - Accent3 3 8" xfId="2517"/>
    <cellStyle name="40% - Accent3 3 9" xfId="2518"/>
    <cellStyle name="40% - Accent3 30" xfId="2519"/>
    <cellStyle name="40% - Accent3 30 2" xfId="2520"/>
    <cellStyle name="40% - Accent3 30 3" xfId="2521"/>
    <cellStyle name="40% - Accent3 31" xfId="2522"/>
    <cellStyle name="40% - Accent3 31 2" xfId="2523"/>
    <cellStyle name="40% - Accent3 31 3" xfId="2524"/>
    <cellStyle name="40% - Accent3 32" xfId="2525"/>
    <cellStyle name="40% - Accent3 32 2" xfId="2526"/>
    <cellStyle name="40% - Accent3 32 3" xfId="2527"/>
    <cellStyle name="40% - Accent3 33" xfId="2528"/>
    <cellStyle name="40% - Accent3 33 2" xfId="2529"/>
    <cellStyle name="40% - Accent3 33 3" xfId="2530"/>
    <cellStyle name="40% - Accent3 34" xfId="2531"/>
    <cellStyle name="40% - Accent3 34 2" xfId="2532"/>
    <cellStyle name="40% - Accent3 34 3" xfId="2533"/>
    <cellStyle name="40% - Accent3 35" xfId="2534"/>
    <cellStyle name="40% - Accent3 35 2" xfId="2535"/>
    <cellStyle name="40% - Accent3 35 3" xfId="2536"/>
    <cellStyle name="40% - Accent3 36" xfId="2537"/>
    <cellStyle name="40% - Accent3 36 2" xfId="2538"/>
    <cellStyle name="40% - Accent3 36 3" xfId="2539"/>
    <cellStyle name="40% - Accent3 37" xfId="2540"/>
    <cellStyle name="40% - Accent3 37 2" xfId="2541"/>
    <cellStyle name="40% - Accent3 37 3" xfId="2542"/>
    <cellStyle name="40% - Accent3 38" xfId="2543"/>
    <cellStyle name="40% - Accent3 38 2" xfId="2544"/>
    <cellStyle name="40% - Accent3 38 3" xfId="2545"/>
    <cellStyle name="40% - Accent3 39" xfId="2546"/>
    <cellStyle name="40% - Accent3 39 2" xfId="2547"/>
    <cellStyle name="40% - Accent3 39 3" xfId="2548"/>
    <cellStyle name="40% - Accent3 4" xfId="2549"/>
    <cellStyle name="40% - Accent3 4 10" xfId="2550"/>
    <cellStyle name="40% - Accent3 4 11" xfId="2551"/>
    <cellStyle name="40% - Accent3 4 12" xfId="2552"/>
    <cellStyle name="40% - Accent3 4 13" xfId="2553"/>
    <cellStyle name="40% - Accent3 4 14" xfId="2554"/>
    <cellStyle name="40% - Accent3 4 15" xfId="2555"/>
    <cellStyle name="40% - Accent3 4 16" xfId="2556"/>
    <cellStyle name="40% - Accent3 4 17" xfId="2557"/>
    <cellStyle name="40% - Accent3 4 18" xfId="2558"/>
    <cellStyle name="40% - Accent3 4 19" xfId="2559"/>
    <cellStyle name="40% - Accent3 4 2" xfId="2560"/>
    <cellStyle name="40% - Accent3 4 20" xfId="2561"/>
    <cellStyle name="40% - Accent3 4 21" xfId="2562"/>
    <cellStyle name="40% - Accent3 4 22" xfId="2563"/>
    <cellStyle name="40% - Accent3 4 23" xfId="2564"/>
    <cellStyle name="40% - Accent3 4 24" xfId="2565"/>
    <cellStyle name="40% - Accent3 4 25" xfId="2566"/>
    <cellStyle name="40% - Accent3 4 26" xfId="2567"/>
    <cellStyle name="40% - Accent3 4 27" xfId="2568"/>
    <cellStyle name="40% - Accent3 4 28" xfId="2569"/>
    <cellStyle name="40% - Accent3 4 29" xfId="2570"/>
    <cellStyle name="40% - Accent3 4 3" xfId="2571"/>
    <cellStyle name="40% - Accent3 4 30" xfId="2572"/>
    <cellStyle name="40% - Accent3 4 4" xfId="2573"/>
    <cellStyle name="40% - Accent3 4 5" xfId="2574"/>
    <cellStyle name="40% - Accent3 4 6" xfId="2575"/>
    <cellStyle name="40% - Accent3 4 7" xfId="2576"/>
    <cellStyle name="40% - Accent3 4 8" xfId="2577"/>
    <cellStyle name="40% - Accent3 4 9" xfId="2578"/>
    <cellStyle name="40% - Accent3 40" xfId="2579"/>
    <cellStyle name="40% - Accent3 40 2" xfId="2580"/>
    <cellStyle name="40% - Accent3 40 3" xfId="2581"/>
    <cellStyle name="40% - Accent3 41" xfId="2582"/>
    <cellStyle name="40% - Accent3 41 2" xfId="2583"/>
    <cellStyle name="40% - Accent3 41 3" xfId="2584"/>
    <cellStyle name="40% - Accent3 42" xfId="2585"/>
    <cellStyle name="40% - Accent3 42 2" xfId="2586"/>
    <cellStyle name="40% - Accent3 42 3" xfId="2587"/>
    <cellStyle name="40% - Accent3 43" xfId="2588"/>
    <cellStyle name="40% - Accent3 43 2" xfId="2589"/>
    <cellStyle name="40% - Accent3 43 3" xfId="2590"/>
    <cellStyle name="40% - Accent3 44" xfId="2591"/>
    <cellStyle name="40% - Accent3 44 2" xfId="2592"/>
    <cellStyle name="40% - Accent3 44 3" xfId="2593"/>
    <cellStyle name="40% - Accent3 45" xfId="2594"/>
    <cellStyle name="40% - Accent3 45 2" xfId="2595"/>
    <cellStyle name="40% - Accent3 45 3" xfId="2596"/>
    <cellStyle name="40% - Accent3 46" xfId="2597"/>
    <cellStyle name="40% - Accent3 46 2" xfId="2598"/>
    <cellStyle name="40% - Accent3 46 3" xfId="2599"/>
    <cellStyle name="40% - Accent3 47" xfId="2600"/>
    <cellStyle name="40% - Accent3 48" xfId="2601"/>
    <cellStyle name="40% - Accent3 49" xfId="2602"/>
    <cellStyle name="40% - Accent3 5" xfId="2603"/>
    <cellStyle name="40% - Accent3 5 10" xfId="2604"/>
    <cellStyle name="40% - Accent3 5 11" xfId="2605"/>
    <cellStyle name="40% - Accent3 5 12" xfId="2606"/>
    <cellStyle name="40% - Accent3 5 13" xfId="2607"/>
    <cellStyle name="40% - Accent3 5 14" xfId="2608"/>
    <cellStyle name="40% - Accent3 5 15" xfId="2609"/>
    <cellStyle name="40% - Accent3 5 16" xfId="2610"/>
    <cellStyle name="40% - Accent3 5 2" xfId="2611"/>
    <cellStyle name="40% - Accent3 5 3" xfId="2612"/>
    <cellStyle name="40% - Accent3 5 4" xfId="2613"/>
    <cellStyle name="40% - Accent3 5 5" xfId="2614"/>
    <cellStyle name="40% - Accent3 5 6" xfId="2615"/>
    <cellStyle name="40% - Accent3 5 7" xfId="2616"/>
    <cellStyle name="40% - Accent3 5 8" xfId="2617"/>
    <cellStyle name="40% - Accent3 5 9" xfId="2618"/>
    <cellStyle name="40% - Accent3 50" xfId="2619"/>
    <cellStyle name="40% - Accent3 51" xfId="2620"/>
    <cellStyle name="40% - Accent3 52" xfId="2621"/>
    <cellStyle name="40% - Accent3 53" xfId="2622"/>
    <cellStyle name="40% - Accent3 54" xfId="2623"/>
    <cellStyle name="40% - Accent3 55" xfId="2624"/>
    <cellStyle name="40% - Accent3 56" xfId="2625"/>
    <cellStyle name="40% - Accent3 57" xfId="2626"/>
    <cellStyle name="40% - Accent3 58" xfId="2627"/>
    <cellStyle name="40% - Accent3 59" xfId="2628"/>
    <cellStyle name="40% - Accent3 6" xfId="2629"/>
    <cellStyle name="40% - Accent3 6 10" xfId="2630"/>
    <cellStyle name="40% - Accent3 6 11" xfId="2631"/>
    <cellStyle name="40% - Accent3 6 2" xfId="2632"/>
    <cellStyle name="40% - Accent3 6 3" xfId="2633"/>
    <cellStyle name="40% - Accent3 6 4" xfId="2634"/>
    <cellStyle name="40% - Accent3 6 5" xfId="2635"/>
    <cellStyle name="40% - Accent3 6 6" xfId="2636"/>
    <cellStyle name="40% - Accent3 6 7" xfId="2637"/>
    <cellStyle name="40% - Accent3 6 8" xfId="2638"/>
    <cellStyle name="40% - Accent3 6 9" xfId="2639"/>
    <cellStyle name="40% - Accent3 60" xfId="2640"/>
    <cellStyle name="40% - Accent3 61" xfId="2641"/>
    <cellStyle name="40% - Accent3 62" xfId="2642"/>
    <cellStyle name="40% - Accent3 63" xfId="2643"/>
    <cellStyle name="40% - Accent3 7" xfId="2644"/>
    <cellStyle name="40% - Accent3 7 10" xfId="2645"/>
    <cellStyle name="40% - Accent3 7 11" xfId="2646"/>
    <cellStyle name="40% - Accent3 7 2" xfId="2647"/>
    <cellStyle name="40% - Accent3 7 3" xfId="2648"/>
    <cellStyle name="40% - Accent3 7 4" xfId="2649"/>
    <cellStyle name="40% - Accent3 7 5" xfId="2650"/>
    <cellStyle name="40% - Accent3 7 6" xfId="2651"/>
    <cellStyle name="40% - Accent3 7 7" xfId="2652"/>
    <cellStyle name="40% - Accent3 7 8" xfId="2653"/>
    <cellStyle name="40% - Accent3 7 9" xfId="2654"/>
    <cellStyle name="40% - Accent3 8" xfId="2655"/>
    <cellStyle name="40% - Accent3 8 10" xfId="2656"/>
    <cellStyle name="40% - Accent3 8 11" xfId="2657"/>
    <cellStyle name="40% - Accent3 8 2" xfId="2658"/>
    <cellStyle name="40% - Accent3 8 3" xfId="2659"/>
    <cellStyle name="40% - Accent3 8 4" xfId="2660"/>
    <cellStyle name="40% - Accent3 8 5" xfId="2661"/>
    <cellStyle name="40% - Accent3 8 6" xfId="2662"/>
    <cellStyle name="40% - Accent3 8 7" xfId="2663"/>
    <cellStyle name="40% - Accent3 8 8" xfId="2664"/>
    <cellStyle name="40% - Accent3 8 9" xfId="2665"/>
    <cellStyle name="40% - Accent3 9" xfId="2666"/>
    <cellStyle name="40% - Accent3 9 10" xfId="2667"/>
    <cellStyle name="40% - Accent3 9 11" xfId="2668"/>
    <cellStyle name="40% - Accent3 9 2" xfId="2669"/>
    <cellStyle name="40% - Accent3 9 3" xfId="2670"/>
    <cellStyle name="40% - Accent3 9 4" xfId="2671"/>
    <cellStyle name="40% - Accent3 9 5" xfId="2672"/>
    <cellStyle name="40% - Accent3 9 6" xfId="2673"/>
    <cellStyle name="40% - Accent3 9 7" xfId="2674"/>
    <cellStyle name="40% - Accent3 9 8" xfId="2675"/>
    <cellStyle name="40% - Accent3 9 9" xfId="2676"/>
    <cellStyle name="40% - Accent4" xfId="18413" builtinId="43" customBuiltin="1"/>
    <cellStyle name="40% - Accent4 10" xfId="2677"/>
    <cellStyle name="40% - Accent4 10 10" xfId="2678"/>
    <cellStyle name="40% - Accent4 10 11" xfId="2679"/>
    <cellStyle name="40% - Accent4 10 2" xfId="2680"/>
    <cellStyle name="40% - Accent4 10 3" xfId="2681"/>
    <cellStyle name="40% - Accent4 10 4" xfId="2682"/>
    <cellStyle name="40% - Accent4 10 5" xfId="2683"/>
    <cellStyle name="40% - Accent4 10 6" xfId="2684"/>
    <cellStyle name="40% - Accent4 10 7" xfId="2685"/>
    <cellStyle name="40% - Accent4 10 8" xfId="2686"/>
    <cellStyle name="40% - Accent4 10 9" xfId="2687"/>
    <cellStyle name="40% - Accent4 11" xfId="2688"/>
    <cellStyle name="40% - Accent4 12" xfId="2689"/>
    <cellStyle name="40% - Accent4 13" xfId="2690"/>
    <cellStyle name="40% - Accent4 14" xfId="2691"/>
    <cellStyle name="40% - Accent4 15" xfId="2692"/>
    <cellStyle name="40% - Accent4 16" xfId="2693"/>
    <cellStyle name="40% - Accent4 16 2" xfId="2694"/>
    <cellStyle name="40% - Accent4 16 3" xfId="2695"/>
    <cellStyle name="40% - Accent4 17" xfId="2696"/>
    <cellStyle name="40% - Accent4 17 2" xfId="2697"/>
    <cellStyle name="40% - Accent4 17 3" xfId="2698"/>
    <cellStyle name="40% - Accent4 18" xfId="2699"/>
    <cellStyle name="40% - Accent4 18 2" xfId="2700"/>
    <cellStyle name="40% - Accent4 18 3" xfId="2701"/>
    <cellStyle name="40% - Accent4 19" xfId="2702"/>
    <cellStyle name="40% - Accent4 19 2" xfId="2703"/>
    <cellStyle name="40% - Accent4 19 3" xfId="2704"/>
    <cellStyle name="40% - Accent4 2" xfId="2705"/>
    <cellStyle name="40% - Accent4 2 10" xfId="2706"/>
    <cellStyle name="40% - Accent4 2 11" xfId="2707"/>
    <cellStyle name="40% - Accent4 2 12" xfId="2708"/>
    <cellStyle name="40% - Accent4 2 13" xfId="2709"/>
    <cellStyle name="40% - Accent4 2 14" xfId="2710"/>
    <cellStyle name="40% - Accent4 2 15" xfId="2711"/>
    <cellStyle name="40% - Accent4 2 16" xfId="2712"/>
    <cellStyle name="40% - Accent4 2 17" xfId="2713"/>
    <cellStyle name="40% - Accent4 2 18" xfId="2714"/>
    <cellStyle name="40% - Accent4 2 19" xfId="2715"/>
    <cellStyle name="40% - Accent4 2 2" xfId="2716"/>
    <cellStyle name="40% - Accent4 2 20" xfId="2717"/>
    <cellStyle name="40% - Accent4 2 21" xfId="2718"/>
    <cellStyle name="40% - Accent4 2 22" xfId="2719"/>
    <cellStyle name="40% - Accent4 2 23" xfId="2720"/>
    <cellStyle name="40% - Accent4 2 24" xfId="2721"/>
    <cellStyle name="40% - Accent4 2 25" xfId="2722"/>
    <cellStyle name="40% - Accent4 2 26" xfId="2723"/>
    <cellStyle name="40% - Accent4 2 27" xfId="2724"/>
    <cellStyle name="40% - Accent4 2 28" xfId="2725"/>
    <cellStyle name="40% - Accent4 2 29" xfId="2726"/>
    <cellStyle name="40% - Accent4 2 3" xfId="2727"/>
    <cellStyle name="40% - Accent4 2 30" xfId="2728"/>
    <cellStyle name="40% - Accent4 2 31" xfId="2729"/>
    <cellStyle name="40% - Accent4 2 32" xfId="2730"/>
    <cellStyle name="40% - Accent4 2 33" xfId="2731"/>
    <cellStyle name="40% - Accent4 2 34" xfId="2732"/>
    <cellStyle name="40% - Accent4 2 35" xfId="2733"/>
    <cellStyle name="40% - Accent4 2 4" xfId="2734"/>
    <cellStyle name="40% - Accent4 2 5" xfId="2735"/>
    <cellStyle name="40% - Accent4 2 6" xfId="2736"/>
    <cellStyle name="40% - Accent4 2 7" xfId="2737"/>
    <cellStyle name="40% - Accent4 2 8" xfId="2738"/>
    <cellStyle name="40% - Accent4 2 8 10" xfId="2739"/>
    <cellStyle name="40% - Accent4 2 8 11" xfId="2740"/>
    <cellStyle name="40% - Accent4 2 8 2" xfId="2741"/>
    <cellStyle name="40% - Accent4 2 8 2 2" xfId="2742"/>
    <cellStyle name="40% - Accent4 2 8 2 3" xfId="2743"/>
    <cellStyle name="40% - Accent4 2 8 2 4" xfId="2744"/>
    <cellStyle name="40% - Accent4 2 8 2 5" xfId="2745"/>
    <cellStyle name="40% - Accent4 2 8 3" xfId="2746"/>
    <cellStyle name="40% - Accent4 2 8 3 2" xfId="2747"/>
    <cellStyle name="40% - Accent4 2 8 3 3" xfId="2748"/>
    <cellStyle name="40% - Accent4 2 8 3 4" xfId="2749"/>
    <cellStyle name="40% - Accent4 2 8 3 5" xfId="2750"/>
    <cellStyle name="40% - Accent4 2 8 4" xfId="2751"/>
    <cellStyle name="40% - Accent4 2 8 5" xfId="2752"/>
    <cellStyle name="40% - Accent4 2 8 6" xfId="2753"/>
    <cellStyle name="40% - Accent4 2 8 7" xfId="2754"/>
    <cellStyle name="40% - Accent4 2 8 8" xfId="2755"/>
    <cellStyle name="40% - Accent4 2 8 9" xfId="2756"/>
    <cellStyle name="40% - Accent4 2 9" xfId="2757"/>
    <cellStyle name="40% - Accent4 2 9 2" xfId="2758"/>
    <cellStyle name="40% - Accent4 20" xfId="2759"/>
    <cellStyle name="40% - Accent4 20 2" xfId="2760"/>
    <cellStyle name="40% - Accent4 20 3" xfId="2761"/>
    <cellStyle name="40% - Accent4 21" xfId="2762"/>
    <cellStyle name="40% - Accent4 21 2" xfId="2763"/>
    <cellStyle name="40% - Accent4 21 3" xfId="2764"/>
    <cellStyle name="40% - Accent4 22" xfId="2765"/>
    <cellStyle name="40% - Accent4 22 2" xfId="2766"/>
    <cellStyle name="40% - Accent4 22 3" xfId="2767"/>
    <cellStyle name="40% - Accent4 23" xfId="2768"/>
    <cellStyle name="40% - Accent4 23 2" xfId="2769"/>
    <cellStyle name="40% - Accent4 23 3" xfId="2770"/>
    <cellStyle name="40% - Accent4 24" xfId="2771"/>
    <cellStyle name="40% - Accent4 24 2" xfId="2772"/>
    <cellStyle name="40% - Accent4 24 3" xfId="2773"/>
    <cellStyle name="40% - Accent4 25" xfId="2774"/>
    <cellStyle name="40% - Accent4 25 2" xfId="2775"/>
    <cellStyle name="40% - Accent4 25 3" xfId="2776"/>
    <cellStyle name="40% - Accent4 26" xfId="2777"/>
    <cellStyle name="40% - Accent4 26 2" xfId="2778"/>
    <cellStyle name="40% - Accent4 26 3" xfId="2779"/>
    <cellStyle name="40% - Accent4 27" xfId="2780"/>
    <cellStyle name="40% - Accent4 27 2" xfId="2781"/>
    <cellStyle name="40% - Accent4 27 3" xfId="2782"/>
    <cellStyle name="40% - Accent4 28" xfId="2783"/>
    <cellStyle name="40% - Accent4 28 2" xfId="2784"/>
    <cellStyle name="40% - Accent4 28 3" xfId="2785"/>
    <cellStyle name="40% - Accent4 29" xfId="2786"/>
    <cellStyle name="40% - Accent4 29 2" xfId="2787"/>
    <cellStyle name="40% - Accent4 29 3" xfId="2788"/>
    <cellStyle name="40% - Accent4 3" xfId="2789"/>
    <cellStyle name="40% - Accent4 3 10" xfId="2790"/>
    <cellStyle name="40% - Accent4 3 11" xfId="2791"/>
    <cellStyle name="40% - Accent4 3 12" xfId="2792"/>
    <cellStyle name="40% - Accent4 3 13" xfId="2793"/>
    <cellStyle name="40% - Accent4 3 14" xfId="2794"/>
    <cellStyle name="40% - Accent4 3 15" xfId="2795"/>
    <cellStyle name="40% - Accent4 3 16" xfId="2796"/>
    <cellStyle name="40% - Accent4 3 17" xfId="2797"/>
    <cellStyle name="40% - Accent4 3 18" xfId="2798"/>
    <cellStyle name="40% - Accent4 3 19" xfId="2799"/>
    <cellStyle name="40% - Accent4 3 2" xfId="2800"/>
    <cellStyle name="40% - Accent4 3 20" xfId="2801"/>
    <cellStyle name="40% - Accent4 3 21" xfId="2802"/>
    <cellStyle name="40% - Accent4 3 22" xfId="2803"/>
    <cellStyle name="40% - Accent4 3 23" xfId="2804"/>
    <cellStyle name="40% - Accent4 3 24" xfId="2805"/>
    <cellStyle name="40% - Accent4 3 25" xfId="2806"/>
    <cellStyle name="40% - Accent4 3 26" xfId="2807"/>
    <cellStyle name="40% - Accent4 3 27" xfId="2808"/>
    <cellStyle name="40% - Accent4 3 28" xfId="2809"/>
    <cellStyle name="40% - Accent4 3 29" xfId="2810"/>
    <cellStyle name="40% - Accent4 3 3" xfId="2811"/>
    <cellStyle name="40% - Accent4 3 30" xfId="2812"/>
    <cellStyle name="40% - Accent4 3 4" xfId="2813"/>
    <cellStyle name="40% - Accent4 3 5" xfId="2814"/>
    <cellStyle name="40% - Accent4 3 6" xfId="2815"/>
    <cellStyle name="40% - Accent4 3 7" xfId="2816"/>
    <cellStyle name="40% - Accent4 3 8" xfId="2817"/>
    <cellStyle name="40% - Accent4 3 9" xfId="2818"/>
    <cellStyle name="40% - Accent4 30" xfId="2819"/>
    <cellStyle name="40% - Accent4 30 2" xfId="2820"/>
    <cellStyle name="40% - Accent4 30 3" xfId="2821"/>
    <cellStyle name="40% - Accent4 31" xfId="2822"/>
    <cellStyle name="40% - Accent4 31 2" xfId="2823"/>
    <cellStyle name="40% - Accent4 31 3" xfId="2824"/>
    <cellStyle name="40% - Accent4 32" xfId="2825"/>
    <cellStyle name="40% - Accent4 32 2" xfId="2826"/>
    <cellStyle name="40% - Accent4 32 3" xfId="2827"/>
    <cellStyle name="40% - Accent4 33" xfId="2828"/>
    <cellStyle name="40% - Accent4 33 2" xfId="2829"/>
    <cellStyle name="40% - Accent4 33 3" xfId="2830"/>
    <cellStyle name="40% - Accent4 34" xfId="2831"/>
    <cellStyle name="40% - Accent4 34 2" xfId="2832"/>
    <cellStyle name="40% - Accent4 34 3" xfId="2833"/>
    <cellStyle name="40% - Accent4 35" xfId="2834"/>
    <cellStyle name="40% - Accent4 35 2" xfId="2835"/>
    <cellStyle name="40% - Accent4 35 3" xfId="2836"/>
    <cellStyle name="40% - Accent4 36" xfId="2837"/>
    <cellStyle name="40% - Accent4 36 2" xfId="2838"/>
    <cellStyle name="40% - Accent4 36 3" xfId="2839"/>
    <cellStyle name="40% - Accent4 37" xfId="2840"/>
    <cellStyle name="40% - Accent4 37 2" xfId="2841"/>
    <cellStyle name="40% - Accent4 37 3" xfId="2842"/>
    <cellStyle name="40% - Accent4 38" xfId="2843"/>
    <cellStyle name="40% - Accent4 38 2" xfId="2844"/>
    <cellStyle name="40% - Accent4 38 3" xfId="2845"/>
    <cellStyle name="40% - Accent4 39" xfId="2846"/>
    <cellStyle name="40% - Accent4 39 2" xfId="2847"/>
    <cellStyle name="40% - Accent4 39 3" xfId="2848"/>
    <cellStyle name="40% - Accent4 4" xfId="2849"/>
    <cellStyle name="40% - Accent4 4 10" xfId="2850"/>
    <cellStyle name="40% - Accent4 4 11" xfId="2851"/>
    <cellStyle name="40% - Accent4 4 12" xfId="2852"/>
    <cellStyle name="40% - Accent4 4 13" xfId="2853"/>
    <cellStyle name="40% - Accent4 4 14" xfId="2854"/>
    <cellStyle name="40% - Accent4 4 15" xfId="2855"/>
    <cellStyle name="40% - Accent4 4 16" xfId="2856"/>
    <cellStyle name="40% - Accent4 4 17" xfId="2857"/>
    <cellStyle name="40% - Accent4 4 18" xfId="2858"/>
    <cellStyle name="40% - Accent4 4 19" xfId="2859"/>
    <cellStyle name="40% - Accent4 4 2" xfId="2860"/>
    <cellStyle name="40% - Accent4 4 20" xfId="2861"/>
    <cellStyle name="40% - Accent4 4 21" xfId="2862"/>
    <cellStyle name="40% - Accent4 4 22" xfId="2863"/>
    <cellStyle name="40% - Accent4 4 23" xfId="2864"/>
    <cellStyle name="40% - Accent4 4 24" xfId="2865"/>
    <cellStyle name="40% - Accent4 4 25" xfId="2866"/>
    <cellStyle name="40% - Accent4 4 26" xfId="2867"/>
    <cellStyle name="40% - Accent4 4 27" xfId="2868"/>
    <cellStyle name="40% - Accent4 4 28" xfId="2869"/>
    <cellStyle name="40% - Accent4 4 29" xfId="2870"/>
    <cellStyle name="40% - Accent4 4 3" xfId="2871"/>
    <cellStyle name="40% - Accent4 4 30" xfId="2872"/>
    <cellStyle name="40% - Accent4 4 4" xfId="2873"/>
    <cellStyle name="40% - Accent4 4 5" xfId="2874"/>
    <cellStyle name="40% - Accent4 4 6" xfId="2875"/>
    <cellStyle name="40% - Accent4 4 7" xfId="2876"/>
    <cellStyle name="40% - Accent4 4 8" xfId="2877"/>
    <cellStyle name="40% - Accent4 4 9" xfId="2878"/>
    <cellStyle name="40% - Accent4 40" xfId="2879"/>
    <cellStyle name="40% - Accent4 40 2" xfId="2880"/>
    <cellStyle name="40% - Accent4 40 3" xfId="2881"/>
    <cellStyle name="40% - Accent4 41" xfId="2882"/>
    <cellStyle name="40% - Accent4 41 2" xfId="2883"/>
    <cellStyle name="40% - Accent4 41 3" xfId="2884"/>
    <cellStyle name="40% - Accent4 42" xfId="2885"/>
    <cellStyle name="40% - Accent4 42 2" xfId="2886"/>
    <cellStyle name="40% - Accent4 42 3" xfId="2887"/>
    <cellStyle name="40% - Accent4 43" xfId="2888"/>
    <cellStyle name="40% - Accent4 43 2" xfId="2889"/>
    <cellStyle name="40% - Accent4 43 3" xfId="2890"/>
    <cellStyle name="40% - Accent4 44" xfId="2891"/>
    <cellStyle name="40% - Accent4 44 2" xfId="2892"/>
    <cellStyle name="40% - Accent4 44 3" xfId="2893"/>
    <cellStyle name="40% - Accent4 45" xfId="2894"/>
    <cellStyle name="40% - Accent4 45 2" xfId="2895"/>
    <cellStyle name="40% - Accent4 45 3" xfId="2896"/>
    <cellStyle name="40% - Accent4 46" xfId="2897"/>
    <cellStyle name="40% - Accent4 46 2" xfId="2898"/>
    <cellStyle name="40% - Accent4 46 3" xfId="2899"/>
    <cellStyle name="40% - Accent4 47" xfId="2900"/>
    <cellStyle name="40% - Accent4 48" xfId="2901"/>
    <cellStyle name="40% - Accent4 49" xfId="2902"/>
    <cellStyle name="40% - Accent4 5" xfId="2903"/>
    <cellStyle name="40% - Accent4 5 10" xfId="2904"/>
    <cellStyle name="40% - Accent4 5 11" xfId="2905"/>
    <cellStyle name="40% - Accent4 5 12" xfId="2906"/>
    <cellStyle name="40% - Accent4 5 13" xfId="2907"/>
    <cellStyle name="40% - Accent4 5 14" xfId="2908"/>
    <cellStyle name="40% - Accent4 5 15" xfId="2909"/>
    <cellStyle name="40% - Accent4 5 16" xfId="2910"/>
    <cellStyle name="40% - Accent4 5 2" xfId="2911"/>
    <cellStyle name="40% - Accent4 5 3" xfId="2912"/>
    <cellStyle name="40% - Accent4 5 4" xfId="2913"/>
    <cellStyle name="40% - Accent4 5 5" xfId="2914"/>
    <cellStyle name="40% - Accent4 5 6" xfId="2915"/>
    <cellStyle name="40% - Accent4 5 7" xfId="2916"/>
    <cellStyle name="40% - Accent4 5 8" xfId="2917"/>
    <cellStyle name="40% - Accent4 5 9" xfId="2918"/>
    <cellStyle name="40% - Accent4 50" xfId="2919"/>
    <cellStyle name="40% - Accent4 51" xfId="2920"/>
    <cellStyle name="40% - Accent4 52" xfId="2921"/>
    <cellStyle name="40% - Accent4 53" xfId="2922"/>
    <cellStyle name="40% - Accent4 54" xfId="2923"/>
    <cellStyle name="40% - Accent4 55" xfId="2924"/>
    <cellStyle name="40% - Accent4 56" xfId="2925"/>
    <cellStyle name="40% - Accent4 57" xfId="2926"/>
    <cellStyle name="40% - Accent4 58" xfId="2927"/>
    <cellStyle name="40% - Accent4 59" xfId="2928"/>
    <cellStyle name="40% - Accent4 6" xfId="2929"/>
    <cellStyle name="40% - Accent4 6 10" xfId="2930"/>
    <cellStyle name="40% - Accent4 6 11" xfId="2931"/>
    <cellStyle name="40% - Accent4 6 2" xfId="2932"/>
    <cellStyle name="40% - Accent4 6 3" xfId="2933"/>
    <cellStyle name="40% - Accent4 6 4" xfId="2934"/>
    <cellStyle name="40% - Accent4 6 5" xfId="2935"/>
    <cellStyle name="40% - Accent4 6 6" xfId="2936"/>
    <cellStyle name="40% - Accent4 6 7" xfId="2937"/>
    <cellStyle name="40% - Accent4 6 8" xfId="2938"/>
    <cellStyle name="40% - Accent4 6 9" xfId="2939"/>
    <cellStyle name="40% - Accent4 60" xfId="2940"/>
    <cellStyle name="40% - Accent4 61" xfId="2941"/>
    <cellStyle name="40% - Accent4 62" xfId="2942"/>
    <cellStyle name="40% - Accent4 63" xfId="2943"/>
    <cellStyle name="40% - Accent4 7" xfId="2944"/>
    <cellStyle name="40% - Accent4 7 10" xfId="2945"/>
    <cellStyle name="40% - Accent4 7 11" xfId="2946"/>
    <cellStyle name="40% - Accent4 7 2" xfId="2947"/>
    <cellStyle name="40% - Accent4 7 3" xfId="2948"/>
    <cellStyle name="40% - Accent4 7 4" xfId="2949"/>
    <cellStyle name="40% - Accent4 7 5" xfId="2950"/>
    <cellStyle name="40% - Accent4 7 6" xfId="2951"/>
    <cellStyle name="40% - Accent4 7 7" xfId="2952"/>
    <cellStyle name="40% - Accent4 7 8" xfId="2953"/>
    <cellStyle name="40% - Accent4 7 9" xfId="2954"/>
    <cellStyle name="40% - Accent4 8" xfId="2955"/>
    <cellStyle name="40% - Accent4 8 10" xfId="2956"/>
    <cellStyle name="40% - Accent4 8 11" xfId="2957"/>
    <cellStyle name="40% - Accent4 8 2" xfId="2958"/>
    <cellStyle name="40% - Accent4 8 3" xfId="2959"/>
    <cellStyle name="40% - Accent4 8 4" xfId="2960"/>
    <cellStyle name="40% - Accent4 8 5" xfId="2961"/>
    <cellStyle name="40% - Accent4 8 6" xfId="2962"/>
    <cellStyle name="40% - Accent4 8 7" xfId="2963"/>
    <cellStyle name="40% - Accent4 8 8" xfId="2964"/>
    <cellStyle name="40% - Accent4 8 9" xfId="2965"/>
    <cellStyle name="40% - Accent4 9" xfId="2966"/>
    <cellStyle name="40% - Accent4 9 10" xfId="2967"/>
    <cellStyle name="40% - Accent4 9 11" xfId="2968"/>
    <cellStyle name="40% - Accent4 9 2" xfId="2969"/>
    <cellStyle name="40% - Accent4 9 3" xfId="2970"/>
    <cellStyle name="40% - Accent4 9 4" xfId="2971"/>
    <cellStyle name="40% - Accent4 9 5" xfId="2972"/>
    <cellStyle name="40% - Accent4 9 6" xfId="2973"/>
    <cellStyle name="40% - Accent4 9 7" xfId="2974"/>
    <cellStyle name="40% - Accent4 9 8" xfId="2975"/>
    <cellStyle name="40% - Accent4 9 9" xfId="2976"/>
    <cellStyle name="40% - Accent5" xfId="18417" builtinId="47" customBuiltin="1"/>
    <cellStyle name="40% - Accent5 10" xfId="2977"/>
    <cellStyle name="40% - Accent5 10 10" xfId="2978"/>
    <cellStyle name="40% - Accent5 10 11" xfId="2979"/>
    <cellStyle name="40% - Accent5 10 2" xfId="2980"/>
    <cellStyle name="40% - Accent5 10 3" xfId="2981"/>
    <cellStyle name="40% - Accent5 10 4" xfId="2982"/>
    <cellStyle name="40% - Accent5 10 5" xfId="2983"/>
    <cellStyle name="40% - Accent5 10 6" xfId="2984"/>
    <cellStyle name="40% - Accent5 10 7" xfId="2985"/>
    <cellStyle name="40% - Accent5 10 8" xfId="2986"/>
    <cellStyle name="40% - Accent5 10 9" xfId="2987"/>
    <cellStyle name="40% - Accent5 11" xfId="2988"/>
    <cellStyle name="40% - Accent5 12" xfId="2989"/>
    <cellStyle name="40% - Accent5 13" xfId="2990"/>
    <cellStyle name="40% - Accent5 14" xfId="2991"/>
    <cellStyle name="40% - Accent5 15" xfId="2992"/>
    <cellStyle name="40% - Accent5 16" xfId="2993"/>
    <cellStyle name="40% - Accent5 16 2" xfId="2994"/>
    <cellStyle name="40% - Accent5 16 3" xfId="2995"/>
    <cellStyle name="40% - Accent5 17" xfId="2996"/>
    <cellStyle name="40% - Accent5 17 2" xfId="2997"/>
    <cellStyle name="40% - Accent5 17 3" xfId="2998"/>
    <cellStyle name="40% - Accent5 18" xfId="2999"/>
    <cellStyle name="40% - Accent5 18 2" xfId="3000"/>
    <cellStyle name="40% - Accent5 18 3" xfId="3001"/>
    <cellStyle name="40% - Accent5 19" xfId="3002"/>
    <cellStyle name="40% - Accent5 19 2" xfId="3003"/>
    <cellStyle name="40% - Accent5 19 3" xfId="3004"/>
    <cellStyle name="40% - Accent5 2" xfId="3005"/>
    <cellStyle name="40% - Accent5 2 10" xfId="3006"/>
    <cellStyle name="40% - Accent5 2 11" xfId="3007"/>
    <cellStyle name="40% - Accent5 2 12" xfId="3008"/>
    <cellStyle name="40% - Accent5 2 13" xfId="3009"/>
    <cellStyle name="40% - Accent5 2 14" xfId="3010"/>
    <cellStyle name="40% - Accent5 2 15" xfId="3011"/>
    <cellStyle name="40% - Accent5 2 16" xfId="3012"/>
    <cellStyle name="40% - Accent5 2 17" xfId="3013"/>
    <cellStyle name="40% - Accent5 2 18" xfId="3014"/>
    <cellStyle name="40% - Accent5 2 19" xfId="3015"/>
    <cellStyle name="40% - Accent5 2 2" xfId="3016"/>
    <cellStyle name="40% - Accent5 2 20" xfId="3017"/>
    <cellStyle name="40% - Accent5 2 21" xfId="3018"/>
    <cellStyle name="40% - Accent5 2 22" xfId="3019"/>
    <cellStyle name="40% - Accent5 2 23" xfId="3020"/>
    <cellStyle name="40% - Accent5 2 24" xfId="3021"/>
    <cellStyle name="40% - Accent5 2 25" xfId="3022"/>
    <cellStyle name="40% - Accent5 2 26" xfId="3023"/>
    <cellStyle name="40% - Accent5 2 27" xfId="3024"/>
    <cellStyle name="40% - Accent5 2 28" xfId="3025"/>
    <cellStyle name="40% - Accent5 2 29" xfId="3026"/>
    <cellStyle name="40% - Accent5 2 3" xfId="3027"/>
    <cellStyle name="40% - Accent5 2 30" xfId="3028"/>
    <cellStyle name="40% - Accent5 2 31" xfId="3029"/>
    <cellStyle name="40% - Accent5 2 4" xfId="3030"/>
    <cellStyle name="40% - Accent5 2 5" xfId="3031"/>
    <cellStyle name="40% - Accent5 2 6" xfId="3032"/>
    <cellStyle name="40% - Accent5 2 7" xfId="3033"/>
    <cellStyle name="40% - Accent5 2 8" xfId="3034"/>
    <cellStyle name="40% - Accent5 2 9" xfId="3035"/>
    <cellStyle name="40% - Accent5 20" xfId="3036"/>
    <cellStyle name="40% - Accent5 20 2" xfId="3037"/>
    <cellStyle name="40% - Accent5 20 3" xfId="3038"/>
    <cellStyle name="40% - Accent5 21" xfId="3039"/>
    <cellStyle name="40% - Accent5 21 2" xfId="3040"/>
    <cellStyle name="40% - Accent5 21 3" xfId="3041"/>
    <cellStyle name="40% - Accent5 22" xfId="3042"/>
    <cellStyle name="40% - Accent5 22 2" xfId="3043"/>
    <cellStyle name="40% - Accent5 22 3" xfId="3044"/>
    <cellStyle name="40% - Accent5 23" xfId="3045"/>
    <cellStyle name="40% - Accent5 23 2" xfId="3046"/>
    <cellStyle name="40% - Accent5 23 3" xfId="3047"/>
    <cellStyle name="40% - Accent5 24" xfId="3048"/>
    <cellStyle name="40% - Accent5 24 2" xfId="3049"/>
    <cellStyle name="40% - Accent5 24 3" xfId="3050"/>
    <cellStyle name="40% - Accent5 25" xfId="3051"/>
    <cellStyle name="40% - Accent5 25 2" xfId="3052"/>
    <cellStyle name="40% - Accent5 25 3" xfId="3053"/>
    <cellStyle name="40% - Accent5 26" xfId="3054"/>
    <cellStyle name="40% - Accent5 26 2" xfId="3055"/>
    <cellStyle name="40% - Accent5 26 3" xfId="3056"/>
    <cellStyle name="40% - Accent5 27" xfId="3057"/>
    <cellStyle name="40% - Accent5 27 2" xfId="3058"/>
    <cellStyle name="40% - Accent5 27 3" xfId="3059"/>
    <cellStyle name="40% - Accent5 28" xfId="3060"/>
    <cellStyle name="40% - Accent5 28 2" xfId="3061"/>
    <cellStyle name="40% - Accent5 28 3" xfId="3062"/>
    <cellStyle name="40% - Accent5 29" xfId="3063"/>
    <cellStyle name="40% - Accent5 29 2" xfId="3064"/>
    <cellStyle name="40% - Accent5 29 3" xfId="3065"/>
    <cellStyle name="40% - Accent5 3" xfId="3066"/>
    <cellStyle name="40% - Accent5 3 10" xfId="3067"/>
    <cellStyle name="40% - Accent5 3 11" xfId="3068"/>
    <cellStyle name="40% - Accent5 3 12" xfId="3069"/>
    <cellStyle name="40% - Accent5 3 13" xfId="3070"/>
    <cellStyle name="40% - Accent5 3 14" xfId="3071"/>
    <cellStyle name="40% - Accent5 3 15" xfId="3072"/>
    <cellStyle name="40% - Accent5 3 16" xfId="3073"/>
    <cellStyle name="40% - Accent5 3 17" xfId="3074"/>
    <cellStyle name="40% - Accent5 3 18" xfId="3075"/>
    <cellStyle name="40% - Accent5 3 19" xfId="3076"/>
    <cellStyle name="40% - Accent5 3 2" xfId="3077"/>
    <cellStyle name="40% - Accent5 3 20" xfId="3078"/>
    <cellStyle name="40% - Accent5 3 21" xfId="3079"/>
    <cellStyle name="40% - Accent5 3 22" xfId="3080"/>
    <cellStyle name="40% - Accent5 3 23" xfId="3081"/>
    <cellStyle name="40% - Accent5 3 24" xfId="3082"/>
    <cellStyle name="40% - Accent5 3 25" xfId="3083"/>
    <cellStyle name="40% - Accent5 3 26" xfId="3084"/>
    <cellStyle name="40% - Accent5 3 27" xfId="3085"/>
    <cellStyle name="40% - Accent5 3 28" xfId="3086"/>
    <cellStyle name="40% - Accent5 3 29" xfId="3087"/>
    <cellStyle name="40% - Accent5 3 3" xfId="3088"/>
    <cellStyle name="40% - Accent5 3 30" xfId="3089"/>
    <cellStyle name="40% - Accent5 3 4" xfId="3090"/>
    <cellStyle name="40% - Accent5 3 5" xfId="3091"/>
    <cellStyle name="40% - Accent5 3 6" xfId="3092"/>
    <cellStyle name="40% - Accent5 3 7" xfId="3093"/>
    <cellStyle name="40% - Accent5 3 8" xfId="3094"/>
    <cellStyle name="40% - Accent5 3 9" xfId="3095"/>
    <cellStyle name="40% - Accent5 30" xfId="3096"/>
    <cellStyle name="40% - Accent5 30 2" xfId="3097"/>
    <cellStyle name="40% - Accent5 30 3" xfId="3098"/>
    <cellStyle name="40% - Accent5 31" xfId="3099"/>
    <cellStyle name="40% - Accent5 31 2" xfId="3100"/>
    <cellStyle name="40% - Accent5 31 3" xfId="3101"/>
    <cellStyle name="40% - Accent5 32" xfId="3102"/>
    <cellStyle name="40% - Accent5 32 2" xfId="3103"/>
    <cellStyle name="40% - Accent5 32 3" xfId="3104"/>
    <cellStyle name="40% - Accent5 33" xfId="3105"/>
    <cellStyle name="40% - Accent5 33 2" xfId="3106"/>
    <cellStyle name="40% - Accent5 33 3" xfId="3107"/>
    <cellStyle name="40% - Accent5 34" xfId="3108"/>
    <cellStyle name="40% - Accent5 34 2" xfId="3109"/>
    <cellStyle name="40% - Accent5 34 3" xfId="3110"/>
    <cellStyle name="40% - Accent5 35" xfId="3111"/>
    <cellStyle name="40% - Accent5 35 2" xfId="3112"/>
    <cellStyle name="40% - Accent5 35 3" xfId="3113"/>
    <cellStyle name="40% - Accent5 36" xfId="3114"/>
    <cellStyle name="40% - Accent5 36 2" xfId="3115"/>
    <cellStyle name="40% - Accent5 36 3" xfId="3116"/>
    <cellStyle name="40% - Accent5 37" xfId="3117"/>
    <cellStyle name="40% - Accent5 37 2" xfId="3118"/>
    <cellStyle name="40% - Accent5 37 3" xfId="3119"/>
    <cellStyle name="40% - Accent5 38" xfId="3120"/>
    <cellStyle name="40% - Accent5 38 2" xfId="3121"/>
    <cellStyle name="40% - Accent5 38 3" xfId="3122"/>
    <cellStyle name="40% - Accent5 39" xfId="3123"/>
    <cellStyle name="40% - Accent5 39 2" xfId="3124"/>
    <cellStyle name="40% - Accent5 39 3" xfId="3125"/>
    <cellStyle name="40% - Accent5 4" xfId="3126"/>
    <cellStyle name="40% - Accent5 4 10" xfId="3127"/>
    <cellStyle name="40% - Accent5 4 11" xfId="3128"/>
    <cellStyle name="40% - Accent5 4 12" xfId="3129"/>
    <cellStyle name="40% - Accent5 4 13" xfId="3130"/>
    <cellStyle name="40% - Accent5 4 14" xfId="3131"/>
    <cellStyle name="40% - Accent5 4 15" xfId="3132"/>
    <cellStyle name="40% - Accent5 4 16" xfId="3133"/>
    <cellStyle name="40% - Accent5 4 17" xfId="3134"/>
    <cellStyle name="40% - Accent5 4 18" xfId="3135"/>
    <cellStyle name="40% - Accent5 4 19" xfId="3136"/>
    <cellStyle name="40% - Accent5 4 2" xfId="3137"/>
    <cellStyle name="40% - Accent5 4 20" xfId="3138"/>
    <cellStyle name="40% - Accent5 4 21" xfId="3139"/>
    <cellStyle name="40% - Accent5 4 22" xfId="3140"/>
    <cellStyle name="40% - Accent5 4 23" xfId="3141"/>
    <cellStyle name="40% - Accent5 4 24" xfId="3142"/>
    <cellStyle name="40% - Accent5 4 25" xfId="3143"/>
    <cellStyle name="40% - Accent5 4 26" xfId="3144"/>
    <cellStyle name="40% - Accent5 4 27" xfId="3145"/>
    <cellStyle name="40% - Accent5 4 28" xfId="3146"/>
    <cellStyle name="40% - Accent5 4 29" xfId="3147"/>
    <cellStyle name="40% - Accent5 4 3" xfId="3148"/>
    <cellStyle name="40% - Accent5 4 30" xfId="3149"/>
    <cellStyle name="40% - Accent5 4 4" xfId="3150"/>
    <cellStyle name="40% - Accent5 4 5" xfId="3151"/>
    <cellStyle name="40% - Accent5 4 6" xfId="3152"/>
    <cellStyle name="40% - Accent5 4 7" xfId="3153"/>
    <cellStyle name="40% - Accent5 4 8" xfId="3154"/>
    <cellStyle name="40% - Accent5 4 9" xfId="3155"/>
    <cellStyle name="40% - Accent5 40" xfId="3156"/>
    <cellStyle name="40% - Accent5 40 2" xfId="3157"/>
    <cellStyle name="40% - Accent5 40 3" xfId="3158"/>
    <cellStyle name="40% - Accent5 41" xfId="3159"/>
    <cellStyle name="40% - Accent5 41 2" xfId="3160"/>
    <cellStyle name="40% - Accent5 41 3" xfId="3161"/>
    <cellStyle name="40% - Accent5 42" xfId="3162"/>
    <cellStyle name="40% - Accent5 42 2" xfId="3163"/>
    <cellStyle name="40% - Accent5 42 3" xfId="3164"/>
    <cellStyle name="40% - Accent5 43" xfId="3165"/>
    <cellStyle name="40% - Accent5 43 2" xfId="3166"/>
    <cellStyle name="40% - Accent5 43 3" xfId="3167"/>
    <cellStyle name="40% - Accent5 44" xfId="3168"/>
    <cellStyle name="40% - Accent5 44 2" xfId="3169"/>
    <cellStyle name="40% - Accent5 44 3" xfId="3170"/>
    <cellStyle name="40% - Accent5 45" xfId="3171"/>
    <cellStyle name="40% - Accent5 45 2" xfId="3172"/>
    <cellStyle name="40% - Accent5 45 3" xfId="3173"/>
    <cellStyle name="40% - Accent5 46" xfId="3174"/>
    <cellStyle name="40% - Accent5 46 2" xfId="3175"/>
    <cellStyle name="40% - Accent5 46 3" xfId="3176"/>
    <cellStyle name="40% - Accent5 47" xfId="3177"/>
    <cellStyle name="40% - Accent5 48" xfId="3178"/>
    <cellStyle name="40% - Accent5 49" xfId="3179"/>
    <cellStyle name="40% - Accent5 5" xfId="3180"/>
    <cellStyle name="40% - Accent5 5 10" xfId="3181"/>
    <cellStyle name="40% - Accent5 5 11" xfId="3182"/>
    <cellStyle name="40% - Accent5 5 12" xfId="3183"/>
    <cellStyle name="40% - Accent5 5 13" xfId="3184"/>
    <cellStyle name="40% - Accent5 5 14" xfId="3185"/>
    <cellStyle name="40% - Accent5 5 15" xfId="3186"/>
    <cellStyle name="40% - Accent5 5 16" xfId="3187"/>
    <cellStyle name="40% - Accent5 5 2" xfId="3188"/>
    <cellStyle name="40% - Accent5 5 3" xfId="3189"/>
    <cellStyle name="40% - Accent5 5 4" xfId="3190"/>
    <cellStyle name="40% - Accent5 5 5" xfId="3191"/>
    <cellStyle name="40% - Accent5 5 6" xfId="3192"/>
    <cellStyle name="40% - Accent5 5 7" xfId="3193"/>
    <cellStyle name="40% - Accent5 5 8" xfId="3194"/>
    <cellStyle name="40% - Accent5 5 9" xfId="3195"/>
    <cellStyle name="40% - Accent5 50" xfId="3196"/>
    <cellStyle name="40% - Accent5 51" xfId="3197"/>
    <cellStyle name="40% - Accent5 52" xfId="3198"/>
    <cellStyle name="40% - Accent5 53" xfId="3199"/>
    <cellStyle name="40% - Accent5 54" xfId="3200"/>
    <cellStyle name="40% - Accent5 55" xfId="3201"/>
    <cellStyle name="40% - Accent5 56" xfId="3202"/>
    <cellStyle name="40% - Accent5 57" xfId="3203"/>
    <cellStyle name="40% - Accent5 58" xfId="3204"/>
    <cellStyle name="40% - Accent5 59" xfId="3205"/>
    <cellStyle name="40% - Accent5 6" xfId="3206"/>
    <cellStyle name="40% - Accent5 6 10" xfId="3207"/>
    <cellStyle name="40% - Accent5 6 11" xfId="3208"/>
    <cellStyle name="40% - Accent5 6 2" xfId="3209"/>
    <cellStyle name="40% - Accent5 6 3" xfId="3210"/>
    <cellStyle name="40% - Accent5 6 4" xfId="3211"/>
    <cellStyle name="40% - Accent5 6 5" xfId="3212"/>
    <cellStyle name="40% - Accent5 6 6" xfId="3213"/>
    <cellStyle name="40% - Accent5 6 7" xfId="3214"/>
    <cellStyle name="40% - Accent5 6 8" xfId="3215"/>
    <cellStyle name="40% - Accent5 6 9" xfId="3216"/>
    <cellStyle name="40% - Accent5 60" xfId="3217"/>
    <cellStyle name="40% - Accent5 61" xfId="3218"/>
    <cellStyle name="40% - Accent5 62" xfId="3219"/>
    <cellStyle name="40% - Accent5 63" xfId="3220"/>
    <cellStyle name="40% - Accent5 7" xfId="3221"/>
    <cellStyle name="40% - Accent5 7 10" xfId="3222"/>
    <cellStyle name="40% - Accent5 7 11" xfId="3223"/>
    <cellStyle name="40% - Accent5 7 2" xfId="3224"/>
    <cellStyle name="40% - Accent5 7 3" xfId="3225"/>
    <cellStyle name="40% - Accent5 7 4" xfId="3226"/>
    <cellStyle name="40% - Accent5 7 5" xfId="3227"/>
    <cellStyle name="40% - Accent5 7 6" xfId="3228"/>
    <cellStyle name="40% - Accent5 7 7" xfId="3229"/>
    <cellStyle name="40% - Accent5 7 8" xfId="3230"/>
    <cellStyle name="40% - Accent5 7 9" xfId="3231"/>
    <cellStyle name="40% - Accent5 8" xfId="3232"/>
    <cellStyle name="40% - Accent5 8 10" xfId="3233"/>
    <cellStyle name="40% - Accent5 8 11" xfId="3234"/>
    <cellStyle name="40% - Accent5 8 2" xfId="3235"/>
    <cellStyle name="40% - Accent5 8 3" xfId="3236"/>
    <cellStyle name="40% - Accent5 8 4" xfId="3237"/>
    <cellStyle name="40% - Accent5 8 5" xfId="3238"/>
    <cellStyle name="40% - Accent5 8 6" xfId="3239"/>
    <cellStyle name="40% - Accent5 8 7" xfId="3240"/>
    <cellStyle name="40% - Accent5 8 8" xfId="3241"/>
    <cellStyle name="40% - Accent5 8 9" xfId="3242"/>
    <cellStyle name="40% - Accent5 9" xfId="3243"/>
    <cellStyle name="40% - Accent5 9 10" xfId="3244"/>
    <cellStyle name="40% - Accent5 9 11" xfId="3245"/>
    <cellStyle name="40% - Accent5 9 2" xfId="3246"/>
    <cellStyle name="40% - Accent5 9 3" xfId="3247"/>
    <cellStyle name="40% - Accent5 9 4" xfId="3248"/>
    <cellStyle name="40% - Accent5 9 5" xfId="3249"/>
    <cellStyle name="40% - Accent5 9 6" xfId="3250"/>
    <cellStyle name="40% - Accent5 9 7" xfId="3251"/>
    <cellStyle name="40% - Accent5 9 8" xfId="3252"/>
    <cellStyle name="40% - Accent5 9 9" xfId="3253"/>
    <cellStyle name="40% - Accent6" xfId="18421" builtinId="51" customBuiltin="1"/>
    <cellStyle name="40% - Accent6 10" xfId="3254"/>
    <cellStyle name="40% - Accent6 10 10" xfId="3255"/>
    <cellStyle name="40% - Accent6 10 11" xfId="3256"/>
    <cellStyle name="40% - Accent6 10 2" xfId="3257"/>
    <cellStyle name="40% - Accent6 10 3" xfId="3258"/>
    <cellStyle name="40% - Accent6 10 4" xfId="3259"/>
    <cellStyle name="40% - Accent6 10 5" xfId="3260"/>
    <cellStyle name="40% - Accent6 10 6" xfId="3261"/>
    <cellStyle name="40% - Accent6 10 7" xfId="3262"/>
    <cellStyle name="40% - Accent6 10 8" xfId="3263"/>
    <cellStyle name="40% - Accent6 10 9" xfId="3264"/>
    <cellStyle name="40% - Accent6 11" xfId="3265"/>
    <cellStyle name="40% - Accent6 12" xfId="3266"/>
    <cellStyle name="40% - Accent6 13" xfId="3267"/>
    <cellStyle name="40% - Accent6 14" xfId="3268"/>
    <cellStyle name="40% - Accent6 15" xfId="3269"/>
    <cellStyle name="40% - Accent6 16" xfId="3270"/>
    <cellStyle name="40% - Accent6 16 2" xfId="3271"/>
    <cellStyle name="40% - Accent6 16 3" xfId="3272"/>
    <cellStyle name="40% - Accent6 17" xfId="3273"/>
    <cellStyle name="40% - Accent6 17 2" xfId="3274"/>
    <cellStyle name="40% - Accent6 17 3" xfId="3275"/>
    <cellStyle name="40% - Accent6 18" xfId="3276"/>
    <cellStyle name="40% - Accent6 18 2" xfId="3277"/>
    <cellStyle name="40% - Accent6 18 3" xfId="3278"/>
    <cellStyle name="40% - Accent6 19" xfId="3279"/>
    <cellStyle name="40% - Accent6 19 2" xfId="3280"/>
    <cellStyle name="40% - Accent6 19 3" xfId="3281"/>
    <cellStyle name="40% - Accent6 2" xfId="3282"/>
    <cellStyle name="40% - Accent6 2 10" xfId="3283"/>
    <cellStyle name="40% - Accent6 2 11" xfId="3284"/>
    <cellStyle name="40% - Accent6 2 12" xfId="3285"/>
    <cellStyle name="40% - Accent6 2 13" xfId="3286"/>
    <cellStyle name="40% - Accent6 2 14" xfId="3287"/>
    <cellStyle name="40% - Accent6 2 15" xfId="3288"/>
    <cellStyle name="40% - Accent6 2 16" xfId="3289"/>
    <cellStyle name="40% - Accent6 2 17" xfId="3290"/>
    <cellStyle name="40% - Accent6 2 18" xfId="3291"/>
    <cellStyle name="40% - Accent6 2 19" xfId="3292"/>
    <cellStyle name="40% - Accent6 2 2" xfId="3293"/>
    <cellStyle name="40% - Accent6 2 20" xfId="3294"/>
    <cellStyle name="40% - Accent6 2 21" xfId="3295"/>
    <cellStyle name="40% - Accent6 2 22" xfId="3296"/>
    <cellStyle name="40% - Accent6 2 23" xfId="3297"/>
    <cellStyle name="40% - Accent6 2 24" xfId="3298"/>
    <cellStyle name="40% - Accent6 2 25" xfId="3299"/>
    <cellStyle name="40% - Accent6 2 26" xfId="3300"/>
    <cellStyle name="40% - Accent6 2 27" xfId="3301"/>
    <cellStyle name="40% - Accent6 2 28" xfId="3302"/>
    <cellStyle name="40% - Accent6 2 29" xfId="3303"/>
    <cellStyle name="40% - Accent6 2 3" xfId="3304"/>
    <cellStyle name="40% - Accent6 2 30" xfId="3305"/>
    <cellStyle name="40% - Accent6 2 31" xfId="3306"/>
    <cellStyle name="40% - Accent6 2 32" xfId="3307"/>
    <cellStyle name="40% - Accent6 2 33" xfId="3308"/>
    <cellStyle name="40% - Accent6 2 34" xfId="3309"/>
    <cellStyle name="40% - Accent6 2 35" xfId="3310"/>
    <cellStyle name="40% - Accent6 2 4" xfId="3311"/>
    <cellStyle name="40% - Accent6 2 5" xfId="3312"/>
    <cellStyle name="40% - Accent6 2 6" xfId="3313"/>
    <cellStyle name="40% - Accent6 2 7" xfId="3314"/>
    <cellStyle name="40% - Accent6 2 8" xfId="3315"/>
    <cellStyle name="40% - Accent6 2 8 10" xfId="3316"/>
    <cellStyle name="40% - Accent6 2 8 11" xfId="3317"/>
    <cellStyle name="40% - Accent6 2 8 2" xfId="3318"/>
    <cellStyle name="40% - Accent6 2 8 2 2" xfId="3319"/>
    <cellStyle name="40% - Accent6 2 8 2 3" xfId="3320"/>
    <cellStyle name="40% - Accent6 2 8 2 4" xfId="3321"/>
    <cellStyle name="40% - Accent6 2 8 2 5" xfId="3322"/>
    <cellStyle name="40% - Accent6 2 8 3" xfId="3323"/>
    <cellStyle name="40% - Accent6 2 8 3 2" xfId="3324"/>
    <cellStyle name="40% - Accent6 2 8 3 3" xfId="3325"/>
    <cellStyle name="40% - Accent6 2 8 3 4" xfId="3326"/>
    <cellStyle name="40% - Accent6 2 8 3 5" xfId="3327"/>
    <cellStyle name="40% - Accent6 2 8 4" xfId="3328"/>
    <cellStyle name="40% - Accent6 2 8 5" xfId="3329"/>
    <cellStyle name="40% - Accent6 2 8 6" xfId="3330"/>
    <cellStyle name="40% - Accent6 2 8 7" xfId="3331"/>
    <cellStyle name="40% - Accent6 2 8 8" xfId="3332"/>
    <cellStyle name="40% - Accent6 2 8 9" xfId="3333"/>
    <cellStyle name="40% - Accent6 2 9" xfId="3334"/>
    <cellStyle name="40% - Accent6 2 9 2" xfId="3335"/>
    <cellStyle name="40% - Accent6 20" xfId="3336"/>
    <cellStyle name="40% - Accent6 20 2" xfId="3337"/>
    <cellStyle name="40% - Accent6 20 3" xfId="3338"/>
    <cellStyle name="40% - Accent6 21" xfId="3339"/>
    <cellStyle name="40% - Accent6 21 2" xfId="3340"/>
    <cellStyle name="40% - Accent6 21 3" xfId="3341"/>
    <cellStyle name="40% - Accent6 22" xfId="3342"/>
    <cellStyle name="40% - Accent6 22 2" xfId="3343"/>
    <cellStyle name="40% - Accent6 22 3" xfId="3344"/>
    <cellStyle name="40% - Accent6 23" xfId="3345"/>
    <cellStyle name="40% - Accent6 23 2" xfId="3346"/>
    <cellStyle name="40% - Accent6 23 3" xfId="3347"/>
    <cellStyle name="40% - Accent6 24" xfId="3348"/>
    <cellStyle name="40% - Accent6 24 2" xfId="3349"/>
    <cellStyle name="40% - Accent6 24 3" xfId="3350"/>
    <cellStyle name="40% - Accent6 25" xfId="3351"/>
    <cellStyle name="40% - Accent6 25 2" xfId="3352"/>
    <cellStyle name="40% - Accent6 25 3" xfId="3353"/>
    <cellStyle name="40% - Accent6 26" xfId="3354"/>
    <cellStyle name="40% - Accent6 26 2" xfId="3355"/>
    <cellStyle name="40% - Accent6 26 3" xfId="3356"/>
    <cellStyle name="40% - Accent6 27" xfId="3357"/>
    <cellStyle name="40% - Accent6 27 2" xfId="3358"/>
    <cellStyle name="40% - Accent6 27 3" xfId="3359"/>
    <cellStyle name="40% - Accent6 28" xfId="3360"/>
    <cellStyle name="40% - Accent6 28 2" xfId="3361"/>
    <cellStyle name="40% - Accent6 28 3" xfId="3362"/>
    <cellStyle name="40% - Accent6 29" xfId="3363"/>
    <cellStyle name="40% - Accent6 29 2" xfId="3364"/>
    <cellStyle name="40% - Accent6 29 3" xfId="3365"/>
    <cellStyle name="40% - Accent6 3" xfId="3366"/>
    <cellStyle name="40% - Accent6 3 10" xfId="3367"/>
    <cellStyle name="40% - Accent6 3 11" xfId="3368"/>
    <cellStyle name="40% - Accent6 3 12" xfId="3369"/>
    <cellStyle name="40% - Accent6 3 13" xfId="3370"/>
    <cellStyle name="40% - Accent6 3 14" xfId="3371"/>
    <cellStyle name="40% - Accent6 3 15" xfId="3372"/>
    <cellStyle name="40% - Accent6 3 16" xfId="3373"/>
    <cellStyle name="40% - Accent6 3 17" xfId="3374"/>
    <cellStyle name="40% - Accent6 3 18" xfId="3375"/>
    <cellStyle name="40% - Accent6 3 19" xfId="3376"/>
    <cellStyle name="40% - Accent6 3 2" xfId="3377"/>
    <cellStyle name="40% - Accent6 3 20" xfId="3378"/>
    <cellStyle name="40% - Accent6 3 21" xfId="3379"/>
    <cellStyle name="40% - Accent6 3 22" xfId="3380"/>
    <cellStyle name="40% - Accent6 3 23" xfId="3381"/>
    <cellStyle name="40% - Accent6 3 24" xfId="3382"/>
    <cellStyle name="40% - Accent6 3 25" xfId="3383"/>
    <cellStyle name="40% - Accent6 3 26" xfId="3384"/>
    <cellStyle name="40% - Accent6 3 27" xfId="3385"/>
    <cellStyle name="40% - Accent6 3 28" xfId="3386"/>
    <cellStyle name="40% - Accent6 3 29" xfId="3387"/>
    <cellStyle name="40% - Accent6 3 3" xfId="3388"/>
    <cellStyle name="40% - Accent6 3 30" xfId="3389"/>
    <cellStyle name="40% - Accent6 3 4" xfId="3390"/>
    <cellStyle name="40% - Accent6 3 5" xfId="3391"/>
    <cellStyle name="40% - Accent6 3 6" xfId="3392"/>
    <cellStyle name="40% - Accent6 3 7" xfId="3393"/>
    <cellStyle name="40% - Accent6 3 8" xfId="3394"/>
    <cellStyle name="40% - Accent6 3 9" xfId="3395"/>
    <cellStyle name="40% - Accent6 30" xfId="3396"/>
    <cellStyle name="40% - Accent6 30 2" xfId="3397"/>
    <cellStyle name="40% - Accent6 30 3" xfId="3398"/>
    <cellStyle name="40% - Accent6 31" xfId="3399"/>
    <cellStyle name="40% - Accent6 31 2" xfId="3400"/>
    <cellStyle name="40% - Accent6 31 3" xfId="3401"/>
    <cellStyle name="40% - Accent6 32" xfId="3402"/>
    <cellStyle name="40% - Accent6 32 2" xfId="3403"/>
    <cellStyle name="40% - Accent6 32 3" xfId="3404"/>
    <cellStyle name="40% - Accent6 33" xfId="3405"/>
    <cellStyle name="40% - Accent6 33 2" xfId="3406"/>
    <cellStyle name="40% - Accent6 33 3" xfId="3407"/>
    <cellStyle name="40% - Accent6 34" xfId="3408"/>
    <cellStyle name="40% - Accent6 34 2" xfId="3409"/>
    <cellStyle name="40% - Accent6 34 3" xfId="3410"/>
    <cellStyle name="40% - Accent6 35" xfId="3411"/>
    <cellStyle name="40% - Accent6 35 2" xfId="3412"/>
    <cellStyle name="40% - Accent6 35 3" xfId="3413"/>
    <cellStyle name="40% - Accent6 36" xfId="3414"/>
    <cellStyle name="40% - Accent6 36 2" xfId="3415"/>
    <cellStyle name="40% - Accent6 36 3" xfId="3416"/>
    <cellStyle name="40% - Accent6 37" xfId="3417"/>
    <cellStyle name="40% - Accent6 37 2" xfId="3418"/>
    <cellStyle name="40% - Accent6 37 3" xfId="3419"/>
    <cellStyle name="40% - Accent6 38" xfId="3420"/>
    <cellStyle name="40% - Accent6 38 2" xfId="3421"/>
    <cellStyle name="40% - Accent6 38 3" xfId="3422"/>
    <cellStyle name="40% - Accent6 39" xfId="3423"/>
    <cellStyle name="40% - Accent6 39 2" xfId="3424"/>
    <cellStyle name="40% - Accent6 39 3" xfId="3425"/>
    <cellStyle name="40% - Accent6 4" xfId="3426"/>
    <cellStyle name="40% - Accent6 4 10" xfId="3427"/>
    <cellStyle name="40% - Accent6 4 11" xfId="3428"/>
    <cellStyle name="40% - Accent6 4 12" xfId="3429"/>
    <cellStyle name="40% - Accent6 4 13" xfId="3430"/>
    <cellStyle name="40% - Accent6 4 14" xfId="3431"/>
    <cellStyle name="40% - Accent6 4 15" xfId="3432"/>
    <cellStyle name="40% - Accent6 4 16" xfId="3433"/>
    <cellStyle name="40% - Accent6 4 17" xfId="3434"/>
    <cellStyle name="40% - Accent6 4 18" xfId="3435"/>
    <cellStyle name="40% - Accent6 4 19" xfId="3436"/>
    <cellStyle name="40% - Accent6 4 2" xfId="3437"/>
    <cellStyle name="40% - Accent6 4 20" xfId="3438"/>
    <cellStyle name="40% - Accent6 4 21" xfId="3439"/>
    <cellStyle name="40% - Accent6 4 22" xfId="3440"/>
    <cellStyle name="40% - Accent6 4 23" xfId="3441"/>
    <cellStyle name="40% - Accent6 4 24" xfId="3442"/>
    <cellStyle name="40% - Accent6 4 25" xfId="3443"/>
    <cellStyle name="40% - Accent6 4 26" xfId="3444"/>
    <cellStyle name="40% - Accent6 4 27" xfId="3445"/>
    <cellStyle name="40% - Accent6 4 28" xfId="3446"/>
    <cellStyle name="40% - Accent6 4 29" xfId="3447"/>
    <cellStyle name="40% - Accent6 4 3" xfId="3448"/>
    <cellStyle name="40% - Accent6 4 30" xfId="3449"/>
    <cellStyle name="40% - Accent6 4 4" xfId="3450"/>
    <cellStyle name="40% - Accent6 4 5" xfId="3451"/>
    <cellStyle name="40% - Accent6 4 6" xfId="3452"/>
    <cellStyle name="40% - Accent6 4 7" xfId="3453"/>
    <cellStyle name="40% - Accent6 4 8" xfId="3454"/>
    <cellStyle name="40% - Accent6 4 9" xfId="3455"/>
    <cellStyle name="40% - Accent6 40" xfId="3456"/>
    <cellStyle name="40% - Accent6 40 2" xfId="3457"/>
    <cellStyle name="40% - Accent6 40 3" xfId="3458"/>
    <cellStyle name="40% - Accent6 41" xfId="3459"/>
    <cellStyle name="40% - Accent6 41 2" xfId="3460"/>
    <cellStyle name="40% - Accent6 41 3" xfId="3461"/>
    <cellStyle name="40% - Accent6 42" xfId="3462"/>
    <cellStyle name="40% - Accent6 42 2" xfId="3463"/>
    <cellStyle name="40% - Accent6 42 3" xfId="3464"/>
    <cellStyle name="40% - Accent6 43" xfId="3465"/>
    <cellStyle name="40% - Accent6 43 2" xfId="3466"/>
    <cellStyle name="40% - Accent6 43 3" xfId="3467"/>
    <cellStyle name="40% - Accent6 44" xfId="3468"/>
    <cellStyle name="40% - Accent6 44 2" xfId="3469"/>
    <cellStyle name="40% - Accent6 44 3" xfId="3470"/>
    <cellStyle name="40% - Accent6 45" xfId="3471"/>
    <cellStyle name="40% - Accent6 45 2" xfId="3472"/>
    <cellStyle name="40% - Accent6 45 3" xfId="3473"/>
    <cellStyle name="40% - Accent6 46" xfId="3474"/>
    <cellStyle name="40% - Accent6 46 2" xfId="3475"/>
    <cellStyle name="40% - Accent6 46 3" xfId="3476"/>
    <cellStyle name="40% - Accent6 47" xfId="3477"/>
    <cellStyle name="40% - Accent6 47 2" xfId="3478"/>
    <cellStyle name="40% - Accent6 47 3" xfId="3479"/>
    <cellStyle name="40% - Accent6 48" xfId="3480"/>
    <cellStyle name="40% - Accent6 49" xfId="3481"/>
    <cellStyle name="40% - Accent6 5" xfId="3482"/>
    <cellStyle name="40% - Accent6 5 10" xfId="3483"/>
    <cellStyle name="40% - Accent6 5 11" xfId="3484"/>
    <cellStyle name="40% - Accent6 5 12" xfId="3485"/>
    <cellStyle name="40% - Accent6 5 13" xfId="3486"/>
    <cellStyle name="40% - Accent6 5 14" xfId="3487"/>
    <cellStyle name="40% - Accent6 5 15" xfId="3488"/>
    <cellStyle name="40% - Accent6 5 16" xfId="3489"/>
    <cellStyle name="40% - Accent6 5 2" xfId="3490"/>
    <cellStyle name="40% - Accent6 5 3" xfId="3491"/>
    <cellStyle name="40% - Accent6 5 4" xfId="3492"/>
    <cellStyle name="40% - Accent6 5 5" xfId="3493"/>
    <cellStyle name="40% - Accent6 5 6" xfId="3494"/>
    <cellStyle name="40% - Accent6 5 7" xfId="3495"/>
    <cellStyle name="40% - Accent6 5 8" xfId="3496"/>
    <cellStyle name="40% - Accent6 5 9" xfId="3497"/>
    <cellStyle name="40% - Accent6 50" xfId="3498"/>
    <cellStyle name="40% - Accent6 51" xfId="3499"/>
    <cellStyle name="40% - Accent6 52" xfId="3500"/>
    <cellStyle name="40% - Accent6 53" xfId="3501"/>
    <cellStyle name="40% - Accent6 54" xfId="3502"/>
    <cellStyle name="40% - Accent6 55" xfId="3503"/>
    <cellStyle name="40% - Accent6 56" xfId="3504"/>
    <cellStyle name="40% - Accent6 57" xfId="3505"/>
    <cellStyle name="40% - Accent6 58" xfId="3506"/>
    <cellStyle name="40% - Accent6 59" xfId="3507"/>
    <cellStyle name="40% - Accent6 6" xfId="3508"/>
    <cellStyle name="40% - Accent6 6 10" xfId="3509"/>
    <cellStyle name="40% - Accent6 6 11" xfId="3510"/>
    <cellStyle name="40% - Accent6 6 2" xfId="3511"/>
    <cellStyle name="40% - Accent6 6 3" xfId="3512"/>
    <cellStyle name="40% - Accent6 6 4" xfId="3513"/>
    <cellStyle name="40% - Accent6 6 5" xfId="3514"/>
    <cellStyle name="40% - Accent6 6 6" xfId="3515"/>
    <cellStyle name="40% - Accent6 6 7" xfId="3516"/>
    <cellStyle name="40% - Accent6 6 8" xfId="3517"/>
    <cellStyle name="40% - Accent6 6 9" xfId="3518"/>
    <cellStyle name="40% - Accent6 60" xfId="3519"/>
    <cellStyle name="40% - Accent6 61" xfId="3520"/>
    <cellStyle name="40% - Accent6 62" xfId="3521"/>
    <cellStyle name="40% - Accent6 63" xfId="3522"/>
    <cellStyle name="40% - Accent6 64" xfId="3523"/>
    <cellStyle name="40% - Accent6 7" xfId="3524"/>
    <cellStyle name="40% - Accent6 7 10" xfId="3525"/>
    <cellStyle name="40% - Accent6 7 11" xfId="3526"/>
    <cellStyle name="40% - Accent6 7 2" xfId="3527"/>
    <cellStyle name="40% - Accent6 7 3" xfId="3528"/>
    <cellStyle name="40% - Accent6 7 4" xfId="3529"/>
    <cellStyle name="40% - Accent6 7 5" xfId="3530"/>
    <cellStyle name="40% - Accent6 7 6" xfId="3531"/>
    <cellStyle name="40% - Accent6 7 7" xfId="3532"/>
    <cellStyle name="40% - Accent6 7 8" xfId="3533"/>
    <cellStyle name="40% - Accent6 7 9" xfId="3534"/>
    <cellStyle name="40% - Accent6 8" xfId="3535"/>
    <cellStyle name="40% - Accent6 8 10" xfId="3536"/>
    <cellStyle name="40% - Accent6 8 11" xfId="3537"/>
    <cellStyle name="40% - Accent6 8 2" xfId="3538"/>
    <cellStyle name="40% - Accent6 8 3" xfId="3539"/>
    <cellStyle name="40% - Accent6 8 4" xfId="3540"/>
    <cellStyle name="40% - Accent6 8 5" xfId="3541"/>
    <cellStyle name="40% - Accent6 8 6" xfId="3542"/>
    <cellStyle name="40% - Accent6 8 7" xfId="3543"/>
    <cellStyle name="40% - Accent6 8 8" xfId="3544"/>
    <cellStyle name="40% - Accent6 8 9" xfId="3545"/>
    <cellStyle name="40% - Accent6 9" xfId="3546"/>
    <cellStyle name="40% - Accent6 9 10" xfId="3547"/>
    <cellStyle name="40% - Accent6 9 11" xfId="3548"/>
    <cellStyle name="40% - Accent6 9 2" xfId="3549"/>
    <cellStyle name="40% - Accent6 9 3" xfId="3550"/>
    <cellStyle name="40% - Accent6 9 4" xfId="3551"/>
    <cellStyle name="40% - Accent6 9 5" xfId="3552"/>
    <cellStyle name="40% - Accent6 9 6" xfId="3553"/>
    <cellStyle name="40% - Accent6 9 7" xfId="3554"/>
    <cellStyle name="40% - Accent6 9 8" xfId="3555"/>
    <cellStyle name="40% - Accent6 9 9" xfId="3556"/>
    <cellStyle name="60% - Accent1" xfId="18402" builtinId="32" customBuiltin="1"/>
    <cellStyle name="60% - Accent1 10" xfId="3557"/>
    <cellStyle name="60% - Accent1 10 2" xfId="3558"/>
    <cellStyle name="60% - Accent1 11" xfId="3559"/>
    <cellStyle name="60% - Accent1 11 2" xfId="3560"/>
    <cellStyle name="60% - Accent1 12" xfId="3561"/>
    <cellStyle name="60% - Accent1 12 2" xfId="3562"/>
    <cellStyle name="60% - Accent1 13" xfId="3563"/>
    <cellStyle name="60% - Accent1 13 2" xfId="3564"/>
    <cellStyle name="60% - Accent1 14" xfId="3565"/>
    <cellStyle name="60% - Accent1 14 2" xfId="3566"/>
    <cellStyle name="60% - Accent1 15" xfId="3567"/>
    <cellStyle name="60% - Accent1 15 2" xfId="3568"/>
    <cellStyle name="60% - Accent1 16" xfId="3569"/>
    <cellStyle name="60% - Accent1 16 2" xfId="3570"/>
    <cellStyle name="60% - Accent1 17" xfId="3571"/>
    <cellStyle name="60% - Accent1 17 2" xfId="3572"/>
    <cellStyle name="60% - Accent1 18" xfId="3573"/>
    <cellStyle name="60% - Accent1 18 2" xfId="3574"/>
    <cellStyle name="60% - Accent1 19" xfId="3575"/>
    <cellStyle name="60% - Accent1 19 2" xfId="3576"/>
    <cellStyle name="60% - Accent1 2" xfId="3577"/>
    <cellStyle name="60% - Accent1 2 10" xfId="3578"/>
    <cellStyle name="60% - Accent1 2 11" xfId="3579"/>
    <cellStyle name="60% - Accent1 2 12" xfId="3580"/>
    <cellStyle name="60% - Accent1 2 13" xfId="3581"/>
    <cellStyle name="60% - Accent1 2 14" xfId="3582"/>
    <cellStyle name="60% - Accent1 2 15" xfId="3583"/>
    <cellStyle name="60% - Accent1 2 16" xfId="3584"/>
    <cellStyle name="60% - Accent1 2 17" xfId="3585"/>
    <cellStyle name="60% - Accent1 2 18" xfId="3586"/>
    <cellStyle name="60% - Accent1 2 19" xfId="3587"/>
    <cellStyle name="60% - Accent1 2 2" xfId="3588"/>
    <cellStyle name="60% - Accent1 2 20" xfId="3589"/>
    <cellStyle name="60% - Accent1 2 21" xfId="3590"/>
    <cellStyle name="60% - Accent1 2 22" xfId="3591"/>
    <cellStyle name="60% - Accent1 2 23" xfId="3592"/>
    <cellStyle name="60% - Accent1 2 24" xfId="3593"/>
    <cellStyle name="60% - Accent1 2 25" xfId="3594"/>
    <cellStyle name="60% - Accent1 2 26" xfId="3595"/>
    <cellStyle name="60% - Accent1 2 27" xfId="3596"/>
    <cellStyle name="60% - Accent1 2 28" xfId="3597"/>
    <cellStyle name="60% - Accent1 2 29" xfId="3598"/>
    <cellStyle name="60% - Accent1 2 3" xfId="3599"/>
    <cellStyle name="60% - Accent1 2 30" xfId="3600"/>
    <cellStyle name="60% - Accent1 2 31" xfId="3601"/>
    <cellStyle name="60% - Accent1 2 32" xfId="3602"/>
    <cellStyle name="60% - Accent1 2 33" xfId="3603"/>
    <cellStyle name="60% - Accent1 2 34" xfId="3604"/>
    <cellStyle name="60% - Accent1 2 35" xfId="3605"/>
    <cellStyle name="60% - Accent1 2 4" xfId="3606"/>
    <cellStyle name="60% - Accent1 2 5" xfId="3607"/>
    <cellStyle name="60% - Accent1 2 6" xfId="3608"/>
    <cellStyle name="60% - Accent1 2 7" xfId="3609"/>
    <cellStyle name="60% - Accent1 2 8" xfId="3610"/>
    <cellStyle name="60% - Accent1 2 8 10" xfId="3611"/>
    <cellStyle name="60% - Accent1 2 8 11" xfId="3612"/>
    <cellStyle name="60% - Accent1 2 8 2" xfId="3613"/>
    <cellStyle name="60% - Accent1 2 8 2 2" xfId="3614"/>
    <cellStyle name="60% - Accent1 2 8 2 3" xfId="3615"/>
    <cellStyle name="60% - Accent1 2 8 2 4" xfId="3616"/>
    <cellStyle name="60% - Accent1 2 8 2 5" xfId="3617"/>
    <cellStyle name="60% - Accent1 2 8 3" xfId="3618"/>
    <cellStyle name="60% - Accent1 2 8 3 2" xfId="3619"/>
    <cellStyle name="60% - Accent1 2 8 3 3" xfId="3620"/>
    <cellStyle name="60% - Accent1 2 8 3 4" xfId="3621"/>
    <cellStyle name="60% - Accent1 2 8 3 5" xfId="3622"/>
    <cellStyle name="60% - Accent1 2 8 4" xfId="3623"/>
    <cellStyle name="60% - Accent1 2 8 5" xfId="3624"/>
    <cellStyle name="60% - Accent1 2 8 6" xfId="3625"/>
    <cellStyle name="60% - Accent1 2 8 7" xfId="3626"/>
    <cellStyle name="60% - Accent1 2 8 8" xfId="3627"/>
    <cellStyle name="60% - Accent1 2 8 9" xfId="3628"/>
    <cellStyle name="60% - Accent1 2 9" xfId="3629"/>
    <cellStyle name="60% - Accent1 2 9 2" xfId="3630"/>
    <cellStyle name="60% - Accent1 20" xfId="3631"/>
    <cellStyle name="60% - Accent1 20 2" xfId="3632"/>
    <cellStyle name="60% - Accent1 21" xfId="3633"/>
    <cellStyle name="60% - Accent1 21 2" xfId="3634"/>
    <cellStyle name="60% - Accent1 22" xfId="3635"/>
    <cellStyle name="60% - Accent1 22 2" xfId="3636"/>
    <cellStyle name="60% - Accent1 23" xfId="3637"/>
    <cellStyle name="60% - Accent1 23 2" xfId="3638"/>
    <cellStyle name="60% - Accent1 24" xfId="3639"/>
    <cellStyle name="60% - Accent1 24 2" xfId="3640"/>
    <cellStyle name="60% - Accent1 25" xfId="3641"/>
    <cellStyle name="60% - Accent1 25 2" xfId="3642"/>
    <cellStyle name="60% - Accent1 26" xfId="3643"/>
    <cellStyle name="60% - Accent1 26 2" xfId="3644"/>
    <cellStyle name="60% - Accent1 27" xfId="3645"/>
    <cellStyle name="60% - Accent1 27 2" xfId="3646"/>
    <cellStyle name="60% - Accent1 28" xfId="3647"/>
    <cellStyle name="60% - Accent1 28 2" xfId="3648"/>
    <cellStyle name="60% - Accent1 29" xfId="3649"/>
    <cellStyle name="60% - Accent1 29 2" xfId="3650"/>
    <cellStyle name="60% - Accent1 3" xfId="3651"/>
    <cellStyle name="60% - Accent1 3 10" xfId="3652"/>
    <cellStyle name="60% - Accent1 3 11" xfId="3653"/>
    <cellStyle name="60% - Accent1 3 12" xfId="3654"/>
    <cellStyle name="60% - Accent1 3 13" xfId="3655"/>
    <cellStyle name="60% - Accent1 3 14" xfId="3656"/>
    <cellStyle name="60% - Accent1 3 15" xfId="3657"/>
    <cellStyle name="60% - Accent1 3 16" xfId="3658"/>
    <cellStyle name="60% - Accent1 3 17" xfId="3659"/>
    <cellStyle name="60% - Accent1 3 18" xfId="3660"/>
    <cellStyle name="60% - Accent1 3 19" xfId="3661"/>
    <cellStyle name="60% - Accent1 3 2" xfId="3662"/>
    <cellStyle name="60% - Accent1 3 20" xfId="3663"/>
    <cellStyle name="60% - Accent1 3 21" xfId="3664"/>
    <cellStyle name="60% - Accent1 3 22" xfId="3665"/>
    <cellStyle name="60% - Accent1 3 23" xfId="3666"/>
    <cellStyle name="60% - Accent1 3 24" xfId="3667"/>
    <cellStyle name="60% - Accent1 3 25" xfId="3668"/>
    <cellStyle name="60% - Accent1 3 26" xfId="3669"/>
    <cellStyle name="60% - Accent1 3 27" xfId="3670"/>
    <cellStyle name="60% - Accent1 3 28" xfId="3671"/>
    <cellStyle name="60% - Accent1 3 29" xfId="3672"/>
    <cellStyle name="60% - Accent1 3 3" xfId="3673"/>
    <cellStyle name="60% - Accent1 3 30" xfId="3674"/>
    <cellStyle name="60% - Accent1 3 4" xfId="3675"/>
    <cellStyle name="60% - Accent1 3 5" xfId="3676"/>
    <cellStyle name="60% - Accent1 3 6" xfId="3677"/>
    <cellStyle name="60% - Accent1 3 7" xfId="3678"/>
    <cellStyle name="60% - Accent1 3 8" xfId="3679"/>
    <cellStyle name="60% - Accent1 3 9" xfId="3680"/>
    <cellStyle name="60% - Accent1 30" xfId="3681"/>
    <cellStyle name="60% - Accent1 30 2" xfId="3682"/>
    <cellStyle name="60% - Accent1 31" xfId="3683"/>
    <cellStyle name="60% - Accent1 31 2" xfId="3684"/>
    <cellStyle name="60% - Accent1 32" xfId="3685"/>
    <cellStyle name="60% - Accent1 32 2" xfId="3686"/>
    <cellStyle name="60% - Accent1 33" xfId="3687"/>
    <cellStyle name="60% - Accent1 33 2" xfId="3688"/>
    <cellStyle name="60% - Accent1 34" xfId="3689"/>
    <cellStyle name="60% - Accent1 34 2" xfId="3690"/>
    <cellStyle name="60% - Accent1 35" xfId="3691"/>
    <cellStyle name="60% - Accent1 35 2" xfId="3692"/>
    <cellStyle name="60% - Accent1 36" xfId="3693"/>
    <cellStyle name="60% - Accent1 36 2" xfId="3694"/>
    <cellStyle name="60% - Accent1 37" xfId="3695"/>
    <cellStyle name="60% - Accent1 37 2" xfId="3696"/>
    <cellStyle name="60% - Accent1 38" xfId="3697"/>
    <cellStyle name="60% - Accent1 38 2" xfId="3698"/>
    <cellStyle name="60% - Accent1 39" xfId="3699"/>
    <cellStyle name="60% - Accent1 39 2" xfId="3700"/>
    <cellStyle name="60% - Accent1 4" xfId="3701"/>
    <cellStyle name="60% - Accent1 4 10" xfId="3702"/>
    <cellStyle name="60% - Accent1 4 11" xfId="3703"/>
    <cellStyle name="60% - Accent1 4 12" xfId="3704"/>
    <cellStyle name="60% - Accent1 4 13" xfId="3705"/>
    <cellStyle name="60% - Accent1 4 14" xfId="3706"/>
    <cellStyle name="60% - Accent1 4 15" xfId="3707"/>
    <cellStyle name="60% - Accent1 4 16" xfId="3708"/>
    <cellStyle name="60% - Accent1 4 17" xfId="3709"/>
    <cellStyle name="60% - Accent1 4 18" xfId="3710"/>
    <cellStyle name="60% - Accent1 4 19" xfId="3711"/>
    <cellStyle name="60% - Accent1 4 2" xfId="3712"/>
    <cellStyle name="60% - Accent1 4 20" xfId="3713"/>
    <cellStyle name="60% - Accent1 4 21" xfId="3714"/>
    <cellStyle name="60% - Accent1 4 22" xfId="3715"/>
    <cellStyle name="60% - Accent1 4 23" xfId="3716"/>
    <cellStyle name="60% - Accent1 4 24" xfId="3717"/>
    <cellStyle name="60% - Accent1 4 25" xfId="3718"/>
    <cellStyle name="60% - Accent1 4 26" xfId="3719"/>
    <cellStyle name="60% - Accent1 4 27" xfId="3720"/>
    <cellStyle name="60% - Accent1 4 28" xfId="3721"/>
    <cellStyle name="60% - Accent1 4 29" xfId="3722"/>
    <cellStyle name="60% - Accent1 4 3" xfId="3723"/>
    <cellStyle name="60% - Accent1 4 30" xfId="3724"/>
    <cellStyle name="60% - Accent1 4 4" xfId="3725"/>
    <cellStyle name="60% - Accent1 4 5" xfId="3726"/>
    <cellStyle name="60% - Accent1 4 6" xfId="3727"/>
    <cellStyle name="60% - Accent1 4 7" xfId="3728"/>
    <cellStyle name="60% - Accent1 4 8" xfId="3729"/>
    <cellStyle name="60% - Accent1 4 9" xfId="3730"/>
    <cellStyle name="60% - Accent1 40" xfId="3731"/>
    <cellStyle name="60% - Accent1 40 2" xfId="3732"/>
    <cellStyle name="60% - Accent1 41" xfId="3733"/>
    <cellStyle name="60% - Accent1 42" xfId="3734"/>
    <cellStyle name="60% - Accent1 43" xfId="3735"/>
    <cellStyle name="60% - Accent1 44" xfId="3736"/>
    <cellStyle name="60% - Accent1 45" xfId="3737"/>
    <cellStyle name="60% - Accent1 46" xfId="3738"/>
    <cellStyle name="60% - Accent1 47" xfId="3739"/>
    <cellStyle name="60% - Accent1 48" xfId="3740"/>
    <cellStyle name="60% - Accent1 49" xfId="3741"/>
    <cellStyle name="60% - Accent1 5" xfId="3742"/>
    <cellStyle name="60% - Accent1 50" xfId="3743"/>
    <cellStyle name="60% - Accent1 51" xfId="3744"/>
    <cellStyle name="60% - Accent1 52" xfId="3745"/>
    <cellStyle name="60% - Accent1 53" xfId="3746"/>
    <cellStyle name="60% - Accent1 54" xfId="3747"/>
    <cellStyle name="60% - Accent1 55" xfId="3748"/>
    <cellStyle name="60% - Accent1 56" xfId="3749"/>
    <cellStyle name="60% - Accent1 57" xfId="3750"/>
    <cellStyle name="60% - Accent1 6" xfId="3751"/>
    <cellStyle name="60% - Accent1 7" xfId="3752"/>
    <cellStyle name="60% - Accent1 8" xfId="3753"/>
    <cellStyle name="60% - Accent1 9" xfId="3754"/>
    <cellStyle name="60% - Accent2" xfId="18406" builtinId="36" customBuiltin="1"/>
    <cellStyle name="60% - Accent2 10" xfId="3755"/>
    <cellStyle name="60% - Accent2 10 2" xfId="3756"/>
    <cellStyle name="60% - Accent2 11" xfId="3757"/>
    <cellStyle name="60% - Accent2 11 2" xfId="3758"/>
    <cellStyle name="60% - Accent2 12" xfId="3759"/>
    <cellStyle name="60% - Accent2 12 2" xfId="3760"/>
    <cellStyle name="60% - Accent2 13" xfId="3761"/>
    <cellStyle name="60% - Accent2 13 2" xfId="3762"/>
    <cellStyle name="60% - Accent2 14" xfId="3763"/>
    <cellStyle name="60% - Accent2 14 2" xfId="3764"/>
    <cellStyle name="60% - Accent2 15" xfId="3765"/>
    <cellStyle name="60% - Accent2 15 2" xfId="3766"/>
    <cellStyle name="60% - Accent2 16" xfId="3767"/>
    <cellStyle name="60% - Accent2 16 2" xfId="3768"/>
    <cellStyle name="60% - Accent2 17" xfId="3769"/>
    <cellStyle name="60% - Accent2 17 2" xfId="3770"/>
    <cellStyle name="60% - Accent2 18" xfId="3771"/>
    <cellStyle name="60% - Accent2 18 2" xfId="3772"/>
    <cellStyle name="60% - Accent2 19" xfId="3773"/>
    <cellStyle name="60% - Accent2 19 2" xfId="3774"/>
    <cellStyle name="60% - Accent2 2" xfId="3775"/>
    <cellStyle name="60% - Accent2 2 10" xfId="3776"/>
    <cellStyle name="60% - Accent2 2 11" xfId="3777"/>
    <cellStyle name="60% - Accent2 2 12" xfId="3778"/>
    <cellStyle name="60% - Accent2 2 13" xfId="3779"/>
    <cellStyle name="60% - Accent2 2 14" xfId="3780"/>
    <cellStyle name="60% - Accent2 2 15" xfId="3781"/>
    <cellStyle name="60% - Accent2 2 16" xfId="3782"/>
    <cellStyle name="60% - Accent2 2 17" xfId="3783"/>
    <cellStyle name="60% - Accent2 2 18" xfId="3784"/>
    <cellStyle name="60% - Accent2 2 19" xfId="3785"/>
    <cellStyle name="60% - Accent2 2 2" xfId="3786"/>
    <cellStyle name="60% - Accent2 2 20" xfId="3787"/>
    <cellStyle name="60% - Accent2 2 21" xfId="3788"/>
    <cellStyle name="60% - Accent2 2 22" xfId="3789"/>
    <cellStyle name="60% - Accent2 2 23" xfId="3790"/>
    <cellStyle name="60% - Accent2 2 24" xfId="3791"/>
    <cellStyle name="60% - Accent2 2 25" xfId="3792"/>
    <cellStyle name="60% - Accent2 2 26" xfId="3793"/>
    <cellStyle name="60% - Accent2 2 27" xfId="3794"/>
    <cellStyle name="60% - Accent2 2 28" xfId="3795"/>
    <cellStyle name="60% - Accent2 2 29" xfId="3796"/>
    <cellStyle name="60% - Accent2 2 3" xfId="3797"/>
    <cellStyle name="60% - Accent2 2 30" xfId="3798"/>
    <cellStyle name="60% - Accent2 2 31" xfId="3799"/>
    <cellStyle name="60% - Accent2 2 4" xfId="3800"/>
    <cellStyle name="60% - Accent2 2 5" xfId="3801"/>
    <cellStyle name="60% - Accent2 2 6" xfId="3802"/>
    <cellStyle name="60% - Accent2 2 7" xfId="3803"/>
    <cellStyle name="60% - Accent2 2 8" xfId="3804"/>
    <cellStyle name="60% - Accent2 2 9" xfId="3805"/>
    <cellStyle name="60% - Accent2 20" xfId="3806"/>
    <cellStyle name="60% - Accent2 20 2" xfId="3807"/>
    <cellStyle name="60% - Accent2 21" xfId="3808"/>
    <cellStyle name="60% - Accent2 21 2" xfId="3809"/>
    <cellStyle name="60% - Accent2 22" xfId="3810"/>
    <cellStyle name="60% - Accent2 22 2" xfId="3811"/>
    <cellStyle name="60% - Accent2 23" xfId="3812"/>
    <cellStyle name="60% - Accent2 23 2" xfId="3813"/>
    <cellStyle name="60% - Accent2 24" xfId="3814"/>
    <cellStyle name="60% - Accent2 24 2" xfId="3815"/>
    <cellStyle name="60% - Accent2 25" xfId="3816"/>
    <cellStyle name="60% - Accent2 25 2" xfId="3817"/>
    <cellStyle name="60% - Accent2 26" xfId="3818"/>
    <cellStyle name="60% - Accent2 26 2" xfId="3819"/>
    <cellStyle name="60% - Accent2 27" xfId="3820"/>
    <cellStyle name="60% - Accent2 27 2" xfId="3821"/>
    <cellStyle name="60% - Accent2 28" xfId="3822"/>
    <cellStyle name="60% - Accent2 28 2" xfId="3823"/>
    <cellStyle name="60% - Accent2 29" xfId="3824"/>
    <cellStyle name="60% - Accent2 29 2" xfId="3825"/>
    <cellStyle name="60% - Accent2 3" xfId="3826"/>
    <cellStyle name="60% - Accent2 3 10" xfId="3827"/>
    <cellStyle name="60% - Accent2 3 11" xfId="3828"/>
    <cellStyle name="60% - Accent2 3 12" xfId="3829"/>
    <cellStyle name="60% - Accent2 3 13" xfId="3830"/>
    <cellStyle name="60% - Accent2 3 14" xfId="3831"/>
    <cellStyle name="60% - Accent2 3 15" xfId="3832"/>
    <cellStyle name="60% - Accent2 3 16" xfId="3833"/>
    <cellStyle name="60% - Accent2 3 17" xfId="3834"/>
    <cellStyle name="60% - Accent2 3 18" xfId="3835"/>
    <cellStyle name="60% - Accent2 3 19" xfId="3836"/>
    <cellStyle name="60% - Accent2 3 2" xfId="3837"/>
    <cellStyle name="60% - Accent2 3 20" xfId="3838"/>
    <cellStyle name="60% - Accent2 3 21" xfId="3839"/>
    <cellStyle name="60% - Accent2 3 22" xfId="3840"/>
    <cellStyle name="60% - Accent2 3 23" xfId="3841"/>
    <cellStyle name="60% - Accent2 3 24" xfId="3842"/>
    <cellStyle name="60% - Accent2 3 25" xfId="3843"/>
    <cellStyle name="60% - Accent2 3 26" xfId="3844"/>
    <cellStyle name="60% - Accent2 3 27" xfId="3845"/>
    <cellStyle name="60% - Accent2 3 28" xfId="3846"/>
    <cellStyle name="60% - Accent2 3 29" xfId="3847"/>
    <cellStyle name="60% - Accent2 3 3" xfId="3848"/>
    <cellStyle name="60% - Accent2 3 30" xfId="3849"/>
    <cellStyle name="60% - Accent2 3 4" xfId="3850"/>
    <cellStyle name="60% - Accent2 3 5" xfId="3851"/>
    <cellStyle name="60% - Accent2 3 6" xfId="3852"/>
    <cellStyle name="60% - Accent2 3 7" xfId="3853"/>
    <cellStyle name="60% - Accent2 3 8" xfId="3854"/>
    <cellStyle name="60% - Accent2 3 9" xfId="3855"/>
    <cellStyle name="60% - Accent2 30" xfId="3856"/>
    <cellStyle name="60% - Accent2 30 2" xfId="3857"/>
    <cellStyle name="60% - Accent2 31" xfId="3858"/>
    <cellStyle name="60% - Accent2 31 2" xfId="3859"/>
    <cellStyle name="60% - Accent2 32" xfId="3860"/>
    <cellStyle name="60% - Accent2 32 2" xfId="3861"/>
    <cellStyle name="60% - Accent2 33" xfId="3862"/>
    <cellStyle name="60% - Accent2 33 2" xfId="3863"/>
    <cellStyle name="60% - Accent2 34" xfId="3864"/>
    <cellStyle name="60% - Accent2 34 2" xfId="3865"/>
    <cellStyle name="60% - Accent2 35" xfId="3866"/>
    <cellStyle name="60% - Accent2 35 2" xfId="3867"/>
    <cellStyle name="60% - Accent2 36" xfId="3868"/>
    <cellStyle name="60% - Accent2 36 2" xfId="3869"/>
    <cellStyle name="60% - Accent2 37" xfId="3870"/>
    <cellStyle name="60% - Accent2 37 2" xfId="3871"/>
    <cellStyle name="60% - Accent2 38" xfId="3872"/>
    <cellStyle name="60% - Accent2 38 2" xfId="3873"/>
    <cellStyle name="60% - Accent2 39" xfId="3874"/>
    <cellStyle name="60% - Accent2 39 2" xfId="3875"/>
    <cellStyle name="60% - Accent2 4" xfId="3876"/>
    <cellStyle name="60% - Accent2 4 10" xfId="3877"/>
    <cellStyle name="60% - Accent2 4 11" xfId="3878"/>
    <cellStyle name="60% - Accent2 4 12" xfId="3879"/>
    <cellStyle name="60% - Accent2 4 13" xfId="3880"/>
    <cellStyle name="60% - Accent2 4 14" xfId="3881"/>
    <cellStyle name="60% - Accent2 4 15" xfId="3882"/>
    <cellStyle name="60% - Accent2 4 16" xfId="3883"/>
    <cellStyle name="60% - Accent2 4 17" xfId="3884"/>
    <cellStyle name="60% - Accent2 4 18" xfId="3885"/>
    <cellStyle name="60% - Accent2 4 19" xfId="3886"/>
    <cellStyle name="60% - Accent2 4 2" xfId="3887"/>
    <cellStyle name="60% - Accent2 4 20" xfId="3888"/>
    <cellStyle name="60% - Accent2 4 21" xfId="3889"/>
    <cellStyle name="60% - Accent2 4 22" xfId="3890"/>
    <cellStyle name="60% - Accent2 4 23" xfId="3891"/>
    <cellStyle name="60% - Accent2 4 24" xfId="3892"/>
    <cellStyle name="60% - Accent2 4 25" xfId="3893"/>
    <cellStyle name="60% - Accent2 4 26" xfId="3894"/>
    <cellStyle name="60% - Accent2 4 27" xfId="3895"/>
    <cellStyle name="60% - Accent2 4 28" xfId="3896"/>
    <cellStyle name="60% - Accent2 4 29" xfId="3897"/>
    <cellStyle name="60% - Accent2 4 3" xfId="3898"/>
    <cellStyle name="60% - Accent2 4 30" xfId="3899"/>
    <cellStyle name="60% - Accent2 4 4" xfId="3900"/>
    <cellStyle name="60% - Accent2 4 5" xfId="3901"/>
    <cellStyle name="60% - Accent2 4 6" xfId="3902"/>
    <cellStyle name="60% - Accent2 4 7" xfId="3903"/>
    <cellStyle name="60% - Accent2 4 8" xfId="3904"/>
    <cellStyle name="60% - Accent2 4 9" xfId="3905"/>
    <cellStyle name="60% - Accent2 40" xfId="3906"/>
    <cellStyle name="60% - Accent2 40 2" xfId="3907"/>
    <cellStyle name="60% - Accent2 41" xfId="3908"/>
    <cellStyle name="60% - Accent2 42" xfId="3909"/>
    <cellStyle name="60% - Accent2 43" xfId="3910"/>
    <cellStyle name="60% - Accent2 44" xfId="3911"/>
    <cellStyle name="60% - Accent2 45" xfId="3912"/>
    <cellStyle name="60% - Accent2 46" xfId="3913"/>
    <cellStyle name="60% - Accent2 47" xfId="3914"/>
    <cellStyle name="60% - Accent2 48" xfId="3915"/>
    <cellStyle name="60% - Accent2 49" xfId="3916"/>
    <cellStyle name="60% - Accent2 5" xfId="3917"/>
    <cellStyle name="60% - Accent2 50" xfId="3918"/>
    <cellStyle name="60% - Accent2 51" xfId="3919"/>
    <cellStyle name="60% - Accent2 52" xfId="3920"/>
    <cellStyle name="60% - Accent2 53" xfId="3921"/>
    <cellStyle name="60% - Accent2 54" xfId="3922"/>
    <cellStyle name="60% - Accent2 55" xfId="3923"/>
    <cellStyle name="60% - Accent2 56" xfId="3924"/>
    <cellStyle name="60% - Accent2 57" xfId="3925"/>
    <cellStyle name="60% - Accent2 6" xfId="3926"/>
    <cellStyle name="60% - Accent2 7" xfId="3927"/>
    <cellStyle name="60% - Accent2 8" xfId="3928"/>
    <cellStyle name="60% - Accent2 9" xfId="3929"/>
    <cellStyle name="60% - Accent3" xfId="18410" builtinId="40" customBuiltin="1"/>
    <cellStyle name="60% - Accent3 10" xfId="3930"/>
    <cellStyle name="60% - Accent3 10 2" xfId="3931"/>
    <cellStyle name="60% - Accent3 11" xfId="3932"/>
    <cellStyle name="60% - Accent3 11 2" xfId="3933"/>
    <cellStyle name="60% - Accent3 12" xfId="3934"/>
    <cellStyle name="60% - Accent3 12 2" xfId="3935"/>
    <cellStyle name="60% - Accent3 13" xfId="3936"/>
    <cellStyle name="60% - Accent3 13 2" xfId="3937"/>
    <cellStyle name="60% - Accent3 14" xfId="3938"/>
    <cellStyle name="60% - Accent3 14 2" xfId="3939"/>
    <cellStyle name="60% - Accent3 15" xfId="3940"/>
    <cellStyle name="60% - Accent3 15 2" xfId="3941"/>
    <cellStyle name="60% - Accent3 16" xfId="3942"/>
    <cellStyle name="60% - Accent3 16 2" xfId="3943"/>
    <cellStyle name="60% - Accent3 17" xfId="3944"/>
    <cellStyle name="60% - Accent3 17 2" xfId="3945"/>
    <cellStyle name="60% - Accent3 18" xfId="3946"/>
    <cellStyle name="60% - Accent3 18 2" xfId="3947"/>
    <cellStyle name="60% - Accent3 19" xfId="3948"/>
    <cellStyle name="60% - Accent3 19 2" xfId="3949"/>
    <cellStyle name="60% - Accent3 2" xfId="3950"/>
    <cellStyle name="60% - Accent3 2 10" xfId="3951"/>
    <cellStyle name="60% - Accent3 2 11" xfId="3952"/>
    <cellStyle name="60% - Accent3 2 12" xfId="3953"/>
    <cellStyle name="60% - Accent3 2 13" xfId="3954"/>
    <cellStyle name="60% - Accent3 2 14" xfId="3955"/>
    <cellStyle name="60% - Accent3 2 15" xfId="3956"/>
    <cellStyle name="60% - Accent3 2 16" xfId="3957"/>
    <cellStyle name="60% - Accent3 2 17" xfId="3958"/>
    <cellStyle name="60% - Accent3 2 18" xfId="3959"/>
    <cellStyle name="60% - Accent3 2 19" xfId="3960"/>
    <cellStyle name="60% - Accent3 2 2" xfId="3961"/>
    <cellStyle name="60% - Accent3 2 20" xfId="3962"/>
    <cellStyle name="60% - Accent3 2 21" xfId="3963"/>
    <cellStyle name="60% - Accent3 2 22" xfId="3964"/>
    <cellStyle name="60% - Accent3 2 23" xfId="3965"/>
    <cellStyle name="60% - Accent3 2 24" xfId="3966"/>
    <cellStyle name="60% - Accent3 2 25" xfId="3967"/>
    <cellStyle name="60% - Accent3 2 26" xfId="3968"/>
    <cellStyle name="60% - Accent3 2 27" xfId="3969"/>
    <cellStyle name="60% - Accent3 2 28" xfId="3970"/>
    <cellStyle name="60% - Accent3 2 29" xfId="3971"/>
    <cellStyle name="60% - Accent3 2 3" xfId="3972"/>
    <cellStyle name="60% - Accent3 2 30" xfId="3973"/>
    <cellStyle name="60% - Accent3 2 31" xfId="3974"/>
    <cellStyle name="60% - Accent3 2 32" xfId="3975"/>
    <cellStyle name="60% - Accent3 2 33" xfId="3976"/>
    <cellStyle name="60% - Accent3 2 34" xfId="3977"/>
    <cellStyle name="60% - Accent3 2 35" xfId="3978"/>
    <cellStyle name="60% - Accent3 2 4" xfId="3979"/>
    <cellStyle name="60% - Accent3 2 5" xfId="3980"/>
    <cellStyle name="60% - Accent3 2 6" xfId="3981"/>
    <cellStyle name="60% - Accent3 2 7" xfId="3982"/>
    <cellStyle name="60% - Accent3 2 8" xfId="3983"/>
    <cellStyle name="60% - Accent3 2 8 10" xfId="3984"/>
    <cellStyle name="60% - Accent3 2 8 11" xfId="3985"/>
    <cellStyle name="60% - Accent3 2 8 2" xfId="3986"/>
    <cellStyle name="60% - Accent3 2 8 2 2" xfId="3987"/>
    <cellStyle name="60% - Accent3 2 8 2 3" xfId="3988"/>
    <cellStyle name="60% - Accent3 2 8 2 4" xfId="3989"/>
    <cellStyle name="60% - Accent3 2 8 2 5" xfId="3990"/>
    <cellStyle name="60% - Accent3 2 8 3" xfId="3991"/>
    <cellStyle name="60% - Accent3 2 8 3 2" xfId="3992"/>
    <cellStyle name="60% - Accent3 2 8 3 3" xfId="3993"/>
    <cellStyle name="60% - Accent3 2 8 3 4" xfId="3994"/>
    <cellStyle name="60% - Accent3 2 8 3 5" xfId="3995"/>
    <cellStyle name="60% - Accent3 2 8 4" xfId="3996"/>
    <cellStyle name="60% - Accent3 2 8 5" xfId="3997"/>
    <cellStyle name="60% - Accent3 2 8 6" xfId="3998"/>
    <cellStyle name="60% - Accent3 2 8 7" xfId="3999"/>
    <cellStyle name="60% - Accent3 2 8 8" xfId="4000"/>
    <cellStyle name="60% - Accent3 2 8 9" xfId="4001"/>
    <cellStyle name="60% - Accent3 2 9" xfId="4002"/>
    <cellStyle name="60% - Accent3 2 9 2" xfId="4003"/>
    <cellStyle name="60% - Accent3 20" xfId="4004"/>
    <cellStyle name="60% - Accent3 20 2" xfId="4005"/>
    <cellStyle name="60% - Accent3 21" xfId="4006"/>
    <cellStyle name="60% - Accent3 21 2" xfId="4007"/>
    <cellStyle name="60% - Accent3 22" xfId="4008"/>
    <cellStyle name="60% - Accent3 22 2" xfId="4009"/>
    <cellStyle name="60% - Accent3 23" xfId="4010"/>
    <cellStyle name="60% - Accent3 23 2" xfId="4011"/>
    <cellStyle name="60% - Accent3 24" xfId="4012"/>
    <cellStyle name="60% - Accent3 24 2" xfId="4013"/>
    <cellStyle name="60% - Accent3 25" xfId="4014"/>
    <cellStyle name="60% - Accent3 25 2" xfId="4015"/>
    <cellStyle name="60% - Accent3 26" xfId="4016"/>
    <cellStyle name="60% - Accent3 26 2" xfId="4017"/>
    <cellStyle name="60% - Accent3 27" xfId="4018"/>
    <cellStyle name="60% - Accent3 27 2" xfId="4019"/>
    <cellStyle name="60% - Accent3 28" xfId="4020"/>
    <cellStyle name="60% - Accent3 28 2" xfId="4021"/>
    <cellStyle name="60% - Accent3 29" xfId="4022"/>
    <cellStyle name="60% - Accent3 29 2" xfId="4023"/>
    <cellStyle name="60% - Accent3 3" xfId="4024"/>
    <cellStyle name="60% - Accent3 3 10" xfId="4025"/>
    <cellStyle name="60% - Accent3 3 11" xfId="4026"/>
    <cellStyle name="60% - Accent3 3 12" xfId="4027"/>
    <cellStyle name="60% - Accent3 3 13" xfId="4028"/>
    <cellStyle name="60% - Accent3 3 14" xfId="4029"/>
    <cellStyle name="60% - Accent3 3 15" xfId="4030"/>
    <cellStyle name="60% - Accent3 3 16" xfId="4031"/>
    <cellStyle name="60% - Accent3 3 17" xfId="4032"/>
    <cellStyle name="60% - Accent3 3 18" xfId="4033"/>
    <cellStyle name="60% - Accent3 3 19" xfId="4034"/>
    <cellStyle name="60% - Accent3 3 2" xfId="4035"/>
    <cellStyle name="60% - Accent3 3 20" xfId="4036"/>
    <cellStyle name="60% - Accent3 3 21" xfId="4037"/>
    <cellStyle name="60% - Accent3 3 22" xfId="4038"/>
    <cellStyle name="60% - Accent3 3 23" xfId="4039"/>
    <cellStyle name="60% - Accent3 3 24" xfId="4040"/>
    <cellStyle name="60% - Accent3 3 25" xfId="4041"/>
    <cellStyle name="60% - Accent3 3 26" xfId="4042"/>
    <cellStyle name="60% - Accent3 3 27" xfId="4043"/>
    <cellStyle name="60% - Accent3 3 28" xfId="4044"/>
    <cellStyle name="60% - Accent3 3 29" xfId="4045"/>
    <cellStyle name="60% - Accent3 3 3" xfId="4046"/>
    <cellStyle name="60% - Accent3 3 30" xfId="4047"/>
    <cellStyle name="60% - Accent3 3 4" xfId="4048"/>
    <cellStyle name="60% - Accent3 3 5" xfId="4049"/>
    <cellStyle name="60% - Accent3 3 6" xfId="4050"/>
    <cellStyle name="60% - Accent3 3 7" xfId="4051"/>
    <cellStyle name="60% - Accent3 3 8" xfId="4052"/>
    <cellStyle name="60% - Accent3 3 9" xfId="4053"/>
    <cellStyle name="60% - Accent3 30" xfId="4054"/>
    <cellStyle name="60% - Accent3 30 2" xfId="4055"/>
    <cellStyle name="60% - Accent3 31" xfId="4056"/>
    <cellStyle name="60% - Accent3 31 2" xfId="4057"/>
    <cellStyle name="60% - Accent3 32" xfId="4058"/>
    <cellStyle name="60% - Accent3 32 2" xfId="4059"/>
    <cellStyle name="60% - Accent3 33" xfId="4060"/>
    <cellStyle name="60% - Accent3 33 2" xfId="4061"/>
    <cellStyle name="60% - Accent3 34" xfId="4062"/>
    <cellStyle name="60% - Accent3 34 2" xfId="4063"/>
    <cellStyle name="60% - Accent3 35" xfId="4064"/>
    <cellStyle name="60% - Accent3 35 2" xfId="4065"/>
    <cellStyle name="60% - Accent3 36" xfId="4066"/>
    <cellStyle name="60% - Accent3 36 2" xfId="4067"/>
    <cellStyle name="60% - Accent3 37" xfId="4068"/>
    <cellStyle name="60% - Accent3 37 2" xfId="4069"/>
    <cellStyle name="60% - Accent3 38" xfId="4070"/>
    <cellStyle name="60% - Accent3 38 2" xfId="4071"/>
    <cellStyle name="60% - Accent3 39" xfId="4072"/>
    <cellStyle name="60% - Accent3 39 2" xfId="4073"/>
    <cellStyle name="60% - Accent3 4" xfId="4074"/>
    <cellStyle name="60% - Accent3 4 10" xfId="4075"/>
    <cellStyle name="60% - Accent3 4 11" xfId="4076"/>
    <cellStyle name="60% - Accent3 4 12" xfId="4077"/>
    <cellStyle name="60% - Accent3 4 13" xfId="4078"/>
    <cellStyle name="60% - Accent3 4 14" xfId="4079"/>
    <cellStyle name="60% - Accent3 4 15" xfId="4080"/>
    <cellStyle name="60% - Accent3 4 16" xfId="4081"/>
    <cellStyle name="60% - Accent3 4 17" xfId="4082"/>
    <cellStyle name="60% - Accent3 4 18" xfId="4083"/>
    <cellStyle name="60% - Accent3 4 19" xfId="4084"/>
    <cellStyle name="60% - Accent3 4 2" xfId="4085"/>
    <cellStyle name="60% - Accent3 4 20" xfId="4086"/>
    <cellStyle name="60% - Accent3 4 21" xfId="4087"/>
    <cellStyle name="60% - Accent3 4 22" xfId="4088"/>
    <cellStyle name="60% - Accent3 4 23" xfId="4089"/>
    <cellStyle name="60% - Accent3 4 24" xfId="4090"/>
    <cellStyle name="60% - Accent3 4 25" xfId="4091"/>
    <cellStyle name="60% - Accent3 4 26" xfId="4092"/>
    <cellStyle name="60% - Accent3 4 27" xfId="4093"/>
    <cellStyle name="60% - Accent3 4 28" xfId="4094"/>
    <cellStyle name="60% - Accent3 4 29" xfId="4095"/>
    <cellStyle name="60% - Accent3 4 3" xfId="4096"/>
    <cellStyle name="60% - Accent3 4 30" xfId="4097"/>
    <cellStyle name="60% - Accent3 4 4" xfId="4098"/>
    <cellStyle name="60% - Accent3 4 5" xfId="4099"/>
    <cellStyle name="60% - Accent3 4 6" xfId="4100"/>
    <cellStyle name="60% - Accent3 4 7" xfId="4101"/>
    <cellStyle name="60% - Accent3 4 8" xfId="4102"/>
    <cellStyle name="60% - Accent3 4 9" xfId="4103"/>
    <cellStyle name="60% - Accent3 40" xfId="4104"/>
    <cellStyle name="60% - Accent3 40 2" xfId="4105"/>
    <cellStyle name="60% - Accent3 41" xfId="4106"/>
    <cellStyle name="60% - Accent3 42" xfId="4107"/>
    <cellStyle name="60% - Accent3 43" xfId="4108"/>
    <cellStyle name="60% - Accent3 44" xfId="4109"/>
    <cellStyle name="60% - Accent3 45" xfId="4110"/>
    <cellStyle name="60% - Accent3 46" xfId="4111"/>
    <cellStyle name="60% - Accent3 47" xfId="4112"/>
    <cellStyle name="60% - Accent3 48" xfId="4113"/>
    <cellStyle name="60% - Accent3 49" xfId="4114"/>
    <cellStyle name="60% - Accent3 5" xfId="4115"/>
    <cellStyle name="60% - Accent3 50" xfId="4116"/>
    <cellStyle name="60% - Accent3 51" xfId="4117"/>
    <cellStyle name="60% - Accent3 52" xfId="4118"/>
    <cellStyle name="60% - Accent3 53" xfId="4119"/>
    <cellStyle name="60% - Accent3 54" xfId="4120"/>
    <cellStyle name="60% - Accent3 55" xfId="4121"/>
    <cellStyle name="60% - Accent3 56" xfId="4122"/>
    <cellStyle name="60% - Accent3 57" xfId="4123"/>
    <cellStyle name="60% - Accent3 6" xfId="4124"/>
    <cellStyle name="60% - Accent3 7" xfId="4125"/>
    <cellStyle name="60% - Accent3 8" xfId="4126"/>
    <cellStyle name="60% - Accent3 9" xfId="4127"/>
    <cellStyle name="60% - Accent4" xfId="18414" builtinId="44" customBuiltin="1"/>
    <cellStyle name="60% - Accent4 10" xfId="4128"/>
    <cellStyle name="60% - Accent4 10 2" xfId="4129"/>
    <cellStyle name="60% - Accent4 11" xfId="4130"/>
    <cellStyle name="60% - Accent4 11 2" xfId="4131"/>
    <cellStyle name="60% - Accent4 12" xfId="4132"/>
    <cellStyle name="60% - Accent4 12 2" xfId="4133"/>
    <cellStyle name="60% - Accent4 13" xfId="4134"/>
    <cellStyle name="60% - Accent4 13 2" xfId="4135"/>
    <cellStyle name="60% - Accent4 14" xfId="4136"/>
    <cellStyle name="60% - Accent4 14 2" xfId="4137"/>
    <cellStyle name="60% - Accent4 15" xfId="4138"/>
    <cellStyle name="60% - Accent4 15 2" xfId="4139"/>
    <cellStyle name="60% - Accent4 16" xfId="4140"/>
    <cellStyle name="60% - Accent4 16 2" xfId="4141"/>
    <cellStyle name="60% - Accent4 17" xfId="4142"/>
    <cellStyle name="60% - Accent4 17 2" xfId="4143"/>
    <cellStyle name="60% - Accent4 18" xfId="4144"/>
    <cellStyle name="60% - Accent4 18 2" xfId="4145"/>
    <cellStyle name="60% - Accent4 19" xfId="4146"/>
    <cellStyle name="60% - Accent4 19 2" xfId="4147"/>
    <cellStyle name="60% - Accent4 2" xfId="4148"/>
    <cellStyle name="60% - Accent4 2 10" xfId="4149"/>
    <cellStyle name="60% - Accent4 2 11" xfId="4150"/>
    <cellStyle name="60% - Accent4 2 12" xfId="4151"/>
    <cellStyle name="60% - Accent4 2 13" xfId="4152"/>
    <cellStyle name="60% - Accent4 2 14" xfId="4153"/>
    <cellStyle name="60% - Accent4 2 15" xfId="4154"/>
    <cellStyle name="60% - Accent4 2 16" xfId="4155"/>
    <cellStyle name="60% - Accent4 2 17" xfId="4156"/>
    <cellStyle name="60% - Accent4 2 18" xfId="4157"/>
    <cellStyle name="60% - Accent4 2 19" xfId="4158"/>
    <cellStyle name="60% - Accent4 2 2" xfId="4159"/>
    <cellStyle name="60% - Accent4 2 20" xfId="4160"/>
    <cellStyle name="60% - Accent4 2 21" xfId="4161"/>
    <cellStyle name="60% - Accent4 2 22" xfId="4162"/>
    <cellStyle name="60% - Accent4 2 23" xfId="4163"/>
    <cellStyle name="60% - Accent4 2 24" xfId="4164"/>
    <cellStyle name="60% - Accent4 2 25" xfId="4165"/>
    <cellStyle name="60% - Accent4 2 26" xfId="4166"/>
    <cellStyle name="60% - Accent4 2 27" xfId="4167"/>
    <cellStyle name="60% - Accent4 2 28" xfId="4168"/>
    <cellStyle name="60% - Accent4 2 29" xfId="4169"/>
    <cellStyle name="60% - Accent4 2 3" xfId="4170"/>
    <cellStyle name="60% - Accent4 2 30" xfId="4171"/>
    <cellStyle name="60% - Accent4 2 31" xfId="4172"/>
    <cellStyle name="60% - Accent4 2 32" xfId="4173"/>
    <cellStyle name="60% - Accent4 2 33" xfId="4174"/>
    <cellStyle name="60% - Accent4 2 34" xfId="4175"/>
    <cellStyle name="60% - Accent4 2 35" xfId="4176"/>
    <cellStyle name="60% - Accent4 2 4" xfId="4177"/>
    <cellStyle name="60% - Accent4 2 5" xfId="4178"/>
    <cellStyle name="60% - Accent4 2 6" xfId="4179"/>
    <cellStyle name="60% - Accent4 2 7" xfId="4180"/>
    <cellStyle name="60% - Accent4 2 8" xfId="4181"/>
    <cellStyle name="60% - Accent4 2 8 10" xfId="4182"/>
    <cellStyle name="60% - Accent4 2 8 11" xfId="4183"/>
    <cellStyle name="60% - Accent4 2 8 2" xfId="4184"/>
    <cellStyle name="60% - Accent4 2 8 2 2" xfId="4185"/>
    <cellStyle name="60% - Accent4 2 8 2 3" xfId="4186"/>
    <cellStyle name="60% - Accent4 2 8 2 4" xfId="4187"/>
    <cellStyle name="60% - Accent4 2 8 2 5" xfId="4188"/>
    <cellStyle name="60% - Accent4 2 8 3" xfId="4189"/>
    <cellStyle name="60% - Accent4 2 8 3 2" xfId="4190"/>
    <cellStyle name="60% - Accent4 2 8 3 3" xfId="4191"/>
    <cellStyle name="60% - Accent4 2 8 3 4" xfId="4192"/>
    <cellStyle name="60% - Accent4 2 8 3 5" xfId="4193"/>
    <cellStyle name="60% - Accent4 2 8 4" xfId="4194"/>
    <cellStyle name="60% - Accent4 2 8 5" xfId="4195"/>
    <cellStyle name="60% - Accent4 2 8 6" xfId="4196"/>
    <cellStyle name="60% - Accent4 2 8 7" xfId="4197"/>
    <cellStyle name="60% - Accent4 2 8 8" xfId="4198"/>
    <cellStyle name="60% - Accent4 2 8 9" xfId="4199"/>
    <cellStyle name="60% - Accent4 2 9" xfId="4200"/>
    <cellStyle name="60% - Accent4 2 9 2" xfId="4201"/>
    <cellStyle name="60% - Accent4 20" xfId="4202"/>
    <cellStyle name="60% - Accent4 20 2" xfId="4203"/>
    <cellStyle name="60% - Accent4 21" xfId="4204"/>
    <cellStyle name="60% - Accent4 21 2" xfId="4205"/>
    <cellStyle name="60% - Accent4 22" xfId="4206"/>
    <cellStyle name="60% - Accent4 22 2" xfId="4207"/>
    <cellStyle name="60% - Accent4 23" xfId="4208"/>
    <cellStyle name="60% - Accent4 23 2" xfId="4209"/>
    <cellStyle name="60% - Accent4 24" xfId="4210"/>
    <cellStyle name="60% - Accent4 24 2" xfId="4211"/>
    <cellStyle name="60% - Accent4 25" xfId="4212"/>
    <cellStyle name="60% - Accent4 25 2" xfId="4213"/>
    <cellStyle name="60% - Accent4 26" xfId="4214"/>
    <cellStyle name="60% - Accent4 26 2" xfId="4215"/>
    <cellStyle name="60% - Accent4 27" xfId="4216"/>
    <cellStyle name="60% - Accent4 27 2" xfId="4217"/>
    <cellStyle name="60% - Accent4 28" xfId="4218"/>
    <cellStyle name="60% - Accent4 28 2" xfId="4219"/>
    <cellStyle name="60% - Accent4 29" xfId="4220"/>
    <cellStyle name="60% - Accent4 29 2" xfId="4221"/>
    <cellStyle name="60% - Accent4 3" xfId="4222"/>
    <cellStyle name="60% - Accent4 3 10" xfId="4223"/>
    <cellStyle name="60% - Accent4 3 11" xfId="4224"/>
    <cellStyle name="60% - Accent4 3 12" xfId="4225"/>
    <cellStyle name="60% - Accent4 3 13" xfId="4226"/>
    <cellStyle name="60% - Accent4 3 14" xfId="4227"/>
    <cellStyle name="60% - Accent4 3 15" xfId="4228"/>
    <cellStyle name="60% - Accent4 3 16" xfId="4229"/>
    <cellStyle name="60% - Accent4 3 17" xfId="4230"/>
    <cellStyle name="60% - Accent4 3 18" xfId="4231"/>
    <cellStyle name="60% - Accent4 3 19" xfId="4232"/>
    <cellStyle name="60% - Accent4 3 2" xfId="4233"/>
    <cellStyle name="60% - Accent4 3 20" xfId="4234"/>
    <cellStyle name="60% - Accent4 3 21" xfId="4235"/>
    <cellStyle name="60% - Accent4 3 22" xfId="4236"/>
    <cellStyle name="60% - Accent4 3 23" xfId="4237"/>
    <cellStyle name="60% - Accent4 3 24" xfId="4238"/>
    <cellStyle name="60% - Accent4 3 25" xfId="4239"/>
    <cellStyle name="60% - Accent4 3 26" xfId="4240"/>
    <cellStyle name="60% - Accent4 3 27" xfId="4241"/>
    <cellStyle name="60% - Accent4 3 28" xfId="4242"/>
    <cellStyle name="60% - Accent4 3 29" xfId="4243"/>
    <cellStyle name="60% - Accent4 3 3" xfId="4244"/>
    <cellStyle name="60% - Accent4 3 30" xfId="4245"/>
    <cellStyle name="60% - Accent4 3 4" xfId="4246"/>
    <cellStyle name="60% - Accent4 3 5" xfId="4247"/>
    <cellStyle name="60% - Accent4 3 6" xfId="4248"/>
    <cellStyle name="60% - Accent4 3 7" xfId="4249"/>
    <cellStyle name="60% - Accent4 3 8" xfId="4250"/>
    <cellStyle name="60% - Accent4 3 9" xfId="4251"/>
    <cellStyle name="60% - Accent4 30" xfId="4252"/>
    <cellStyle name="60% - Accent4 30 2" xfId="4253"/>
    <cellStyle name="60% - Accent4 31" xfId="4254"/>
    <cellStyle name="60% - Accent4 31 2" xfId="4255"/>
    <cellStyle name="60% - Accent4 32" xfId="4256"/>
    <cellStyle name="60% - Accent4 32 2" xfId="4257"/>
    <cellStyle name="60% - Accent4 33" xfId="4258"/>
    <cellStyle name="60% - Accent4 33 2" xfId="4259"/>
    <cellStyle name="60% - Accent4 34" xfId="4260"/>
    <cellStyle name="60% - Accent4 34 2" xfId="4261"/>
    <cellStyle name="60% - Accent4 35" xfId="4262"/>
    <cellStyle name="60% - Accent4 35 2" xfId="4263"/>
    <cellStyle name="60% - Accent4 36" xfId="4264"/>
    <cellStyle name="60% - Accent4 36 2" xfId="4265"/>
    <cellStyle name="60% - Accent4 37" xfId="4266"/>
    <cellStyle name="60% - Accent4 37 2" xfId="4267"/>
    <cellStyle name="60% - Accent4 38" xfId="4268"/>
    <cellStyle name="60% - Accent4 38 2" xfId="4269"/>
    <cellStyle name="60% - Accent4 39" xfId="4270"/>
    <cellStyle name="60% - Accent4 39 2" xfId="4271"/>
    <cellStyle name="60% - Accent4 4" xfId="4272"/>
    <cellStyle name="60% - Accent4 4 10" xfId="4273"/>
    <cellStyle name="60% - Accent4 4 11" xfId="4274"/>
    <cellStyle name="60% - Accent4 4 12" xfId="4275"/>
    <cellStyle name="60% - Accent4 4 13" xfId="4276"/>
    <cellStyle name="60% - Accent4 4 14" xfId="4277"/>
    <cellStyle name="60% - Accent4 4 15" xfId="4278"/>
    <cellStyle name="60% - Accent4 4 16" xfId="4279"/>
    <cellStyle name="60% - Accent4 4 17" xfId="4280"/>
    <cellStyle name="60% - Accent4 4 18" xfId="4281"/>
    <cellStyle name="60% - Accent4 4 19" xfId="4282"/>
    <cellStyle name="60% - Accent4 4 2" xfId="4283"/>
    <cellStyle name="60% - Accent4 4 20" xfId="4284"/>
    <cellStyle name="60% - Accent4 4 21" xfId="4285"/>
    <cellStyle name="60% - Accent4 4 22" xfId="4286"/>
    <cellStyle name="60% - Accent4 4 23" xfId="4287"/>
    <cellStyle name="60% - Accent4 4 24" xfId="4288"/>
    <cellStyle name="60% - Accent4 4 25" xfId="4289"/>
    <cellStyle name="60% - Accent4 4 26" xfId="4290"/>
    <cellStyle name="60% - Accent4 4 27" xfId="4291"/>
    <cellStyle name="60% - Accent4 4 28" xfId="4292"/>
    <cellStyle name="60% - Accent4 4 29" xfId="4293"/>
    <cellStyle name="60% - Accent4 4 3" xfId="4294"/>
    <cellStyle name="60% - Accent4 4 30" xfId="4295"/>
    <cellStyle name="60% - Accent4 4 4" xfId="4296"/>
    <cellStyle name="60% - Accent4 4 5" xfId="4297"/>
    <cellStyle name="60% - Accent4 4 6" xfId="4298"/>
    <cellStyle name="60% - Accent4 4 7" xfId="4299"/>
    <cellStyle name="60% - Accent4 4 8" xfId="4300"/>
    <cellStyle name="60% - Accent4 4 9" xfId="4301"/>
    <cellStyle name="60% - Accent4 40" xfId="4302"/>
    <cellStyle name="60% - Accent4 40 2" xfId="4303"/>
    <cellStyle name="60% - Accent4 41" xfId="4304"/>
    <cellStyle name="60% - Accent4 42" xfId="4305"/>
    <cellStyle name="60% - Accent4 43" xfId="4306"/>
    <cellStyle name="60% - Accent4 44" xfId="4307"/>
    <cellStyle name="60% - Accent4 45" xfId="4308"/>
    <cellStyle name="60% - Accent4 46" xfId="4309"/>
    <cellStyle name="60% - Accent4 47" xfId="4310"/>
    <cellStyle name="60% - Accent4 48" xfId="4311"/>
    <cellStyle name="60% - Accent4 49" xfId="4312"/>
    <cellStyle name="60% - Accent4 5" xfId="4313"/>
    <cellStyle name="60% - Accent4 50" xfId="4314"/>
    <cellStyle name="60% - Accent4 51" xfId="4315"/>
    <cellStyle name="60% - Accent4 52" xfId="4316"/>
    <cellStyle name="60% - Accent4 53" xfId="4317"/>
    <cellStyle name="60% - Accent4 54" xfId="4318"/>
    <cellStyle name="60% - Accent4 55" xfId="4319"/>
    <cellStyle name="60% - Accent4 56" xfId="4320"/>
    <cellStyle name="60% - Accent4 57" xfId="4321"/>
    <cellStyle name="60% - Accent4 6" xfId="4322"/>
    <cellStyle name="60% - Accent4 7" xfId="4323"/>
    <cellStyle name="60% - Accent4 8" xfId="4324"/>
    <cellStyle name="60% - Accent4 9" xfId="4325"/>
    <cellStyle name="60% - Accent5" xfId="18418" builtinId="48" customBuiltin="1"/>
    <cellStyle name="60% - Accent5 10" xfId="4326"/>
    <cellStyle name="60% - Accent5 10 2" xfId="4327"/>
    <cellStyle name="60% - Accent5 11" xfId="4328"/>
    <cellStyle name="60% - Accent5 11 2" xfId="4329"/>
    <cellStyle name="60% - Accent5 12" xfId="4330"/>
    <cellStyle name="60% - Accent5 12 2" xfId="4331"/>
    <cellStyle name="60% - Accent5 13" xfId="4332"/>
    <cellStyle name="60% - Accent5 13 2" xfId="4333"/>
    <cellStyle name="60% - Accent5 14" xfId="4334"/>
    <cellStyle name="60% - Accent5 14 2" xfId="4335"/>
    <cellStyle name="60% - Accent5 15" xfId="4336"/>
    <cellStyle name="60% - Accent5 15 2" xfId="4337"/>
    <cellStyle name="60% - Accent5 16" xfId="4338"/>
    <cellStyle name="60% - Accent5 16 2" xfId="4339"/>
    <cellStyle name="60% - Accent5 17" xfId="4340"/>
    <cellStyle name="60% - Accent5 17 2" xfId="4341"/>
    <cellStyle name="60% - Accent5 18" xfId="4342"/>
    <cellStyle name="60% - Accent5 18 2" xfId="4343"/>
    <cellStyle name="60% - Accent5 19" xfId="4344"/>
    <cellStyle name="60% - Accent5 19 2" xfId="4345"/>
    <cellStyle name="60% - Accent5 2" xfId="4346"/>
    <cellStyle name="60% - Accent5 2 10" xfId="4347"/>
    <cellStyle name="60% - Accent5 2 11" xfId="4348"/>
    <cellStyle name="60% - Accent5 2 12" xfId="4349"/>
    <cellStyle name="60% - Accent5 2 13" xfId="4350"/>
    <cellStyle name="60% - Accent5 2 14" xfId="4351"/>
    <cellStyle name="60% - Accent5 2 15" xfId="4352"/>
    <cellStyle name="60% - Accent5 2 16" xfId="4353"/>
    <cellStyle name="60% - Accent5 2 17" xfId="4354"/>
    <cellStyle name="60% - Accent5 2 18" xfId="4355"/>
    <cellStyle name="60% - Accent5 2 19" xfId="4356"/>
    <cellStyle name="60% - Accent5 2 2" xfId="4357"/>
    <cellStyle name="60% - Accent5 2 20" xfId="4358"/>
    <cellStyle name="60% - Accent5 2 21" xfId="4359"/>
    <cellStyle name="60% - Accent5 2 22" xfId="4360"/>
    <cellStyle name="60% - Accent5 2 23" xfId="4361"/>
    <cellStyle name="60% - Accent5 2 24" xfId="4362"/>
    <cellStyle name="60% - Accent5 2 25" xfId="4363"/>
    <cellStyle name="60% - Accent5 2 26" xfId="4364"/>
    <cellStyle name="60% - Accent5 2 27" xfId="4365"/>
    <cellStyle name="60% - Accent5 2 28" xfId="4366"/>
    <cellStyle name="60% - Accent5 2 29" xfId="4367"/>
    <cellStyle name="60% - Accent5 2 3" xfId="4368"/>
    <cellStyle name="60% - Accent5 2 30" xfId="4369"/>
    <cellStyle name="60% - Accent5 2 31" xfId="4370"/>
    <cellStyle name="60% - Accent5 2 4" xfId="4371"/>
    <cellStyle name="60% - Accent5 2 5" xfId="4372"/>
    <cellStyle name="60% - Accent5 2 6" xfId="4373"/>
    <cellStyle name="60% - Accent5 2 7" xfId="4374"/>
    <cellStyle name="60% - Accent5 2 8" xfId="4375"/>
    <cellStyle name="60% - Accent5 2 9" xfId="4376"/>
    <cellStyle name="60% - Accent5 20" xfId="4377"/>
    <cellStyle name="60% - Accent5 20 2" xfId="4378"/>
    <cellStyle name="60% - Accent5 21" xfId="4379"/>
    <cellStyle name="60% - Accent5 21 2" xfId="4380"/>
    <cellStyle name="60% - Accent5 22" xfId="4381"/>
    <cellStyle name="60% - Accent5 22 2" xfId="4382"/>
    <cellStyle name="60% - Accent5 23" xfId="4383"/>
    <cellStyle name="60% - Accent5 23 2" xfId="4384"/>
    <cellStyle name="60% - Accent5 24" xfId="4385"/>
    <cellStyle name="60% - Accent5 24 2" xfId="4386"/>
    <cellStyle name="60% - Accent5 25" xfId="4387"/>
    <cellStyle name="60% - Accent5 25 2" xfId="4388"/>
    <cellStyle name="60% - Accent5 26" xfId="4389"/>
    <cellStyle name="60% - Accent5 26 2" xfId="4390"/>
    <cellStyle name="60% - Accent5 27" xfId="4391"/>
    <cellStyle name="60% - Accent5 27 2" xfId="4392"/>
    <cellStyle name="60% - Accent5 28" xfId="4393"/>
    <cellStyle name="60% - Accent5 28 2" xfId="4394"/>
    <cellStyle name="60% - Accent5 29" xfId="4395"/>
    <cellStyle name="60% - Accent5 29 2" xfId="4396"/>
    <cellStyle name="60% - Accent5 3" xfId="4397"/>
    <cellStyle name="60% - Accent5 3 10" xfId="4398"/>
    <cellStyle name="60% - Accent5 3 11" xfId="4399"/>
    <cellStyle name="60% - Accent5 3 12" xfId="4400"/>
    <cellStyle name="60% - Accent5 3 13" xfId="4401"/>
    <cellStyle name="60% - Accent5 3 14" xfId="4402"/>
    <cellStyle name="60% - Accent5 3 15" xfId="4403"/>
    <cellStyle name="60% - Accent5 3 16" xfId="4404"/>
    <cellStyle name="60% - Accent5 3 17" xfId="4405"/>
    <cellStyle name="60% - Accent5 3 18" xfId="4406"/>
    <cellStyle name="60% - Accent5 3 19" xfId="4407"/>
    <cellStyle name="60% - Accent5 3 2" xfId="4408"/>
    <cellStyle name="60% - Accent5 3 20" xfId="4409"/>
    <cellStyle name="60% - Accent5 3 21" xfId="4410"/>
    <cellStyle name="60% - Accent5 3 22" xfId="4411"/>
    <cellStyle name="60% - Accent5 3 23" xfId="4412"/>
    <cellStyle name="60% - Accent5 3 24" xfId="4413"/>
    <cellStyle name="60% - Accent5 3 25" xfId="4414"/>
    <cellStyle name="60% - Accent5 3 26" xfId="4415"/>
    <cellStyle name="60% - Accent5 3 27" xfId="4416"/>
    <cellStyle name="60% - Accent5 3 28" xfId="4417"/>
    <cellStyle name="60% - Accent5 3 29" xfId="4418"/>
    <cellStyle name="60% - Accent5 3 3" xfId="4419"/>
    <cellStyle name="60% - Accent5 3 30" xfId="4420"/>
    <cellStyle name="60% - Accent5 3 4" xfId="4421"/>
    <cellStyle name="60% - Accent5 3 5" xfId="4422"/>
    <cellStyle name="60% - Accent5 3 6" xfId="4423"/>
    <cellStyle name="60% - Accent5 3 7" xfId="4424"/>
    <cellStyle name="60% - Accent5 3 8" xfId="4425"/>
    <cellStyle name="60% - Accent5 3 9" xfId="4426"/>
    <cellStyle name="60% - Accent5 30" xfId="4427"/>
    <cellStyle name="60% - Accent5 30 2" xfId="4428"/>
    <cellStyle name="60% - Accent5 31" xfId="4429"/>
    <cellStyle name="60% - Accent5 31 2" xfId="4430"/>
    <cellStyle name="60% - Accent5 32" xfId="4431"/>
    <cellStyle name="60% - Accent5 32 2" xfId="4432"/>
    <cellStyle name="60% - Accent5 33" xfId="4433"/>
    <cellStyle name="60% - Accent5 33 2" xfId="4434"/>
    <cellStyle name="60% - Accent5 34" xfId="4435"/>
    <cellStyle name="60% - Accent5 34 2" xfId="4436"/>
    <cellStyle name="60% - Accent5 35" xfId="4437"/>
    <cellStyle name="60% - Accent5 35 2" xfId="4438"/>
    <cellStyle name="60% - Accent5 36" xfId="4439"/>
    <cellStyle name="60% - Accent5 36 2" xfId="4440"/>
    <cellStyle name="60% - Accent5 37" xfId="4441"/>
    <cellStyle name="60% - Accent5 37 2" xfId="4442"/>
    <cellStyle name="60% - Accent5 38" xfId="4443"/>
    <cellStyle name="60% - Accent5 38 2" xfId="4444"/>
    <cellStyle name="60% - Accent5 39" xfId="4445"/>
    <cellStyle name="60% - Accent5 39 2" xfId="4446"/>
    <cellStyle name="60% - Accent5 4" xfId="4447"/>
    <cellStyle name="60% - Accent5 4 10" xfId="4448"/>
    <cellStyle name="60% - Accent5 4 11" xfId="4449"/>
    <cellStyle name="60% - Accent5 4 12" xfId="4450"/>
    <cellStyle name="60% - Accent5 4 13" xfId="4451"/>
    <cellStyle name="60% - Accent5 4 14" xfId="4452"/>
    <cellStyle name="60% - Accent5 4 15" xfId="4453"/>
    <cellStyle name="60% - Accent5 4 16" xfId="4454"/>
    <cellStyle name="60% - Accent5 4 17" xfId="4455"/>
    <cellStyle name="60% - Accent5 4 18" xfId="4456"/>
    <cellStyle name="60% - Accent5 4 19" xfId="4457"/>
    <cellStyle name="60% - Accent5 4 2" xfId="4458"/>
    <cellStyle name="60% - Accent5 4 20" xfId="4459"/>
    <cellStyle name="60% - Accent5 4 21" xfId="4460"/>
    <cellStyle name="60% - Accent5 4 22" xfId="4461"/>
    <cellStyle name="60% - Accent5 4 23" xfId="4462"/>
    <cellStyle name="60% - Accent5 4 24" xfId="4463"/>
    <cellStyle name="60% - Accent5 4 25" xfId="4464"/>
    <cellStyle name="60% - Accent5 4 26" xfId="4465"/>
    <cellStyle name="60% - Accent5 4 27" xfId="4466"/>
    <cellStyle name="60% - Accent5 4 28" xfId="4467"/>
    <cellStyle name="60% - Accent5 4 29" xfId="4468"/>
    <cellStyle name="60% - Accent5 4 3" xfId="4469"/>
    <cellStyle name="60% - Accent5 4 30" xfId="4470"/>
    <cellStyle name="60% - Accent5 4 4" xfId="4471"/>
    <cellStyle name="60% - Accent5 4 5" xfId="4472"/>
    <cellStyle name="60% - Accent5 4 6" xfId="4473"/>
    <cellStyle name="60% - Accent5 4 7" xfId="4474"/>
    <cellStyle name="60% - Accent5 4 8" xfId="4475"/>
    <cellStyle name="60% - Accent5 4 9" xfId="4476"/>
    <cellStyle name="60% - Accent5 40" xfId="4477"/>
    <cellStyle name="60% - Accent5 40 2" xfId="4478"/>
    <cellStyle name="60% - Accent5 41" xfId="4479"/>
    <cellStyle name="60% - Accent5 42" xfId="4480"/>
    <cellStyle name="60% - Accent5 43" xfId="4481"/>
    <cellStyle name="60% - Accent5 44" xfId="4482"/>
    <cellStyle name="60% - Accent5 45" xfId="4483"/>
    <cellStyle name="60% - Accent5 46" xfId="4484"/>
    <cellStyle name="60% - Accent5 47" xfId="4485"/>
    <cellStyle name="60% - Accent5 48" xfId="4486"/>
    <cellStyle name="60% - Accent5 49" xfId="4487"/>
    <cellStyle name="60% - Accent5 5" xfId="4488"/>
    <cellStyle name="60% - Accent5 50" xfId="4489"/>
    <cellStyle name="60% - Accent5 51" xfId="4490"/>
    <cellStyle name="60% - Accent5 52" xfId="4491"/>
    <cellStyle name="60% - Accent5 53" xfId="4492"/>
    <cellStyle name="60% - Accent5 54" xfId="4493"/>
    <cellStyle name="60% - Accent5 55" xfId="4494"/>
    <cellStyle name="60% - Accent5 56" xfId="4495"/>
    <cellStyle name="60% - Accent5 57" xfId="4496"/>
    <cellStyle name="60% - Accent5 6" xfId="4497"/>
    <cellStyle name="60% - Accent5 7" xfId="4498"/>
    <cellStyle name="60% - Accent5 8" xfId="4499"/>
    <cellStyle name="60% - Accent5 9" xfId="4500"/>
    <cellStyle name="60% - Accent6" xfId="18422" builtinId="52" customBuiltin="1"/>
    <cellStyle name="60% - Accent6 10" xfId="4501"/>
    <cellStyle name="60% - Accent6 11" xfId="4502"/>
    <cellStyle name="60% - Accent6 12" xfId="4503"/>
    <cellStyle name="60% - Accent6 13" xfId="4504"/>
    <cellStyle name="60% - Accent6 14" xfId="4505"/>
    <cellStyle name="60% - Accent6 15" xfId="4506"/>
    <cellStyle name="60% - Accent6 16" xfId="4507"/>
    <cellStyle name="60% - Accent6 17" xfId="4508"/>
    <cellStyle name="60% - Accent6 18" xfId="4509"/>
    <cellStyle name="60% - Accent6 19" xfId="4510"/>
    <cellStyle name="60% - Accent6 2" xfId="4511"/>
    <cellStyle name="60% - Accent6 2 10" xfId="4512"/>
    <cellStyle name="60% - Accent6 2 11" xfId="4513"/>
    <cellStyle name="60% - Accent6 2 12" xfId="4514"/>
    <cellStyle name="60% - Accent6 2 13" xfId="4515"/>
    <cellStyle name="60% - Accent6 2 14" xfId="4516"/>
    <cellStyle name="60% - Accent6 2 15" xfId="4517"/>
    <cellStyle name="60% - Accent6 2 16" xfId="4518"/>
    <cellStyle name="60% - Accent6 2 17" xfId="4519"/>
    <cellStyle name="60% - Accent6 2 18" xfId="4520"/>
    <cellStyle name="60% - Accent6 2 19" xfId="4521"/>
    <cellStyle name="60% - Accent6 2 2" xfId="4522"/>
    <cellStyle name="60% - Accent6 2 20" xfId="4523"/>
    <cellStyle name="60% - Accent6 2 21" xfId="4524"/>
    <cellStyle name="60% - Accent6 2 22" xfId="4525"/>
    <cellStyle name="60% - Accent6 2 23" xfId="4526"/>
    <cellStyle name="60% - Accent6 2 24" xfId="4527"/>
    <cellStyle name="60% - Accent6 2 25" xfId="4528"/>
    <cellStyle name="60% - Accent6 2 26" xfId="4529"/>
    <cellStyle name="60% - Accent6 2 27" xfId="4530"/>
    <cellStyle name="60% - Accent6 2 28" xfId="4531"/>
    <cellStyle name="60% - Accent6 2 29" xfId="4532"/>
    <cellStyle name="60% - Accent6 2 3" xfId="4533"/>
    <cellStyle name="60% - Accent6 2 30" xfId="4534"/>
    <cellStyle name="60% - Accent6 2 31" xfId="4535"/>
    <cellStyle name="60% - Accent6 2 32" xfId="4536"/>
    <cellStyle name="60% - Accent6 2 33" xfId="4537"/>
    <cellStyle name="60% - Accent6 2 34" xfId="4538"/>
    <cellStyle name="60% - Accent6 2 35" xfId="4539"/>
    <cellStyle name="60% - Accent6 2 4" xfId="4540"/>
    <cellStyle name="60% - Accent6 2 5" xfId="4541"/>
    <cellStyle name="60% - Accent6 2 6" xfId="4542"/>
    <cellStyle name="60% - Accent6 2 7" xfId="4543"/>
    <cellStyle name="60% - Accent6 2 8" xfId="4544"/>
    <cellStyle name="60% - Accent6 2 8 10" xfId="4545"/>
    <cellStyle name="60% - Accent6 2 8 11" xfId="4546"/>
    <cellStyle name="60% - Accent6 2 8 2" xfId="4547"/>
    <cellStyle name="60% - Accent6 2 8 2 2" xfId="4548"/>
    <cellStyle name="60% - Accent6 2 8 2 3" xfId="4549"/>
    <cellStyle name="60% - Accent6 2 8 2 4" xfId="4550"/>
    <cellStyle name="60% - Accent6 2 8 2 5" xfId="4551"/>
    <cellStyle name="60% - Accent6 2 8 3" xfId="4552"/>
    <cellStyle name="60% - Accent6 2 8 3 2" xfId="4553"/>
    <cellStyle name="60% - Accent6 2 8 3 3" xfId="4554"/>
    <cellStyle name="60% - Accent6 2 8 3 4" xfId="4555"/>
    <cellStyle name="60% - Accent6 2 8 3 5" xfId="4556"/>
    <cellStyle name="60% - Accent6 2 8 4" xfId="4557"/>
    <cellStyle name="60% - Accent6 2 8 5" xfId="4558"/>
    <cellStyle name="60% - Accent6 2 8 6" xfId="4559"/>
    <cellStyle name="60% - Accent6 2 8 7" xfId="4560"/>
    <cellStyle name="60% - Accent6 2 8 8" xfId="4561"/>
    <cellStyle name="60% - Accent6 2 8 9" xfId="4562"/>
    <cellStyle name="60% - Accent6 2 9" xfId="4563"/>
    <cellStyle name="60% - Accent6 2 9 2" xfId="4564"/>
    <cellStyle name="60% - Accent6 20" xfId="4565"/>
    <cellStyle name="60% - Accent6 21" xfId="4566"/>
    <cellStyle name="60% - Accent6 22" xfId="4567"/>
    <cellStyle name="60% - Accent6 23" xfId="4568"/>
    <cellStyle name="60% - Accent6 24" xfId="4569"/>
    <cellStyle name="60% - Accent6 25" xfId="4570"/>
    <cellStyle name="60% - Accent6 26" xfId="4571"/>
    <cellStyle name="60% - Accent6 27" xfId="4572"/>
    <cellStyle name="60% - Accent6 28" xfId="4573"/>
    <cellStyle name="60% - Accent6 29" xfId="4574"/>
    <cellStyle name="60% - Accent6 3" xfId="4575"/>
    <cellStyle name="60% - Accent6 3 10" xfId="4576"/>
    <cellStyle name="60% - Accent6 3 11" xfId="4577"/>
    <cellStyle name="60% - Accent6 3 12" xfId="4578"/>
    <cellStyle name="60% - Accent6 3 13" xfId="4579"/>
    <cellStyle name="60% - Accent6 3 14" xfId="4580"/>
    <cellStyle name="60% - Accent6 3 15" xfId="4581"/>
    <cellStyle name="60% - Accent6 3 16" xfId="4582"/>
    <cellStyle name="60% - Accent6 3 17" xfId="4583"/>
    <cellStyle name="60% - Accent6 3 18" xfId="4584"/>
    <cellStyle name="60% - Accent6 3 19" xfId="4585"/>
    <cellStyle name="60% - Accent6 3 2" xfId="4586"/>
    <cellStyle name="60% - Accent6 3 20" xfId="4587"/>
    <cellStyle name="60% - Accent6 3 21" xfId="4588"/>
    <cellStyle name="60% - Accent6 3 22" xfId="4589"/>
    <cellStyle name="60% - Accent6 3 23" xfId="4590"/>
    <cellStyle name="60% - Accent6 3 24" xfId="4591"/>
    <cellStyle name="60% - Accent6 3 25" xfId="4592"/>
    <cellStyle name="60% - Accent6 3 26" xfId="4593"/>
    <cellStyle name="60% - Accent6 3 27" xfId="4594"/>
    <cellStyle name="60% - Accent6 3 28" xfId="4595"/>
    <cellStyle name="60% - Accent6 3 29" xfId="4596"/>
    <cellStyle name="60% - Accent6 3 3" xfId="4597"/>
    <cellStyle name="60% - Accent6 3 30" xfId="4598"/>
    <cellStyle name="60% - Accent6 3 4" xfId="4599"/>
    <cellStyle name="60% - Accent6 3 5" xfId="4600"/>
    <cellStyle name="60% - Accent6 3 6" xfId="4601"/>
    <cellStyle name="60% - Accent6 3 7" xfId="4602"/>
    <cellStyle name="60% - Accent6 3 8" xfId="4603"/>
    <cellStyle name="60% - Accent6 3 9" xfId="4604"/>
    <cellStyle name="60% - Accent6 30" xfId="4605"/>
    <cellStyle name="60% - Accent6 31" xfId="4606"/>
    <cellStyle name="60% - Accent6 32" xfId="4607"/>
    <cellStyle name="60% - Accent6 33" xfId="4608"/>
    <cellStyle name="60% - Accent6 34" xfId="4609"/>
    <cellStyle name="60% - Accent6 35" xfId="4610"/>
    <cellStyle name="60% - Accent6 36" xfId="4611"/>
    <cellStyle name="60% - Accent6 37" xfId="4612"/>
    <cellStyle name="60% - Accent6 38" xfId="4613"/>
    <cellStyle name="60% - Accent6 39" xfId="4614"/>
    <cellStyle name="60% - Accent6 4" xfId="4615"/>
    <cellStyle name="60% - Accent6 4 10" xfId="4616"/>
    <cellStyle name="60% - Accent6 4 11" xfId="4617"/>
    <cellStyle name="60% - Accent6 4 12" xfId="4618"/>
    <cellStyle name="60% - Accent6 4 13" xfId="4619"/>
    <cellStyle name="60% - Accent6 4 14" xfId="4620"/>
    <cellStyle name="60% - Accent6 4 15" xfId="4621"/>
    <cellStyle name="60% - Accent6 4 16" xfId="4622"/>
    <cellStyle name="60% - Accent6 4 17" xfId="4623"/>
    <cellStyle name="60% - Accent6 4 18" xfId="4624"/>
    <cellStyle name="60% - Accent6 4 19" xfId="4625"/>
    <cellStyle name="60% - Accent6 4 2" xfId="4626"/>
    <cellStyle name="60% - Accent6 4 20" xfId="4627"/>
    <cellStyle name="60% - Accent6 4 21" xfId="4628"/>
    <cellStyle name="60% - Accent6 4 22" xfId="4629"/>
    <cellStyle name="60% - Accent6 4 23" xfId="4630"/>
    <cellStyle name="60% - Accent6 4 24" xfId="4631"/>
    <cellStyle name="60% - Accent6 4 25" xfId="4632"/>
    <cellStyle name="60% - Accent6 4 26" xfId="4633"/>
    <cellStyle name="60% - Accent6 4 27" xfId="4634"/>
    <cellStyle name="60% - Accent6 4 28" xfId="4635"/>
    <cellStyle name="60% - Accent6 4 29" xfId="4636"/>
    <cellStyle name="60% - Accent6 4 3" xfId="4637"/>
    <cellStyle name="60% - Accent6 4 30" xfId="4638"/>
    <cellStyle name="60% - Accent6 4 4" xfId="4639"/>
    <cellStyle name="60% - Accent6 4 5" xfId="4640"/>
    <cellStyle name="60% - Accent6 4 6" xfId="4641"/>
    <cellStyle name="60% - Accent6 4 7" xfId="4642"/>
    <cellStyle name="60% - Accent6 4 8" xfId="4643"/>
    <cellStyle name="60% - Accent6 4 9" xfId="4644"/>
    <cellStyle name="60% - Accent6 40" xfId="4645"/>
    <cellStyle name="60% - Accent6 41" xfId="4646"/>
    <cellStyle name="60% - Accent6 42" xfId="4647"/>
    <cellStyle name="60% - Accent6 43" xfId="4648"/>
    <cellStyle name="60% - Accent6 44" xfId="4649"/>
    <cellStyle name="60% - Accent6 45" xfId="4650"/>
    <cellStyle name="60% - Accent6 46" xfId="4651"/>
    <cellStyle name="60% - Accent6 47" xfId="4652"/>
    <cellStyle name="60% - Accent6 48" xfId="4653"/>
    <cellStyle name="60% - Accent6 49" xfId="4654"/>
    <cellStyle name="60% - Accent6 5" xfId="4655"/>
    <cellStyle name="60% - Accent6 50" xfId="4656"/>
    <cellStyle name="60% - Accent6 51" xfId="4657"/>
    <cellStyle name="60% - Accent6 52" xfId="4658"/>
    <cellStyle name="60% - Accent6 53" xfId="4659"/>
    <cellStyle name="60% - Accent6 54" xfId="4660"/>
    <cellStyle name="60% - Accent6 55" xfId="4661"/>
    <cellStyle name="60% - Accent6 56" xfId="4662"/>
    <cellStyle name="60% - Accent6 57" xfId="4663"/>
    <cellStyle name="60% - Accent6 6" xfId="4664"/>
    <cellStyle name="60% - Accent6 7" xfId="4665"/>
    <cellStyle name="60% - Accent6 8" xfId="4666"/>
    <cellStyle name="60% - Accent6 9" xfId="4667"/>
    <cellStyle name="Accent1" xfId="9" builtinId="29" customBuiltin="1"/>
    <cellStyle name="Accent1 10" xfId="4668"/>
    <cellStyle name="Accent1 10 2" xfId="4669"/>
    <cellStyle name="Accent1 11" xfId="4670"/>
    <cellStyle name="Accent1 11 2" xfId="4671"/>
    <cellStyle name="Accent1 12" xfId="4672"/>
    <cellStyle name="Accent1 12 2" xfId="4673"/>
    <cellStyle name="Accent1 13" xfId="4674"/>
    <cellStyle name="Accent1 13 2" xfId="4675"/>
    <cellStyle name="Accent1 14" xfId="4676"/>
    <cellStyle name="Accent1 14 2" xfId="4677"/>
    <cellStyle name="Accent1 15" xfId="4678"/>
    <cellStyle name="Accent1 15 2" xfId="4679"/>
    <cellStyle name="Accent1 16" xfId="4680"/>
    <cellStyle name="Accent1 16 2" xfId="4681"/>
    <cellStyle name="Accent1 17" xfId="4682"/>
    <cellStyle name="Accent1 17 2" xfId="4683"/>
    <cellStyle name="Accent1 18" xfId="4684"/>
    <cellStyle name="Accent1 18 2" xfId="4685"/>
    <cellStyle name="Accent1 19" xfId="4686"/>
    <cellStyle name="Accent1 19 2" xfId="4687"/>
    <cellStyle name="Accent1 2" xfId="4688"/>
    <cellStyle name="Accent1 2 10" xfId="4689"/>
    <cellStyle name="Accent1 2 10 2" xfId="4690"/>
    <cellStyle name="Accent1 2 11" xfId="4691"/>
    <cellStyle name="Accent1 2 11 2" xfId="4692"/>
    <cellStyle name="Accent1 2 12" xfId="4693"/>
    <cellStyle name="Accent1 2 12 2" xfId="4694"/>
    <cellStyle name="Accent1 2 13" xfId="4695"/>
    <cellStyle name="Accent1 2 13 2" xfId="4696"/>
    <cellStyle name="Accent1 2 14" xfId="4697"/>
    <cellStyle name="Accent1 2 14 2" xfId="4698"/>
    <cellStyle name="Accent1 2 15" xfId="4699"/>
    <cellStyle name="Accent1 2 15 2" xfId="4700"/>
    <cellStyle name="Accent1 2 16" xfId="4701"/>
    <cellStyle name="Accent1 2 16 2" xfId="4702"/>
    <cellStyle name="Accent1 2 17" xfId="4703"/>
    <cellStyle name="Accent1 2 17 2" xfId="4704"/>
    <cellStyle name="Accent1 2 18" xfId="4705"/>
    <cellStyle name="Accent1 2 18 2" xfId="4706"/>
    <cellStyle name="Accent1 2 19" xfId="4707"/>
    <cellStyle name="Accent1 2 19 2" xfId="4708"/>
    <cellStyle name="Accent1 2 2" xfId="4709"/>
    <cellStyle name="Accent1 2 2 2" xfId="4710"/>
    <cellStyle name="Accent1 2 20" xfId="4711"/>
    <cellStyle name="Accent1 2 20 2" xfId="4712"/>
    <cellStyle name="Accent1 2 21" xfId="4713"/>
    <cellStyle name="Accent1 2 21 2" xfId="4714"/>
    <cellStyle name="Accent1 2 22" xfId="4715"/>
    <cellStyle name="Accent1 2 22 2" xfId="4716"/>
    <cellStyle name="Accent1 2 23" xfId="4717"/>
    <cellStyle name="Accent1 2 23 2" xfId="4718"/>
    <cellStyle name="Accent1 2 24" xfId="4719"/>
    <cellStyle name="Accent1 2 24 2" xfId="4720"/>
    <cellStyle name="Accent1 2 25" xfId="4721"/>
    <cellStyle name="Accent1 2 25 2" xfId="4722"/>
    <cellStyle name="Accent1 2 26" xfId="4723"/>
    <cellStyle name="Accent1 2 26 2" xfId="4724"/>
    <cellStyle name="Accent1 2 27" xfId="4725"/>
    <cellStyle name="Accent1 2 27 2" xfId="4726"/>
    <cellStyle name="Accent1 2 28" xfId="4727"/>
    <cellStyle name="Accent1 2 28 2" xfId="4728"/>
    <cellStyle name="Accent1 2 29" xfId="4729"/>
    <cellStyle name="Accent1 2 29 2" xfId="4730"/>
    <cellStyle name="Accent1 2 3" xfId="4731"/>
    <cellStyle name="Accent1 2 3 2" xfId="4732"/>
    <cellStyle name="Accent1 2 30" xfId="4733"/>
    <cellStyle name="Accent1 2 30 2" xfId="4734"/>
    <cellStyle name="Accent1 2 31" xfId="4735"/>
    <cellStyle name="Accent1 2 31 2" xfId="4736"/>
    <cellStyle name="Accent1 2 32" xfId="4737"/>
    <cellStyle name="Accent1 2 32 2" xfId="4738"/>
    <cellStyle name="Accent1 2 33" xfId="4739"/>
    <cellStyle name="Accent1 2 34" xfId="4740"/>
    <cellStyle name="Accent1 2 35" xfId="4741"/>
    <cellStyle name="Accent1 2 4" xfId="4742"/>
    <cellStyle name="Accent1 2 4 2" xfId="4743"/>
    <cellStyle name="Accent1 2 5" xfId="4744"/>
    <cellStyle name="Accent1 2 5 2" xfId="4745"/>
    <cellStyle name="Accent1 2 6" xfId="4746"/>
    <cellStyle name="Accent1 2 6 2" xfId="4747"/>
    <cellStyle name="Accent1 2 7" xfId="4748"/>
    <cellStyle name="Accent1 2 7 2" xfId="4749"/>
    <cellStyle name="Accent1 2 8" xfId="4750"/>
    <cellStyle name="Accent1 2 8 10" xfId="4751"/>
    <cellStyle name="Accent1 2 8 10 2" xfId="4752"/>
    <cellStyle name="Accent1 2 8 11" xfId="4753"/>
    <cellStyle name="Accent1 2 8 11 2" xfId="4754"/>
    <cellStyle name="Accent1 2 8 12" xfId="4755"/>
    <cellStyle name="Accent1 2 8 2" xfId="4756"/>
    <cellStyle name="Accent1 2 8 2 2" xfId="4757"/>
    <cellStyle name="Accent1 2 8 2 2 2" xfId="4758"/>
    <cellStyle name="Accent1 2 8 2 3" xfId="4759"/>
    <cellStyle name="Accent1 2 8 2 3 2" xfId="4760"/>
    <cellStyle name="Accent1 2 8 2 4" xfId="4761"/>
    <cellStyle name="Accent1 2 8 2 4 2" xfId="4762"/>
    <cellStyle name="Accent1 2 8 2 5" xfId="4763"/>
    <cellStyle name="Accent1 2 8 2 5 2" xfId="4764"/>
    <cellStyle name="Accent1 2 8 2 6" xfId="4765"/>
    <cellStyle name="Accent1 2 8 3" xfId="4766"/>
    <cellStyle name="Accent1 2 8 3 2" xfId="4767"/>
    <cellStyle name="Accent1 2 8 3 2 2" xfId="4768"/>
    <cellStyle name="Accent1 2 8 3 3" xfId="4769"/>
    <cellStyle name="Accent1 2 8 3 3 2" xfId="4770"/>
    <cellStyle name="Accent1 2 8 3 4" xfId="4771"/>
    <cellStyle name="Accent1 2 8 3 4 2" xfId="4772"/>
    <cellStyle name="Accent1 2 8 3 5" xfId="4773"/>
    <cellStyle name="Accent1 2 8 3 5 2" xfId="4774"/>
    <cellStyle name="Accent1 2 8 3 6" xfId="4775"/>
    <cellStyle name="Accent1 2 8 4" xfId="4776"/>
    <cellStyle name="Accent1 2 8 4 2" xfId="4777"/>
    <cellStyle name="Accent1 2 8 5" xfId="4778"/>
    <cellStyle name="Accent1 2 8 5 2" xfId="4779"/>
    <cellStyle name="Accent1 2 8 6" xfId="4780"/>
    <cellStyle name="Accent1 2 8 6 2" xfId="4781"/>
    <cellStyle name="Accent1 2 8 7" xfId="4782"/>
    <cellStyle name="Accent1 2 8 7 2" xfId="4783"/>
    <cellStyle name="Accent1 2 8 8" xfId="4784"/>
    <cellStyle name="Accent1 2 8 8 2" xfId="4785"/>
    <cellStyle name="Accent1 2 8 9" xfId="4786"/>
    <cellStyle name="Accent1 2 8 9 2" xfId="4787"/>
    <cellStyle name="Accent1 2 9" xfId="4788"/>
    <cellStyle name="Accent1 2 9 2" xfId="4789"/>
    <cellStyle name="Accent1 2 9 2 2" xfId="4790"/>
    <cellStyle name="Accent1 2 9 3" xfId="4791"/>
    <cellStyle name="Accent1 20" xfId="4792"/>
    <cellStyle name="Accent1 20 2" xfId="4793"/>
    <cellStyle name="Accent1 21" xfId="4794"/>
    <cellStyle name="Accent1 21 2" xfId="4795"/>
    <cellStyle name="Accent1 22" xfId="4796"/>
    <cellStyle name="Accent1 22 2" xfId="4797"/>
    <cellStyle name="Accent1 23" xfId="4798"/>
    <cellStyle name="Accent1 23 2" xfId="4799"/>
    <cellStyle name="Accent1 24" xfId="4800"/>
    <cellStyle name="Accent1 24 2" xfId="4801"/>
    <cellStyle name="Accent1 25" xfId="4802"/>
    <cellStyle name="Accent1 25 2" xfId="4803"/>
    <cellStyle name="Accent1 26" xfId="4804"/>
    <cellStyle name="Accent1 26 2" xfId="4805"/>
    <cellStyle name="Accent1 27" xfId="4806"/>
    <cellStyle name="Accent1 27 2" xfId="4807"/>
    <cellStyle name="Accent1 28" xfId="4808"/>
    <cellStyle name="Accent1 28 2" xfId="4809"/>
    <cellStyle name="Accent1 29" xfId="4810"/>
    <cellStyle name="Accent1 29 2" xfId="4811"/>
    <cellStyle name="Accent1 3" xfId="4812"/>
    <cellStyle name="Accent1 3 10" xfId="4813"/>
    <cellStyle name="Accent1 3 10 2" xfId="4814"/>
    <cellStyle name="Accent1 3 11" xfId="4815"/>
    <cellStyle name="Accent1 3 11 2" xfId="4816"/>
    <cellStyle name="Accent1 3 12" xfId="4817"/>
    <cellStyle name="Accent1 3 12 2" xfId="4818"/>
    <cellStyle name="Accent1 3 13" xfId="4819"/>
    <cellStyle name="Accent1 3 13 2" xfId="4820"/>
    <cellStyle name="Accent1 3 14" xfId="4821"/>
    <cellStyle name="Accent1 3 14 2" xfId="4822"/>
    <cellStyle name="Accent1 3 15" xfId="4823"/>
    <cellStyle name="Accent1 3 15 2" xfId="4824"/>
    <cellStyle name="Accent1 3 16" xfId="4825"/>
    <cellStyle name="Accent1 3 16 2" xfId="4826"/>
    <cellStyle name="Accent1 3 17" xfId="4827"/>
    <cellStyle name="Accent1 3 17 2" xfId="4828"/>
    <cellStyle name="Accent1 3 18" xfId="4829"/>
    <cellStyle name="Accent1 3 18 2" xfId="4830"/>
    <cellStyle name="Accent1 3 19" xfId="4831"/>
    <cellStyle name="Accent1 3 19 2" xfId="4832"/>
    <cellStyle name="Accent1 3 2" xfId="4833"/>
    <cellStyle name="Accent1 3 2 2" xfId="4834"/>
    <cellStyle name="Accent1 3 20" xfId="4835"/>
    <cellStyle name="Accent1 3 20 2" xfId="4836"/>
    <cellStyle name="Accent1 3 21" xfId="4837"/>
    <cellStyle name="Accent1 3 21 2" xfId="4838"/>
    <cellStyle name="Accent1 3 22" xfId="4839"/>
    <cellStyle name="Accent1 3 22 2" xfId="4840"/>
    <cellStyle name="Accent1 3 23" xfId="4841"/>
    <cellStyle name="Accent1 3 23 2" xfId="4842"/>
    <cellStyle name="Accent1 3 24" xfId="4843"/>
    <cellStyle name="Accent1 3 24 2" xfId="4844"/>
    <cellStyle name="Accent1 3 25" xfId="4845"/>
    <cellStyle name="Accent1 3 25 2" xfId="4846"/>
    <cellStyle name="Accent1 3 26" xfId="4847"/>
    <cellStyle name="Accent1 3 26 2" xfId="4848"/>
    <cellStyle name="Accent1 3 27" xfId="4849"/>
    <cellStyle name="Accent1 3 27 2" xfId="4850"/>
    <cellStyle name="Accent1 3 28" xfId="4851"/>
    <cellStyle name="Accent1 3 28 2" xfId="4852"/>
    <cellStyle name="Accent1 3 29" xfId="4853"/>
    <cellStyle name="Accent1 3 3" xfId="4854"/>
    <cellStyle name="Accent1 3 3 2" xfId="4855"/>
    <cellStyle name="Accent1 3 30" xfId="4856"/>
    <cellStyle name="Accent1 3 4" xfId="4857"/>
    <cellStyle name="Accent1 3 4 2" xfId="4858"/>
    <cellStyle name="Accent1 3 5" xfId="4859"/>
    <cellStyle name="Accent1 3 5 2" xfId="4860"/>
    <cellStyle name="Accent1 3 6" xfId="4861"/>
    <cellStyle name="Accent1 3 6 2" xfId="4862"/>
    <cellStyle name="Accent1 3 7" xfId="4863"/>
    <cellStyle name="Accent1 3 7 2" xfId="4864"/>
    <cellStyle name="Accent1 3 8" xfId="4865"/>
    <cellStyle name="Accent1 3 8 2" xfId="4866"/>
    <cellStyle name="Accent1 3 9" xfId="4867"/>
    <cellStyle name="Accent1 3 9 2" xfId="4868"/>
    <cellStyle name="Accent1 30" xfId="4869"/>
    <cellStyle name="Accent1 30 2" xfId="4870"/>
    <cellStyle name="Accent1 31" xfId="4871"/>
    <cellStyle name="Accent1 31 2" xfId="4872"/>
    <cellStyle name="Accent1 32" xfId="4873"/>
    <cellStyle name="Accent1 32 2" xfId="4874"/>
    <cellStyle name="Accent1 33" xfId="4875"/>
    <cellStyle name="Accent1 33 2" xfId="4876"/>
    <cellStyle name="Accent1 34" xfId="4877"/>
    <cellStyle name="Accent1 34 2" xfId="4878"/>
    <cellStyle name="Accent1 35" xfId="4879"/>
    <cellStyle name="Accent1 35 2" xfId="4880"/>
    <cellStyle name="Accent1 36" xfId="4881"/>
    <cellStyle name="Accent1 36 2" xfId="4882"/>
    <cellStyle name="Accent1 37" xfId="4883"/>
    <cellStyle name="Accent1 37 2" xfId="4884"/>
    <cellStyle name="Accent1 38" xfId="4885"/>
    <cellStyle name="Accent1 38 2" xfId="4886"/>
    <cellStyle name="Accent1 39" xfId="4887"/>
    <cellStyle name="Accent1 39 2" xfId="4888"/>
    <cellStyle name="Accent1 4" xfId="4889"/>
    <cellStyle name="Accent1 4 10" xfId="4890"/>
    <cellStyle name="Accent1 4 10 2" xfId="4891"/>
    <cellStyle name="Accent1 4 11" xfId="4892"/>
    <cellStyle name="Accent1 4 11 2" xfId="4893"/>
    <cellStyle name="Accent1 4 12" xfId="4894"/>
    <cellStyle name="Accent1 4 12 2" xfId="4895"/>
    <cellStyle name="Accent1 4 13" xfId="4896"/>
    <cellStyle name="Accent1 4 13 2" xfId="4897"/>
    <cellStyle name="Accent1 4 14" xfId="4898"/>
    <cellStyle name="Accent1 4 14 2" xfId="4899"/>
    <cellStyle name="Accent1 4 15" xfId="4900"/>
    <cellStyle name="Accent1 4 15 2" xfId="4901"/>
    <cellStyle name="Accent1 4 16" xfId="4902"/>
    <cellStyle name="Accent1 4 16 2" xfId="4903"/>
    <cellStyle name="Accent1 4 17" xfId="4904"/>
    <cellStyle name="Accent1 4 17 2" xfId="4905"/>
    <cellStyle name="Accent1 4 18" xfId="4906"/>
    <cellStyle name="Accent1 4 18 2" xfId="4907"/>
    <cellStyle name="Accent1 4 19" xfId="4908"/>
    <cellStyle name="Accent1 4 19 2" xfId="4909"/>
    <cellStyle name="Accent1 4 2" xfId="4910"/>
    <cellStyle name="Accent1 4 2 2" xfId="4911"/>
    <cellStyle name="Accent1 4 20" xfId="4912"/>
    <cellStyle name="Accent1 4 20 2" xfId="4913"/>
    <cellStyle name="Accent1 4 21" xfId="4914"/>
    <cellStyle name="Accent1 4 21 2" xfId="4915"/>
    <cellStyle name="Accent1 4 22" xfId="4916"/>
    <cellStyle name="Accent1 4 22 2" xfId="4917"/>
    <cellStyle name="Accent1 4 23" xfId="4918"/>
    <cellStyle name="Accent1 4 23 2" xfId="4919"/>
    <cellStyle name="Accent1 4 24" xfId="4920"/>
    <cellStyle name="Accent1 4 24 2" xfId="4921"/>
    <cellStyle name="Accent1 4 25" xfId="4922"/>
    <cellStyle name="Accent1 4 25 2" xfId="4923"/>
    <cellStyle name="Accent1 4 26" xfId="4924"/>
    <cellStyle name="Accent1 4 26 2" xfId="4925"/>
    <cellStyle name="Accent1 4 27" xfId="4926"/>
    <cellStyle name="Accent1 4 27 2" xfId="4927"/>
    <cellStyle name="Accent1 4 28" xfId="4928"/>
    <cellStyle name="Accent1 4 28 2" xfId="4929"/>
    <cellStyle name="Accent1 4 29" xfId="4930"/>
    <cellStyle name="Accent1 4 3" xfId="4931"/>
    <cellStyle name="Accent1 4 3 2" xfId="4932"/>
    <cellStyle name="Accent1 4 30" xfId="4933"/>
    <cellStyle name="Accent1 4 4" xfId="4934"/>
    <cellStyle name="Accent1 4 4 2" xfId="4935"/>
    <cellStyle name="Accent1 4 5" xfId="4936"/>
    <cellStyle name="Accent1 4 5 2" xfId="4937"/>
    <cellStyle name="Accent1 4 6" xfId="4938"/>
    <cellStyle name="Accent1 4 6 2" xfId="4939"/>
    <cellStyle name="Accent1 4 7" xfId="4940"/>
    <cellStyle name="Accent1 4 7 2" xfId="4941"/>
    <cellStyle name="Accent1 4 8" xfId="4942"/>
    <cellStyle name="Accent1 4 8 2" xfId="4943"/>
    <cellStyle name="Accent1 4 9" xfId="4944"/>
    <cellStyle name="Accent1 4 9 2" xfId="4945"/>
    <cellStyle name="Accent1 40" xfId="4946"/>
    <cellStyle name="Accent1 40 2" xfId="4947"/>
    <cellStyle name="Accent1 41" xfId="4948"/>
    <cellStyle name="Accent1 42" xfId="4949"/>
    <cellStyle name="Accent1 43" xfId="4950"/>
    <cellStyle name="Accent1 44" xfId="4951"/>
    <cellStyle name="Accent1 45" xfId="4952"/>
    <cellStyle name="Accent1 46" xfId="4953"/>
    <cellStyle name="Accent1 47" xfId="4954"/>
    <cellStyle name="Accent1 48" xfId="4955"/>
    <cellStyle name="Accent1 49" xfId="4956"/>
    <cellStyle name="Accent1 5" xfId="4957"/>
    <cellStyle name="Accent1 5 2" xfId="4958"/>
    <cellStyle name="Accent1 50" xfId="4959"/>
    <cellStyle name="Accent1 51" xfId="4960"/>
    <cellStyle name="Accent1 52" xfId="4961"/>
    <cellStyle name="Accent1 53" xfId="4962"/>
    <cellStyle name="Accent1 54" xfId="4963"/>
    <cellStyle name="Accent1 55" xfId="4964"/>
    <cellStyle name="Accent1 56" xfId="4965"/>
    <cellStyle name="Accent1 57" xfId="4966"/>
    <cellStyle name="Accent1 58" xfId="18423"/>
    <cellStyle name="Accent1 6" xfId="4967"/>
    <cellStyle name="Accent1 6 2" xfId="4968"/>
    <cellStyle name="Accent1 7" xfId="4969"/>
    <cellStyle name="Accent1 7 2" xfId="4970"/>
    <cellStyle name="Accent1 8" xfId="4971"/>
    <cellStyle name="Accent1 8 2" xfId="4972"/>
    <cellStyle name="Accent1 9" xfId="4973"/>
    <cellStyle name="Accent1 9 2" xfId="4974"/>
    <cellStyle name="Accent2" xfId="18403" builtinId="33" customBuiltin="1"/>
    <cellStyle name="Accent2 10" xfId="4975"/>
    <cellStyle name="Accent2 10 2" xfId="4976"/>
    <cellStyle name="Accent2 11" xfId="4977"/>
    <cellStyle name="Accent2 11 2" xfId="4978"/>
    <cellStyle name="Accent2 12" xfId="4979"/>
    <cellStyle name="Accent2 12 2" xfId="4980"/>
    <cellStyle name="Accent2 13" xfId="4981"/>
    <cellStyle name="Accent2 13 2" xfId="4982"/>
    <cellStyle name="Accent2 14" xfId="4983"/>
    <cellStyle name="Accent2 14 2" xfId="4984"/>
    <cellStyle name="Accent2 15" xfId="4985"/>
    <cellStyle name="Accent2 15 2" xfId="4986"/>
    <cellStyle name="Accent2 16" xfId="4987"/>
    <cellStyle name="Accent2 16 2" xfId="4988"/>
    <cellStyle name="Accent2 17" xfId="4989"/>
    <cellStyle name="Accent2 17 2" xfId="4990"/>
    <cellStyle name="Accent2 18" xfId="4991"/>
    <cellStyle name="Accent2 18 2" xfId="4992"/>
    <cellStyle name="Accent2 19" xfId="4993"/>
    <cellStyle name="Accent2 19 2" xfId="4994"/>
    <cellStyle name="Accent2 2" xfId="4995"/>
    <cellStyle name="Accent2 2 10" xfId="4996"/>
    <cellStyle name="Accent2 2 10 2" xfId="4997"/>
    <cellStyle name="Accent2 2 11" xfId="4998"/>
    <cellStyle name="Accent2 2 11 2" xfId="4999"/>
    <cellStyle name="Accent2 2 12" xfId="5000"/>
    <cellStyle name="Accent2 2 12 2" xfId="5001"/>
    <cellStyle name="Accent2 2 13" xfId="5002"/>
    <cellStyle name="Accent2 2 13 2" xfId="5003"/>
    <cellStyle name="Accent2 2 14" xfId="5004"/>
    <cellStyle name="Accent2 2 14 2" xfId="5005"/>
    <cellStyle name="Accent2 2 15" xfId="5006"/>
    <cellStyle name="Accent2 2 15 2" xfId="5007"/>
    <cellStyle name="Accent2 2 16" xfId="5008"/>
    <cellStyle name="Accent2 2 16 2" xfId="5009"/>
    <cellStyle name="Accent2 2 17" xfId="5010"/>
    <cellStyle name="Accent2 2 17 2" xfId="5011"/>
    <cellStyle name="Accent2 2 18" xfId="5012"/>
    <cellStyle name="Accent2 2 18 2" xfId="5013"/>
    <cellStyle name="Accent2 2 19" xfId="5014"/>
    <cellStyle name="Accent2 2 19 2" xfId="5015"/>
    <cellStyle name="Accent2 2 2" xfId="5016"/>
    <cellStyle name="Accent2 2 2 2" xfId="5017"/>
    <cellStyle name="Accent2 2 20" xfId="5018"/>
    <cellStyle name="Accent2 2 20 2" xfId="5019"/>
    <cellStyle name="Accent2 2 21" xfId="5020"/>
    <cellStyle name="Accent2 2 21 2" xfId="5021"/>
    <cellStyle name="Accent2 2 22" xfId="5022"/>
    <cellStyle name="Accent2 2 22 2" xfId="5023"/>
    <cellStyle name="Accent2 2 23" xfId="5024"/>
    <cellStyle name="Accent2 2 23 2" xfId="5025"/>
    <cellStyle name="Accent2 2 24" xfId="5026"/>
    <cellStyle name="Accent2 2 24 2" xfId="5027"/>
    <cellStyle name="Accent2 2 25" xfId="5028"/>
    <cellStyle name="Accent2 2 25 2" xfId="5029"/>
    <cellStyle name="Accent2 2 26" xfId="5030"/>
    <cellStyle name="Accent2 2 26 2" xfId="5031"/>
    <cellStyle name="Accent2 2 27" xfId="5032"/>
    <cellStyle name="Accent2 2 27 2" xfId="5033"/>
    <cellStyle name="Accent2 2 28" xfId="5034"/>
    <cellStyle name="Accent2 2 28 2" xfId="5035"/>
    <cellStyle name="Accent2 2 29" xfId="5036"/>
    <cellStyle name="Accent2 2 3" xfId="5037"/>
    <cellStyle name="Accent2 2 3 2" xfId="5038"/>
    <cellStyle name="Accent2 2 30" xfId="5039"/>
    <cellStyle name="Accent2 2 31" xfId="5040"/>
    <cellStyle name="Accent2 2 4" xfId="5041"/>
    <cellStyle name="Accent2 2 4 2" xfId="5042"/>
    <cellStyle name="Accent2 2 5" xfId="5043"/>
    <cellStyle name="Accent2 2 5 2" xfId="5044"/>
    <cellStyle name="Accent2 2 6" xfId="5045"/>
    <cellStyle name="Accent2 2 6 2" xfId="5046"/>
    <cellStyle name="Accent2 2 7" xfId="5047"/>
    <cellStyle name="Accent2 2 7 2" xfId="5048"/>
    <cellStyle name="Accent2 2 8" xfId="5049"/>
    <cellStyle name="Accent2 2 8 2" xfId="5050"/>
    <cellStyle name="Accent2 2 9" xfId="5051"/>
    <cellStyle name="Accent2 2 9 2" xfId="5052"/>
    <cellStyle name="Accent2 20" xfId="5053"/>
    <cellStyle name="Accent2 20 2" xfId="5054"/>
    <cellStyle name="Accent2 21" xfId="5055"/>
    <cellStyle name="Accent2 21 2" xfId="5056"/>
    <cellStyle name="Accent2 22" xfId="5057"/>
    <cellStyle name="Accent2 22 2" xfId="5058"/>
    <cellStyle name="Accent2 23" xfId="5059"/>
    <cellStyle name="Accent2 23 2" xfId="5060"/>
    <cellStyle name="Accent2 24" xfId="5061"/>
    <cellStyle name="Accent2 24 2" xfId="5062"/>
    <cellStyle name="Accent2 25" xfId="5063"/>
    <cellStyle name="Accent2 25 2" xfId="5064"/>
    <cellStyle name="Accent2 26" xfId="5065"/>
    <cellStyle name="Accent2 26 2" xfId="5066"/>
    <cellStyle name="Accent2 27" xfId="5067"/>
    <cellStyle name="Accent2 27 2" xfId="5068"/>
    <cellStyle name="Accent2 28" xfId="5069"/>
    <cellStyle name="Accent2 28 2" xfId="5070"/>
    <cellStyle name="Accent2 29" xfId="5071"/>
    <cellStyle name="Accent2 29 2" xfId="5072"/>
    <cellStyle name="Accent2 3" xfId="5073"/>
    <cellStyle name="Accent2 3 10" xfId="5074"/>
    <cellStyle name="Accent2 3 10 2" xfId="5075"/>
    <cellStyle name="Accent2 3 11" xfId="5076"/>
    <cellStyle name="Accent2 3 11 2" xfId="5077"/>
    <cellStyle name="Accent2 3 12" xfId="5078"/>
    <cellStyle name="Accent2 3 12 2" xfId="5079"/>
    <cellStyle name="Accent2 3 13" xfId="5080"/>
    <cellStyle name="Accent2 3 13 2" xfId="5081"/>
    <cellStyle name="Accent2 3 14" xfId="5082"/>
    <cellStyle name="Accent2 3 14 2" xfId="5083"/>
    <cellStyle name="Accent2 3 15" xfId="5084"/>
    <cellStyle name="Accent2 3 15 2" xfId="5085"/>
    <cellStyle name="Accent2 3 16" xfId="5086"/>
    <cellStyle name="Accent2 3 16 2" xfId="5087"/>
    <cellStyle name="Accent2 3 17" xfId="5088"/>
    <cellStyle name="Accent2 3 17 2" xfId="5089"/>
    <cellStyle name="Accent2 3 18" xfId="5090"/>
    <cellStyle name="Accent2 3 18 2" xfId="5091"/>
    <cellStyle name="Accent2 3 19" xfId="5092"/>
    <cellStyle name="Accent2 3 19 2" xfId="5093"/>
    <cellStyle name="Accent2 3 2" xfId="5094"/>
    <cellStyle name="Accent2 3 2 2" xfId="5095"/>
    <cellStyle name="Accent2 3 20" xfId="5096"/>
    <cellStyle name="Accent2 3 20 2" xfId="5097"/>
    <cellStyle name="Accent2 3 21" xfId="5098"/>
    <cellStyle name="Accent2 3 21 2" xfId="5099"/>
    <cellStyle name="Accent2 3 22" xfId="5100"/>
    <cellStyle name="Accent2 3 22 2" xfId="5101"/>
    <cellStyle name="Accent2 3 23" xfId="5102"/>
    <cellStyle name="Accent2 3 23 2" xfId="5103"/>
    <cellStyle name="Accent2 3 24" xfId="5104"/>
    <cellStyle name="Accent2 3 24 2" xfId="5105"/>
    <cellStyle name="Accent2 3 25" xfId="5106"/>
    <cellStyle name="Accent2 3 25 2" xfId="5107"/>
    <cellStyle name="Accent2 3 26" xfId="5108"/>
    <cellStyle name="Accent2 3 26 2" xfId="5109"/>
    <cellStyle name="Accent2 3 27" xfId="5110"/>
    <cellStyle name="Accent2 3 27 2" xfId="5111"/>
    <cellStyle name="Accent2 3 28" xfId="5112"/>
    <cellStyle name="Accent2 3 28 2" xfId="5113"/>
    <cellStyle name="Accent2 3 29" xfId="5114"/>
    <cellStyle name="Accent2 3 3" xfId="5115"/>
    <cellStyle name="Accent2 3 3 2" xfId="5116"/>
    <cellStyle name="Accent2 3 30" xfId="5117"/>
    <cellStyle name="Accent2 3 4" xfId="5118"/>
    <cellStyle name="Accent2 3 4 2" xfId="5119"/>
    <cellStyle name="Accent2 3 5" xfId="5120"/>
    <cellStyle name="Accent2 3 5 2" xfId="5121"/>
    <cellStyle name="Accent2 3 6" xfId="5122"/>
    <cellStyle name="Accent2 3 6 2" xfId="5123"/>
    <cellStyle name="Accent2 3 7" xfId="5124"/>
    <cellStyle name="Accent2 3 7 2" xfId="5125"/>
    <cellStyle name="Accent2 3 8" xfId="5126"/>
    <cellStyle name="Accent2 3 8 2" xfId="5127"/>
    <cellStyle name="Accent2 3 9" xfId="5128"/>
    <cellStyle name="Accent2 3 9 2" xfId="5129"/>
    <cellStyle name="Accent2 30" xfId="5130"/>
    <cellStyle name="Accent2 30 2" xfId="5131"/>
    <cellStyle name="Accent2 31" xfId="5132"/>
    <cellStyle name="Accent2 31 2" xfId="5133"/>
    <cellStyle name="Accent2 32" xfId="5134"/>
    <cellStyle name="Accent2 32 2" xfId="5135"/>
    <cellStyle name="Accent2 33" xfId="5136"/>
    <cellStyle name="Accent2 33 2" xfId="5137"/>
    <cellStyle name="Accent2 34" xfId="5138"/>
    <cellStyle name="Accent2 34 2" xfId="5139"/>
    <cellStyle name="Accent2 35" xfId="5140"/>
    <cellStyle name="Accent2 35 2" xfId="5141"/>
    <cellStyle name="Accent2 36" xfId="5142"/>
    <cellStyle name="Accent2 36 2" xfId="5143"/>
    <cellStyle name="Accent2 37" xfId="5144"/>
    <cellStyle name="Accent2 37 2" xfId="5145"/>
    <cellStyle name="Accent2 38" xfId="5146"/>
    <cellStyle name="Accent2 38 2" xfId="5147"/>
    <cellStyle name="Accent2 39" xfId="5148"/>
    <cellStyle name="Accent2 39 2" xfId="5149"/>
    <cellStyle name="Accent2 4" xfId="5150"/>
    <cellStyle name="Accent2 4 10" xfId="5151"/>
    <cellStyle name="Accent2 4 10 2" xfId="5152"/>
    <cellStyle name="Accent2 4 11" xfId="5153"/>
    <cellStyle name="Accent2 4 11 2" xfId="5154"/>
    <cellStyle name="Accent2 4 12" xfId="5155"/>
    <cellStyle name="Accent2 4 12 2" xfId="5156"/>
    <cellStyle name="Accent2 4 13" xfId="5157"/>
    <cellStyle name="Accent2 4 13 2" xfId="5158"/>
    <cellStyle name="Accent2 4 14" xfId="5159"/>
    <cellStyle name="Accent2 4 14 2" xfId="5160"/>
    <cellStyle name="Accent2 4 15" xfId="5161"/>
    <cellStyle name="Accent2 4 15 2" xfId="5162"/>
    <cellStyle name="Accent2 4 16" xfId="5163"/>
    <cellStyle name="Accent2 4 16 2" xfId="5164"/>
    <cellStyle name="Accent2 4 17" xfId="5165"/>
    <cellStyle name="Accent2 4 17 2" xfId="5166"/>
    <cellStyle name="Accent2 4 18" xfId="5167"/>
    <cellStyle name="Accent2 4 18 2" xfId="5168"/>
    <cellStyle name="Accent2 4 19" xfId="5169"/>
    <cellStyle name="Accent2 4 19 2" xfId="5170"/>
    <cellStyle name="Accent2 4 2" xfId="5171"/>
    <cellStyle name="Accent2 4 2 2" xfId="5172"/>
    <cellStyle name="Accent2 4 20" xfId="5173"/>
    <cellStyle name="Accent2 4 20 2" xfId="5174"/>
    <cellStyle name="Accent2 4 21" xfId="5175"/>
    <cellStyle name="Accent2 4 21 2" xfId="5176"/>
    <cellStyle name="Accent2 4 22" xfId="5177"/>
    <cellStyle name="Accent2 4 22 2" xfId="5178"/>
    <cellStyle name="Accent2 4 23" xfId="5179"/>
    <cellStyle name="Accent2 4 23 2" xfId="5180"/>
    <cellStyle name="Accent2 4 24" xfId="5181"/>
    <cellStyle name="Accent2 4 24 2" xfId="5182"/>
    <cellStyle name="Accent2 4 25" xfId="5183"/>
    <cellStyle name="Accent2 4 25 2" xfId="5184"/>
    <cellStyle name="Accent2 4 26" xfId="5185"/>
    <cellStyle name="Accent2 4 26 2" xfId="5186"/>
    <cellStyle name="Accent2 4 27" xfId="5187"/>
    <cellStyle name="Accent2 4 27 2" xfId="5188"/>
    <cellStyle name="Accent2 4 28" xfId="5189"/>
    <cellStyle name="Accent2 4 28 2" xfId="5190"/>
    <cellStyle name="Accent2 4 29" xfId="5191"/>
    <cellStyle name="Accent2 4 3" xfId="5192"/>
    <cellStyle name="Accent2 4 3 2" xfId="5193"/>
    <cellStyle name="Accent2 4 30" xfId="5194"/>
    <cellStyle name="Accent2 4 4" xfId="5195"/>
    <cellStyle name="Accent2 4 4 2" xfId="5196"/>
    <cellStyle name="Accent2 4 5" xfId="5197"/>
    <cellStyle name="Accent2 4 5 2" xfId="5198"/>
    <cellStyle name="Accent2 4 6" xfId="5199"/>
    <cellStyle name="Accent2 4 6 2" xfId="5200"/>
    <cellStyle name="Accent2 4 7" xfId="5201"/>
    <cellStyle name="Accent2 4 7 2" xfId="5202"/>
    <cellStyle name="Accent2 4 8" xfId="5203"/>
    <cellStyle name="Accent2 4 8 2" xfId="5204"/>
    <cellStyle name="Accent2 4 9" xfId="5205"/>
    <cellStyle name="Accent2 4 9 2" xfId="5206"/>
    <cellStyle name="Accent2 40" xfId="5207"/>
    <cellStyle name="Accent2 40 2" xfId="5208"/>
    <cellStyle name="Accent2 41" xfId="5209"/>
    <cellStyle name="Accent2 42" xfId="5210"/>
    <cellStyle name="Accent2 43" xfId="5211"/>
    <cellStyle name="Accent2 44" xfId="5212"/>
    <cellStyle name="Accent2 45" xfId="5213"/>
    <cellStyle name="Accent2 46" xfId="5214"/>
    <cellStyle name="Accent2 47" xfId="5215"/>
    <cellStyle name="Accent2 48" xfId="5216"/>
    <cellStyle name="Accent2 49" xfId="5217"/>
    <cellStyle name="Accent2 5" xfId="5218"/>
    <cellStyle name="Accent2 5 2" xfId="5219"/>
    <cellStyle name="Accent2 50" xfId="5220"/>
    <cellStyle name="Accent2 51" xfId="5221"/>
    <cellStyle name="Accent2 52" xfId="5222"/>
    <cellStyle name="Accent2 53" xfId="5223"/>
    <cellStyle name="Accent2 54" xfId="5224"/>
    <cellStyle name="Accent2 55" xfId="5225"/>
    <cellStyle name="Accent2 56" xfId="5226"/>
    <cellStyle name="Accent2 57" xfId="5227"/>
    <cellStyle name="Accent2 6" xfId="5228"/>
    <cellStyle name="Accent2 6 2" xfId="5229"/>
    <cellStyle name="Accent2 7" xfId="5230"/>
    <cellStyle name="Accent2 7 2" xfId="5231"/>
    <cellStyle name="Accent2 8" xfId="5232"/>
    <cellStyle name="Accent2 8 2" xfId="5233"/>
    <cellStyle name="Accent2 9" xfId="5234"/>
    <cellStyle name="Accent2 9 2" xfId="5235"/>
    <cellStyle name="Accent3" xfId="18407" builtinId="37" customBuiltin="1"/>
    <cellStyle name="Accent3 10" xfId="5236"/>
    <cellStyle name="Accent3 10 2" xfId="5237"/>
    <cellStyle name="Accent3 11" xfId="5238"/>
    <cellStyle name="Accent3 11 2" xfId="5239"/>
    <cellStyle name="Accent3 12" xfId="5240"/>
    <cellStyle name="Accent3 12 2" xfId="5241"/>
    <cellStyle name="Accent3 13" xfId="5242"/>
    <cellStyle name="Accent3 13 2" xfId="5243"/>
    <cellStyle name="Accent3 14" xfId="5244"/>
    <cellStyle name="Accent3 14 2" xfId="5245"/>
    <cellStyle name="Accent3 15" xfId="5246"/>
    <cellStyle name="Accent3 15 2" xfId="5247"/>
    <cellStyle name="Accent3 16" xfId="5248"/>
    <cellStyle name="Accent3 16 2" xfId="5249"/>
    <cellStyle name="Accent3 17" xfId="5250"/>
    <cellStyle name="Accent3 17 2" xfId="5251"/>
    <cellStyle name="Accent3 18" xfId="5252"/>
    <cellStyle name="Accent3 18 2" xfId="5253"/>
    <cellStyle name="Accent3 19" xfId="5254"/>
    <cellStyle name="Accent3 19 2" xfId="5255"/>
    <cellStyle name="Accent3 2" xfId="5256"/>
    <cellStyle name="Accent3 2 10" xfId="5257"/>
    <cellStyle name="Accent3 2 10 2" xfId="5258"/>
    <cellStyle name="Accent3 2 11" xfId="5259"/>
    <cellStyle name="Accent3 2 11 2" xfId="5260"/>
    <cellStyle name="Accent3 2 12" xfId="5261"/>
    <cellStyle name="Accent3 2 12 2" xfId="5262"/>
    <cellStyle name="Accent3 2 13" xfId="5263"/>
    <cellStyle name="Accent3 2 13 2" xfId="5264"/>
    <cellStyle name="Accent3 2 14" xfId="5265"/>
    <cellStyle name="Accent3 2 14 2" xfId="5266"/>
    <cellStyle name="Accent3 2 15" xfId="5267"/>
    <cellStyle name="Accent3 2 15 2" xfId="5268"/>
    <cellStyle name="Accent3 2 16" xfId="5269"/>
    <cellStyle name="Accent3 2 16 2" xfId="5270"/>
    <cellStyle name="Accent3 2 17" xfId="5271"/>
    <cellStyle name="Accent3 2 17 2" xfId="5272"/>
    <cellStyle name="Accent3 2 18" xfId="5273"/>
    <cellStyle name="Accent3 2 18 2" xfId="5274"/>
    <cellStyle name="Accent3 2 19" xfId="5275"/>
    <cellStyle name="Accent3 2 19 2" xfId="5276"/>
    <cellStyle name="Accent3 2 2" xfId="5277"/>
    <cellStyle name="Accent3 2 2 2" xfId="5278"/>
    <cellStyle name="Accent3 2 20" xfId="5279"/>
    <cellStyle name="Accent3 2 20 2" xfId="5280"/>
    <cellStyle name="Accent3 2 21" xfId="5281"/>
    <cellStyle name="Accent3 2 21 2" xfId="5282"/>
    <cellStyle name="Accent3 2 22" xfId="5283"/>
    <cellStyle name="Accent3 2 22 2" xfId="5284"/>
    <cellStyle name="Accent3 2 23" xfId="5285"/>
    <cellStyle name="Accent3 2 23 2" xfId="5286"/>
    <cellStyle name="Accent3 2 24" xfId="5287"/>
    <cellStyle name="Accent3 2 24 2" xfId="5288"/>
    <cellStyle name="Accent3 2 25" xfId="5289"/>
    <cellStyle name="Accent3 2 25 2" xfId="5290"/>
    <cellStyle name="Accent3 2 26" xfId="5291"/>
    <cellStyle name="Accent3 2 26 2" xfId="5292"/>
    <cellStyle name="Accent3 2 27" xfId="5293"/>
    <cellStyle name="Accent3 2 27 2" xfId="5294"/>
    <cellStyle name="Accent3 2 28" xfId="5295"/>
    <cellStyle name="Accent3 2 28 2" xfId="5296"/>
    <cellStyle name="Accent3 2 29" xfId="5297"/>
    <cellStyle name="Accent3 2 3" xfId="5298"/>
    <cellStyle name="Accent3 2 3 2" xfId="5299"/>
    <cellStyle name="Accent3 2 30" xfId="5300"/>
    <cellStyle name="Accent3 2 31" xfId="5301"/>
    <cellStyle name="Accent3 2 4" xfId="5302"/>
    <cellStyle name="Accent3 2 4 2" xfId="5303"/>
    <cellStyle name="Accent3 2 5" xfId="5304"/>
    <cellStyle name="Accent3 2 5 2" xfId="5305"/>
    <cellStyle name="Accent3 2 6" xfId="5306"/>
    <cellStyle name="Accent3 2 6 2" xfId="5307"/>
    <cellStyle name="Accent3 2 7" xfId="5308"/>
    <cellStyle name="Accent3 2 7 2" xfId="5309"/>
    <cellStyle name="Accent3 2 8" xfId="5310"/>
    <cellStyle name="Accent3 2 8 2" xfId="5311"/>
    <cellStyle name="Accent3 2 9" xfId="5312"/>
    <cellStyle name="Accent3 2 9 2" xfId="5313"/>
    <cellStyle name="Accent3 20" xfId="5314"/>
    <cellStyle name="Accent3 20 2" xfId="5315"/>
    <cellStyle name="Accent3 21" xfId="5316"/>
    <cellStyle name="Accent3 21 2" xfId="5317"/>
    <cellStyle name="Accent3 22" xfId="5318"/>
    <cellStyle name="Accent3 22 2" xfId="5319"/>
    <cellStyle name="Accent3 23" xfId="5320"/>
    <cellStyle name="Accent3 23 2" xfId="5321"/>
    <cellStyle name="Accent3 24" xfId="5322"/>
    <cellStyle name="Accent3 24 2" xfId="5323"/>
    <cellStyle name="Accent3 25" xfId="5324"/>
    <cellStyle name="Accent3 25 2" xfId="5325"/>
    <cellStyle name="Accent3 26" xfId="5326"/>
    <cellStyle name="Accent3 26 2" xfId="5327"/>
    <cellStyle name="Accent3 27" xfId="5328"/>
    <cellStyle name="Accent3 27 2" xfId="5329"/>
    <cellStyle name="Accent3 28" xfId="5330"/>
    <cellStyle name="Accent3 28 2" xfId="5331"/>
    <cellStyle name="Accent3 29" xfId="5332"/>
    <cellStyle name="Accent3 29 2" xfId="5333"/>
    <cellStyle name="Accent3 3" xfId="5334"/>
    <cellStyle name="Accent3 3 10" xfId="5335"/>
    <cellStyle name="Accent3 3 10 2" xfId="5336"/>
    <cellStyle name="Accent3 3 11" xfId="5337"/>
    <cellStyle name="Accent3 3 11 2" xfId="5338"/>
    <cellStyle name="Accent3 3 12" xfId="5339"/>
    <cellStyle name="Accent3 3 12 2" xfId="5340"/>
    <cellStyle name="Accent3 3 13" xfId="5341"/>
    <cellStyle name="Accent3 3 13 2" xfId="5342"/>
    <cellStyle name="Accent3 3 14" xfId="5343"/>
    <cellStyle name="Accent3 3 14 2" xfId="5344"/>
    <cellStyle name="Accent3 3 15" xfId="5345"/>
    <cellStyle name="Accent3 3 15 2" xfId="5346"/>
    <cellStyle name="Accent3 3 16" xfId="5347"/>
    <cellStyle name="Accent3 3 16 2" xfId="5348"/>
    <cellStyle name="Accent3 3 17" xfId="5349"/>
    <cellStyle name="Accent3 3 17 2" xfId="5350"/>
    <cellStyle name="Accent3 3 18" xfId="5351"/>
    <cellStyle name="Accent3 3 18 2" xfId="5352"/>
    <cellStyle name="Accent3 3 19" xfId="5353"/>
    <cellStyle name="Accent3 3 19 2" xfId="5354"/>
    <cellStyle name="Accent3 3 2" xfId="5355"/>
    <cellStyle name="Accent3 3 2 2" xfId="5356"/>
    <cellStyle name="Accent3 3 20" xfId="5357"/>
    <cellStyle name="Accent3 3 20 2" xfId="5358"/>
    <cellStyle name="Accent3 3 21" xfId="5359"/>
    <cellStyle name="Accent3 3 21 2" xfId="5360"/>
    <cellStyle name="Accent3 3 22" xfId="5361"/>
    <cellStyle name="Accent3 3 22 2" xfId="5362"/>
    <cellStyle name="Accent3 3 23" xfId="5363"/>
    <cellStyle name="Accent3 3 23 2" xfId="5364"/>
    <cellStyle name="Accent3 3 24" xfId="5365"/>
    <cellStyle name="Accent3 3 24 2" xfId="5366"/>
    <cellStyle name="Accent3 3 25" xfId="5367"/>
    <cellStyle name="Accent3 3 25 2" xfId="5368"/>
    <cellStyle name="Accent3 3 26" xfId="5369"/>
    <cellStyle name="Accent3 3 26 2" xfId="5370"/>
    <cellStyle name="Accent3 3 27" xfId="5371"/>
    <cellStyle name="Accent3 3 27 2" xfId="5372"/>
    <cellStyle name="Accent3 3 28" xfId="5373"/>
    <cellStyle name="Accent3 3 28 2" xfId="5374"/>
    <cellStyle name="Accent3 3 29" xfId="5375"/>
    <cellStyle name="Accent3 3 3" xfId="5376"/>
    <cellStyle name="Accent3 3 3 2" xfId="5377"/>
    <cellStyle name="Accent3 3 30" xfId="5378"/>
    <cellStyle name="Accent3 3 4" xfId="5379"/>
    <cellStyle name="Accent3 3 4 2" xfId="5380"/>
    <cellStyle name="Accent3 3 5" xfId="5381"/>
    <cellStyle name="Accent3 3 5 2" xfId="5382"/>
    <cellStyle name="Accent3 3 6" xfId="5383"/>
    <cellStyle name="Accent3 3 6 2" xfId="5384"/>
    <cellStyle name="Accent3 3 7" xfId="5385"/>
    <cellStyle name="Accent3 3 7 2" xfId="5386"/>
    <cellStyle name="Accent3 3 8" xfId="5387"/>
    <cellStyle name="Accent3 3 8 2" xfId="5388"/>
    <cellStyle name="Accent3 3 9" xfId="5389"/>
    <cellStyle name="Accent3 3 9 2" xfId="5390"/>
    <cellStyle name="Accent3 30" xfId="5391"/>
    <cellStyle name="Accent3 30 2" xfId="5392"/>
    <cellStyle name="Accent3 31" xfId="5393"/>
    <cellStyle name="Accent3 31 2" xfId="5394"/>
    <cellStyle name="Accent3 32" xfId="5395"/>
    <cellStyle name="Accent3 32 2" xfId="5396"/>
    <cellStyle name="Accent3 33" xfId="5397"/>
    <cellStyle name="Accent3 33 2" xfId="5398"/>
    <cellStyle name="Accent3 34" xfId="5399"/>
    <cellStyle name="Accent3 34 2" xfId="5400"/>
    <cellStyle name="Accent3 35" xfId="5401"/>
    <cellStyle name="Accent3 35 2" xfId="5402"/>
    <cellStyle name="Accent3 36" xfId="5403"/>
    <cellStyle name="Accent3 36 2" xfId="5404"/>
    <cellStyle name="Accent3 37" xfId="5405"/>
    <cellStyle name="Accent3 37 2" xfId="5406"/>
    <cellStyle name="Accent3 38" xfId="5407"/>
    <cellStyle name="Accent3 38 2" xfId="5408"/>
    <cellStyle name="Accent3 39" xfId="5409"/>
    <cellStyle name="Accent3 39 2" xfId="5410"/>
    <cellStyle name="Accent3 4" xfId="5411"/>
    <cellStyle name="Accent3 4 10" xfId="5412"/>
    <cellStyle name="Accent3 4 10 2" xfId="5413"/>
    <cellStyle name="Accent3 4 11" xfId="5414"/>
    <cellStyle name="Accent3 4 11 2" xfId="5415"/>
    <cellStyle name="Accent3 4 12" xfId="5416"/>
    <cellStyle name="Accent3 4 12 2" xfId="5417"/>
    <cellStyle name="Accent3 4 13" xfId="5418"/>
    <cellStyle name="Accent3 4 13 2" xfId="5419"/>
    <cellStyle name="Accent3 4 14" xfId="5420"/>
    <cellStyle name="Accent3 4 14 2" xfId="5421"/>
    <cellStyle name="Accent3 4 15" xfId="5422"/>
    <cellStyle name="Accent3 4 15 2" xfId="5423"/>
    <cellStyle name="Accent3 4 16" xfId="5424"/>
    <cellStyle name="Accent3 4 16 2" xfId="5425"/>
    <cellStyle name="Accent3 4 17" xfId="5426"/>
    <cellStyle name="Accent3 4 17 2" xfId="5427"/>
    <cellStyle name="Accent3 4 18" xfId="5428"/>
    <cellStyle name="Accent3 4 18 2" xfId="5429"/>
    <cellStyle name="Accent3 4 19" xfId="5430"/>
    <cellStyle name="Accent3 4 19 2" xfId="5431"/>
    <cellStyle name="Accent3 4 2" xfId="5432"/>
    <cellStyle name="Accent3 4 2 2" xfId="5433"/>
    <cellStyle name="Accent3 4 20" xfId="5434"/>
    <cellStyle name="Accent3 4 20 2" xfId="5435"/>
    <cellStyle name="Accent3 4 21" xfId="5436"/>
    <cellStyle name="Accent3 4 21 2" xfId="5437"/>
    <cellStyle name="Accent3 4 22" xfId="5438"/>
    <cellStyle name="Accent3 4 22 2" xfId="5439"/>
    <cellStyle name="Accent3 4 23" xfId="5440"/>
    <cellStyle name="Accent3 4 23 2" xfId="5441"/>
    <cellStyle name="Accent3 4 24" xfId="5442"/>
    <cellStyle name="Accent3 4 24 2" xfId="5443"/>
    <cellStyle name="Accent3 4 25" xfId="5444"/>
    <cellStyle name="Accent3 4 25 2" xfId="5445"/>
    <cellStyle name="Accent3 4 26" xfId="5446"/>
    <cellStyle name="Accent3 4 26 2" xfId="5447"/>
    <cellStyle name="Accent3 4 27" xfId="5448"/>
    <cellStyle name="Accent3 4 27 2" xfId="5449"/>
    <cellStyle name="Accent3 4 28" xfId="5450"/>
    <cellStyle name="Accent3 4 28 2" xfId="5451"/>
    <cellStyle name="Accent3 4 29" xfId="5452"/>
    <cellStyle name="Accent3 4 3" xfId="5453"/>
    <cellStyle name="Accent3 4 3 2" xfId="5454"/>
    <cellStyle name="Accent3 4 30" xfId="5455"/>
    <cellStyle name="Accent3 4 4" xfId="5456"/>
    <cellStyle name="Accent3 4 4 2" xfId="5457"/>
    <cellStyle name="Accent3 4 5" xfId="5458"/>
    <cellStyle name="Accent3 4 5 2" xfId="5459"/>
    <cellStyle name="Accent3 4 6" xfId="5460"/>
    <cellStyle name="Accent3 4 6 2" xfId="5461"/>
    <cellStyle name="Accent3 4 7" xfId="5462"/>
    <cellStyle name="Accent3 4 7 2" xfId="5463"/>
    <cellStyle name="Accent3 4 8" xfId="5464"/>
    <cellStyle name="Accent3 4 8 2" xfId="5465"/>
    <cellStyle name="Accent3 4 9" xfId="5466"/>
    <cellStyle name="Accent3 4 9 2" xfId="5467"/>
    <cellStyle name="Accent3 40" xfId="5468"/>
    <cellStyle name="Accent3 40 2" xfId="5469"/>
    <cellStyle name="Accent3 41" xfId="5470"/>
    <cellStyle name="Accent3 42" xfId="5471"/>
    <cellStyle name="Accent3 43" xfId="5472"/>
    <cellStyle name="Accent3 44" xfId="5473"/>
    <cellStyle name="Accent3 45" xfId="5474"/>
    <cellStyle name="Accent3 46" xfId="5475"/>
    <cellStyle name="Accent3 47" xfId="5476"/>
    <cellStyle name="Accent3 48" xfId="5477"/>
    <cellStyle name="Accent3 49" xfId="5478"/>
    <cellStyle name="Accent3 5" xfId="5479"/>
    <cellStyle name="Accent3 5 2" xfId="5480"/>
    <cellStyle name="Accent3 50" xfId="5481"/>
    <cellStyle name="Accent3 51" xfId="5482"/>
    <cellStyle name="Accent3 52" xfId="5483"/>
    <cellStyle name="Accent3 53" xfId="5484"/>
    <cellStyle name="Accent3 54" xfId="5485"/>
    <cellStyle name="Accent3 55" xfId="5486"/>
    <cellStyle name="Accent3 56" xfId="5487"/>
    <cellStyle name="Accent3 57" xfId="5488"/>
    <cellStyle name="Accent3 6" xfId="5489"/>
    <cellStyle name="Accent3 6 2" xfId="5490"/>
    <cellStyle name="Accent3 7" xfId="5491"/>
    <cellStyle name="Accent3 7 2" xfId="5492"/>
    <cellStyle name="Accent3 8" xfId="5493"/>
    <cellStyle name="Accent3 8 2" xfId="5494"/>
    <cellStyle name="Accent3 9" xfId="5495"/>
    <cellStyle name="Accent3 9 2" xfId="5496"/>
    <cellStyle name="Accent4" xfId="18411" builtinId="41" customBuiltin="1"/>
    <cellStyle name="Accent4 10" xfId="5497"/>
    <cellStyle name="Accent4 10 2" xfId="5498"/>
    <cellStyle name="Accent4 11" xfId="5499"/>
    <cellStyle name="Accent4 11 2" xfId="5500"/>
    <cellStyle name="Accent4 12" xfId="5501"/>
    <cellStyle name="Accent4 12 2" xfId="5502"/>
    <cellStyle name="Accent4 13" xfId="5503"/>
    <cellStyle name="Accent4 13 2" xfId="5504"/>
    <cellStyle name="Accent4 14" xfId="5505"/>
    <cellStyle name="Accent4 14 2" xfId="5506"/>
    <cellStyle name="Accent4 15" xfId="5507"/>
    <cellStyle name="Accent4 15 2" xfId="5508"/>
    <cellStyle name="Accent4 16" xfId="5509"/>
    <cellStyle name="Accent4 16 2" xfId="5510"/>
    <cellStyle name="Accent4 17" xfId="5511"/>
    <cellStyle name="Accent4 17 2" xfId="5512"/>
    <cellStyle name="Accent4 18" xfId="5513"/>
    <cellStyle name="Accent4 18 2" xfId="5514"/>
    <cellStyle name="Accent4 19" xfId="5515"/>
    <cellStyle name="Accent4 19 2" xfId="5516"/>
    <cellStyle name="Accent4 2" xfId="5517"/>
    <cellStyle name="Accent4 2 10" xfId="5518"/>
    <cellStyle name="Accent4 2 10 2" xfId="5519"/>
    <cellStyle name="Accent4 2 11" xfId="5520"/>
    <cellStyle name="Accent4 2 11 2" xfId="5521"/>
    <cellStyle name="Accent4 2 12" xfId="5522"/>
    <cellStyle name="Accent4 2 12 2" xfId="5523"/>
    <cellStyle name="Accent4 2 13" xfId="5524"/>
    <cellStyle name="Accent4 2 13 2" xfId="5525"/>
    <cellStyle name="Accent4 2 14" xfId="5526"/>
    <cellStyle name="Accent4 2 14 2" xfId="5527"/>
    <cellStyle name="Accent4 2 15" xfId="5528"/>
    <cellStyle name="Accent4 2 15 2" xfId="5529"/>
    <cellStyle name="Accent4 2 16" xfId="5530"/>
    <cellStyle name="Accent4 2 16 2" xfId="5531"/>
    <cellStyle name="Accent4 2 17" xfId="5532"/>
    <cellStyle name="Accent4 2 17 2" xfId="5533"/>
    <cellStyle name="Accent4 2 18" xfId="5534"/>
    <cellStyle name="Accent4 2 18 2" xfId="5535"/>
    <cellStyle name="Accent4 2 19" xfId="5536"/>
    <cellStyle name="Accent4 2 19 2" xfId="5537"/>
    <cellStyle name="Accent4 2 2" xfId="5538"/>
    <cellStyle name="Accent4 2 2 2" xfId="5539"/>
    <cellStyle name="Accent4 2 20" xfId="5540"/>
    <cellStyle name="Accent4 2 20 2" xfId="5541"/>
    <cellStyle name="Accent4 2 21" xfId="5542"/>
    <cellStyle name="Accent4 2 21 2" xfId="5543"/>
    <cellStyle name="Accent4 2 22" xfId="5544"/>
    <cellStyle name="Accent4 2 22 2" xfId="5545"/>
    <cellStyle name="Accent4 2 23" xfId="5546"/>
    <cellStyle name="Accent4 2 23 2" xfId="5547"/>
    <cellStyle name="Accent4 2 24" xfId="5548"/>
    <cellStyle name="Accent4 2 24 2" xfId="5549"/>
    <cellStyle name="Accent4 2 25" xfId="5550"/>
    <cellStyle name="Accent4 2 25 2" xfId="5551"/>
    <cellStyle name="Accent4 2 26" xfId="5552"/>
    <cellStyle name="Accent4 2 26 2" xfId="5553"/>
    <cellStyle name="Accent4 2 27" xfId="5554"/>
    <cellStyle name="Accent4 2 27 2" xfId="5555"/>
    <cellStyle name="Accent4 2 28" xfId="5556"/>
    <cellStyle name="Accent4 2 28 2" xfId="5557"/>
    <cellStyle name="Accent4 2 29" xfId="5558"/>
    <cellStyle name="Accent4 2 29 2" xfId="5559"/>
    <cellStyle name="Accent4 2 3" xfId="5560"/>
    <cellStyle name="Accent4 2 3 2" xfId="5561"/>
    <cellStyle name="Accent4 2 30" xfId="5562"/>
    <cellStyle name="Accent4 2 30 2" xfId="5563"/>
    <cellStyle name="Accent4 2 31" xfId="5564"/>
    <cellStyle name="Accent4 2 31 2" xfId="5565"/>
    <cellStyle name="Accent4 2 32" xfId="5566"/>
    <cellStyle name="Accent4 2 32 2" xfId="5567"/>
    <cellStyle name="Accent4 2 33" xfId="5568"/>
    <cellStyle name="Accent4 2 34" xfId="5569"/>
    <cellStyle name="Accent4 2 35" xfId="5570"/>
    <cellStyle name="Accent4 2 4" xfId="5571"/>
    <cellStyle name="Accent4 2 4 2" xfId="5572"/>
    <cellStyle name="Accent4 2 5" xfId="5573"/>
    <cellStyle name="Accent4 2 5 2" xfId="5574"/>
    <cellStyle name="Accent4 2 6" xfId="5575"/>
    <cellStyle name="Accent4 2 6 2" xfId="5576"/>
    <cellStyle name="Accent4 2 7" xfId="5577"/>
    <cellStyle name="Accent4 2 7 2" xfId="5578"/>
    <cellStyle name="Accent4 2 8" xfId="5579"/>
    <cellStyle name="Accent4 2 8 10" xfId="5580"/>
    <cellStyle name="Accent4 2 8 10 2" xfId="5581"/>
    <cellStyle name="Accent4 2 8 11" xfId="5582"/>
    <cellStyle name="Accent4 2 8 11 2" xfId="5583"/>
    <cellStyle name="Accent4 2 8 12" xfId="5584"/>
    <cellStyle name="Accent4 2 8 2" xfId="5585"/>
    <cellStyle name="Accent4 2 8 2 2" xfId="5586"/>
    <cellStyle name="Accent4 2 8 2 2 2" xfId="5587"/>
    <cellStyle name="Accent4 2 8 2 3" xfId="5588"/>
    <cellStyle name="Accent4 2 8 2 3 2" xfId="5589"/>
    <cellStyle name="Accent4 2 8 2 4" xfId="5590"/>
    <cellStyle name="Accent4 2 8 2 4 2" xfId="5591"/>
    <cellStyle name="Accent4 2 8 2 5" xfId="5592"/>
    <cellStyle name="Accent4 2 8 2 5 2" xfId="5593"/>
    <cellStyle name="Accent4 2 8 2 6" xfId="5594"/>
    <cellStyle name="Accent4 2 8 3" xfId="5595"/>
    <cellStyle name="Accent4 2 8 3 2" xfId="5596"/>
    <cellStyle name="Accent4 2 8 3 2 2" xfId="5597"/>
    <cellStyle name="Accent4 2 8 3 3" xfId="5598"/>
    <cellStyle name="Accent4 2 8 3 3 2" xfId="5599"/>
    <cellStyle name="Accent4 2 8 3 4" xfId="5600"/>
    <cellStyle name="Accent4 2 8 3 4 2" xfId="5601"/>
    <cellStyle name="Accent4 2 8 3 5" xfId="5602"/>
    <cellStyle name="Accent4 2 8 3 5 2" xfId="5603"/>
    <cellStyle name="Accent4 2 8 3 6" xfId="5604"/>
    <cellStyle name="Accent4 2 8 4" xfId="5605"/>
    <cellStyle name="Accent4 2 8 4 2" xfId="5606"/>
    <cellStyle name="Accent4 2 8 5" xfId="5607"/>
    <cellStyle name="Accent4 2 8 5 2" xfId="5608"/>
    <cellStyle name="Accent4 2 8 6" xfId="5609"/>
    <cellStyle name="Accent4 2 8 6 2" xfId="5610"/>
    <cellStyle name="Accent4 2 8 7" xfId="5611"/>
    <cellStyle name="Accent4 2 8 7 2" xfId="5612"/>
    <cellStyle name="Accent4 2 8 8" xfId="5613"/>
    <cellStyle name="Accent4 2 8 8 2" xfId="5614"/>
    <cellStyle name="Accent4 2 8 9" xfId="5615"/>
    <cellStyle name="Accent4 2 8 9 2" xfId="5616"/>
    <cellStyle name="Accent4 2 9" xfId="5617"/>
    <cellStyle name="Accent4 2 9 2" xfId="5618"/>
    <cellStyle name="Accent4 2 9 2 2" xfId="5619"/>
    <cellStyle name="Accent4 2 9 3" xfId="5620"/>
    <cellStyle name="Accent4 20" xfId="5621"/>
    <cellStyle name="Accent4 20 2" xfId="5622"/>
    <cellStyle name="Accent4 21" xfId="5623"/>
    <cellStyle name="Accent4 21 2" xfId="5624"/>
    <cellStyle name="Accent4 22" xfId="5625"/>
    <cellStyle name="Accent4 22 2" xfId="5626"/>
    <cellStyle name="Accent4 23" xfId="5627"/>
    <cellStyle name="Accent4 23 2" xfId="5628"/>
    <cellStyle name="Accent4 24" xfId="5629"/>
    <cellStyle name="Accent4 24 2" xfId="5630"/>
    <cellStyle name="Accent4 25" xfId="5631"/>
    <cellStyle name="Accent4 25 2" xfId="5632"/>
    <cellStyle name="Accent4 26" xfId="5633"/>
    <cellStyle name="Accent4 26 2" xfId="5634"/>
    <cellStyle name="Accent4 27" xfId="5635"/>
    <cellStyle name="Accent4 27 2" xfId="5636"/>
    <cellStyle name="Accent4 28" xfId="5637"/>
    <cellStyle name="Accent4 28 2" xfId="5638"/>
    <cellStyle name="Accent4 29" xfId="5639"/>
    <cellStyle name="Accent4 29 2" xfId="5640"/>
    <cellStyle name="Accent4 3" xfId="5641"/>
    <cellStyle name="Accent4 3 10" xfId="5642"/>
    <cellStyle name="Accent4 3 10 2" xfId="5643"/>
    <cellStyle name="Accent4 3 11" xfId="5644"/>
    <cellStyle name="Accent4 3 11 2" xfId="5645"/>
    <cellStyle name="Accent4 3 12" xfId="5646"/>
    <cellStyle name="Accent4 3 12 2" xfId="5647"/>
    <cellStyle name="Accent4 3 13" xfId="5648"/>
    <cellStyle name="Accent4 3 13 2" xfId="5649"/>
    <cellStyle name="Accent4 3 14" xfId="5650"/>
    <cellStyle name="Accent4 3 14 2" xfId="5651"/>
    <cellStyle name="Accent4 3 15" xfId="5652"/>
    <cellStyle name="Accent4 3 15 2" xfId="5653"/>
    <cellStyle name="Accent4 3 16" xfId="5654"/>
    <cellStyle name="Accent4 3 16 2" xfId="5655"/>
    <cellStyle name="Accent4 3 17" xfId="5656"/>
    <cellStyle name="Accent4 3 17 2" xfId="5657"/>
    <cellStyle name="Accent4 3 18" xfId="5658"/>
    <cellStyle name="Accent4 3 18 2" xfId="5659"/>
    <cellStyle name="Accent4 3 19" xfId="5660"/>
    <cellStyle name="Accent4 3 19 2" xfId="5661"/>
    <cellStyle name="Accent4 3 2" xfId="5662"/>
    <cellStyle name="Accent4 3 2 2" xfId="5663"/>
    <cellStyle name="Accent4 3 20" xfId="5664"/>
    <cellStyle name="Accent4 3 20 2" xfId="5665"/>
    <cellStyle name="Accent4 3 21" xfId="5666"/>
    <cellStyle name="Accent4 3 21 2" xfId="5667"/>
    <cellStyle name="Accent4 3 22" xfId="5668"/>
    <cellStyle name="Accent4 3 22 2" xfId="5669"/>
    <cellStyle name="Accent4 3 23" xfId="5670"/>
    <cellStyle name="Accent4 3 23 2" xfId="5671"/>
    <cellStyle name="Accent4 3 24" xfId="5672"/>
    <cellStyle name="Accent4 3 24 2" xfId="5673"/>
    <cellStyle name="Accent4 3 25" xfId="5674"/>
    <cellStyle name="Accent4 3 25 2" xfId="5675"/>
    <cellStyle name="Accent4 3 26" xfId="5676"/>
    <cellStyle name="Accent4 3 26 2" xfId="5677"/>
    <cellStyle name="Accent4 3 27" xfId="5678"/>
    <cellStyle name="Accent4 3 27 2" xfId="5679"/>
    <cellStyle name="Accent4 3 28" xfId="5680"/>
    <cellStyle name="Accent4 3 28 2" xfId="5681"/>
    <cellStyle name="Accent4 3 29" xfId="5682"/>
    <cellStyle name="Accent4 3 3" xfId="5683"/>
    <cellStyle name="Accent4 3 3 2" xfId="5684"/>
    <cellStyle name="Accent4 3 30" xfId="5685"/>
    <cellStyle name="Accent4 3 4" xfId="5686"/>
    <cellStyle name="Accent4 3 4 2" xfId="5687"/>
    <cellStyle name="Accent4 3 5" xfId="5688"/>
    <cellStyle name="Accent4 3 5 2" xfId="5689"/>
    <cellStyle name="Accent4 3 6" xfId="5690"/>
    <cellStyle name="Accent4 3 6 2" xfId="5691"/>
    <cellStyle name="Accent4 3 7" xfId="5692"/>
    <cellStyle name="Accent4 3 7 2" xfId="5693"/>
    <cellStyle name="Accent4 3 8" xfId="5694"/>
    <cellStyle name="Accent4 3 8 2" xfId="5695"/>
    <cellStyle name="Accent4 3 9" xfId="5696"/>
    <cellStyle name="Accent4 3 9 2" xfId="5697"/>
    <cellStyle name="Accent4 30" xfId="5698"/>
    <cellStyle name="Accent4 30 2" xfId="5699"/>
    <cellStyle name="Accent4 31" xfId="5700"/>
    <cellStyle name="Accent4 31 2" xfId="5701"/>
    <cellStyle name="Accent4 32" xfId="5702"/>
    <cellStyle name="Accent4 32 2" xfId="5703"/>
    <cellStyle name="Accent4 33" xfId="5704"/>
    <cellStyle name="Accent4 33 2" xfId="5705"/>
    <cellStyle name="Accent4 34" xfId="5706"/>
    <cellStyle name="Accent4 34 2" xfId="5707"/>
    <cellStyle name="Accent4 35" xfId="5708"/>
    <cellStyle name="Accent4 35 2" xfId="5709"/>
    <cellStyle name="Accent4 36" xfId="5710"/>
    <cellStyle name="Accent4 36 2" xfId="5711"/>
    <cellStyle name="Accent4 37" xfId="5712"/>
    <cellStyle name="Accent4 37 2" xfId="5713"/>
    <cellStyle name="Accent4 38" xfId="5714"/>
    <cellStyle name="Accent4 38 2" xfId="5715"/>
    <cellStyle name="Accent4 39" xfId="5716"/>
    <cellStyle name="Accent4 39 2" xfId="5717"/>
    <cellStyle name="Accent4 4" xfId="5718"/>
    <cellStyle name="Accent4 4 10" xfId="5719"/>
    <cellStyle name="Accent4 4 10 2" xfId="5720"/>
    <cellStyle name="Accent4 4 11" xfId="5721"/>
    <cellStyle name="Accent4 4 11 2" xfId="5722"/>
    <cellStyle name="Accent4 4 12" xfId="5723"/>
    <cellStyle name="Accent4 4 12 2" xfId="5724"/>
    <cellStyle name="Accent4 4 13" xfId="5725"/>
    <cellStyle name="Accent4 4 13 2" xfId="5726"/>
    <cellStyle name="Accent4 4 14" xfId="5727"/>
    <cellStyle name="Accent4 4 14 2" xfId="5728"/>
    <cellStyle name="Accent4 4 15" xfId="5729"/>
    <cellStyle name="Accent4 4 15 2" xfId="5730"/>
    <cellStyle name="Accent4 4 16" xfId="5731"/>
    <cellStyle name="Accent4 4 16 2" xfId="5732"/>
    <cellStyle name="Accent4 4 17" xfId="5733"/>
    <cellStyle name="Accent4 4 17 2" xfId="5734"/>
    <cellStyle name="Accent4 4 18" xfId="5735"/>
    <cellStyle name="Accent4 4 18 2" xfId="5736"/>
    <cellStyle name="Accent4 4 19" xfId="5737"/>
    <cellStyle name="Accent4 4 19 2" xfId="5738"/>
    <cellStyle name="Accent4 4 2" xfId="5739"/>
    <cellStyle name="Accent4 4 2 2" xfId="5740"/>
    <cellStyle name="Accent4 4 20" xfId="5741"/>
    <cellStyle name="Accent4 4 20 2" xfId="5742"/>
    <cellStyle name="Accent4 4 21" xfId="5743"/>
    <cellStyle name="Accent4 4 21 2" xfId="5744"/>
    <cellStyle name="Accent4 4 22" xfId="5745"/>
    <cellStyle name="Accent4 4 22 2" xfId="5746"/>
    <cellStyle name="Accent4 4 23" xfId="5747"/>
    <cellStyle name="Accent4 4 23 2" xfId="5748"/>
    <cellStyle name="Accent4 4 24" xfId="5749"/>
    <cellStyle name="Accent4 4 24 2" xfId="5750"/>
    <cellStyle name="Accent4 4 25" xfId="5751"/>
    <cellStyle name="Accent4 4 25 2" xfId="5752"/>
    <cellStyle name="Accent4 4 26" xfId="5753"/>
    <cellStyle name="Accent4 4 26 2" xfId="5754"/>
    <cellStyle name="Accent4 4 27" xfId="5755"/>
    <cellStyle name="Accent4 4 27 2" xfId="5756"/>
    <cellStyle name="Accent4 4 28" xfId="5757"/>
    <cellStyle name="Accent4 4 28 2" xfId="5758"/>
    <cellStyle name="Accent4 4 29" xfId="5759"/>
    <cellStyle name="Accent4 4 3" xfId="5760"/>
    <cellStyle name="Accent4 4 3 2" xfId="5761"/>
    <cellStyle name="Accent4 4 30" xfId="5762"/>
    <cellStyle name="Accent4 4 4" xfId="5763"/>
    <cellStyle name="Accent4 4 4 2" xfId="5764"/>
    <cellStyle name="Accent4 4 5" xfId="5765"/>
    <cellStyle name="Accent4 4 5 2" xfId="5766"/>
    <cellStyle name="Accent4 4 6" xfId="5767"/>
    <cellStyle name="Accent4 4 6 2" xfId="5768"/>
    <cellStyle name="Accent4 4 7" xfId="5769"/>
    <cellStyle name="Accent4 4 7 2" xfId="5770"/>
    <cellStyle name="Accent4 4 8" xfId="5771"/>
    <cellStyle name="Accent4 4 8 2" xfId="5772"/>
    <cellStyle name="Accent4 4 9" xfId="5773"/>
    <cellStyle name="Accent4 4 9 2" xfId="5774"/>
    <cellStyle name="Accent4 40" xfId="5775"/>
    <cellStyle name="Accent4 40 2" xfId="5776"/>
    <cellStyle name="Accent4 41" xfId="5777"/>
    <cellStyle name="Accent4 42" xfId="5778"/>
    <cellStyle name="Accent4 43" xfId="5779"/>
    <cellStyle name="Accent4 44" xfId="5780"/>
    <cellStyle name="Accent4 45" xfId="5781"/>
    <cellStyle name="Accent4 46" xfId="5782"/>
    <cellStyle name="Accent4 47" xfId="5783"/>
    <cellStyle name="Accent4 48" xfId="5784"/>
    <cellStyle name="Accent4 49" xfId="5785"/>
    <cellStyle name="Accent4 5" xfId="5786"/>
    <cellStyle name="Accent4 5 2" xfId="5787"/>
    <cellStyle name="Accent4 50" xfId="5788"/>
    <cellStyle name="Accent4 51" xfId="5789"/>
    <cellStyle name="Accent4 52" xfId="5790"/>
    <cellStyle name="Accent4 53" xfId="5791"/>
    <cellStyle name="Accent4 54" xfId="5792"/>
    <cellStyle name="Accent4 55" xfId="5793"/>
    <cellStyle name="Accent4 56" xfId="5794"/>
    <cellStyle name="Accent4 57" xfId="5795"/>
    <cellStyle name="Accent4 6" xfId="5796"/>
    <cellStyle name="Accent4 6 2" xfId="5797"/>
    <cellStyle name="Accent4 7" xfId="5798"/>
    <cellStyle name="Accent4 7 2" xfId="5799"/>
    <cellStyle name="Accent4 8" xfId="5800"/>
    <cellStyle name="Accent4 8 2" xfId="5801"/>
    <cellStyle name="Accent4 9" xfId="5802"/>
    <cellStyle name="Accent4 9 2" xfId="5803"/>
    <cellStyle name="Accent5" xfId="18415" builtinId="45" customBuiltin="1"/>
    <cellStyle name="Accent5 10" xfId="5804"/>
    <cellStyle name="Accent5 10 2" xfId="5805"/>
    <cellStyle name="Accent5 11" xfId="5806"/>
    <cellStyle name="Accent5 11 2" xfId="5807"/>
    <cellStyle name="Accent5 12" xfId="5808"/>
    <cellStyle name="Accent5 12 2" xfId="5809"/>
    <cellStyle name="Accent5 13" xfId="5810"/>
    <cellStyle name="Accent5 13 2" xfId="5811"/>
    <cellStyle name="Accent5 14" xfId="5812"/>
    <cellStyle name="Accent5 14 2" xfId="5813"/>
    <cellStyle name="Accent5 15" xfId="5814"/>
    <cellStyle name="Accent5 15 2" xfId="5815"/>
    <cellStyle name="Accent5 16" xfId="5816"/>
    <cellStyle name="Accent5 16 2" xfId="5817"/>
    <cellStyle name="Accent5 17" xfId="5818"/>
    <cellStyle name="Accent5 17 2" xfId="5819"/>
    <cellStyle name="Accent5 18" xfId="5820"/>
    <cellStyle name="Accent5 18 2" xfId="5821"/>
    <cellStyle name="Accent5 19" xfId="5822"/>
    <cellStyle name="Accent5 19 2" xfId="5823"/>
    <cellStyle name="Accent5 2" xfId="5824"/>
    <cellStyle name="Accent5 2 10" xfId="5825"/>
    <cellStyle name="Accent5 2 10 2" xfId="5826"/>
    <cellStyle name="Accent5 2 11" xfId="5827"/>
    <cellStyle name="Accent5 2 11 2" xfId="5828"/>
    <cellStyle name="Accent5 2 12" xfId="5829"/>
    <cellStyle name="Accent5 2 12 2" xfId="5830"/>
    <cellStyle name="Accent5 2 13" xfId="5831"/>
    <cellStyle name="Accent5 2 13 2" xfId="5832"/>
    <cellStyle name="Accent5 2 14" xfId="5833"/>
    <cellStyle name="Accent5 2 14 2" xfId="5834"/>
    <cellStyle name="Accent5 2 15" xfId="5835"/>
    <cellStyle name="Accent5 2 15 2" xfId="5836"/>
    <cellStyle name="Accent5 2 16" xfId="5837"/>
    <cellStyle name="Accent5 2 16 2" xfId="5838"/>
    <cellStyle name="Accent5 2 17" xfId="5839"/>
    <cellStyle name="Accent5 2 17 2" xfId="5840"/>
    <cellStyle name="Accent5 2 18" xfId="5841"/>
    <cellStyle name="Accent5 2 18 2" xfId="5842"/>
    <cellStyle name="Accent5 2 19" xfId="5843"/>
    <cellStyle name="Accent5 2 19 2" xfId="5844"/>
    <cellStyle name="Accent5 2 2" xfId="5845"/>
    <cellStyle name="Accent5 2 2 2" xfId="5846"/>
    <cellStyle name="Accent5 2 20" xfId="5847"/>
    <cellStyle name="Accent5 2 20 2" xfId="5848"/>
    <cellStyle name="Accent5 2 21" xfId="5849"/>
    <cellStyle name="Accent5 2 21 2" xfId="5850"/>
    <cellStyle name="Accent5 2 22" xfId="5851"/>
    <cellStyle name="Accent5 2 22 2" xfId="5852"/>
    <cellStyle name="Accent5 2 23" xfId="5853"/>
    <cellStyle name="Accent5 2 23 2" xfId="5854"/>
    <cellStyle name="Accent5 2 24" xfId="5855"/>
    <cellStyle name="Accent5 2 24 2" xfId="5856"/>
    <cellStyle name="Accent5 2 25" xfId="5857"/>
    <cellStyle name="Accent5 2 25 2" xfId="5858"/>
    <cellStyle name="Accent5 2 26" xfId="5859"/>
    <cellStyle name="Accent5 2 26 2" xfId="5860"/>
    <cellStyle name="Accent5 2 27" xfId="5861"/>
    <cellStyle name="Accent5 2 27 2" xfId="5862"/>
    <cellStyle name="Accent5 2 28" xfId="5863"/>
    <cellStyle name="Accent5 2 28 2" xfId="5864"/>
    <cellStyle name="Accent5 2 29" xfId="5865"/>
    <cellStyle name="Accent5 2 3" xfId="5866"/>
    <cellStyle name="Accent5 2 3 2" xfId="5867"/>
    <cellStyle name="Accent5 2 30" xfId="5868"/>
    <cellStyle name="Accent5 2 31" xfId="5869"/>
    <cellStyle name="Accent5 2 4" xfId="5870"/>
    <cellStyle name="Accent5 2 4 2" xfId="5871"/>
    <cellStyle name="Accent5 2 5" xfId="5872"/>
    <cellStyle name="Accent5 2 5 2" xfId="5873"/>
    <cellStyle name="Accent5 2 6" xfId="5874"/>
    <cellStyle name="Accent5 2 6 2" xfId="5875"/>
    <cellStyle name="Accent5 2 7" xfId="5876"/>
    <cellStyle name="Accent5 2 7 2" xfId="5877"/>
    <cellStyle name="Accent5 2 8" xfId="5878"/>
    <cellStyle name="Accent5 2 8 2" xfId="5879"/>
    <cellStyle name="Accent5 2 9" xfId="5880"/>
    <cellStyle name="Accent5 2 9 2" xfId="5881"/>
    <cellStyle name="Accent5 20" xfId="5882"/>
    <cellStyle name="Accent5 20 2" xfId="5883"/>
    <cellStyle name="Accent5 21" xfId="5884"/>
    <cellStyle name="Accent5 21 2" xfId="5885"/>
    <cellStyle name="Accent5 22" xfId="5886"/>
    <cellStyle name="Accent5 22 2" xfId="5887"/>
    <cellStyle name="Accent5 23" xfId="5888"/>
    <cellStyle name="Accent5 23 2" xfId="5889"/>
    <cellStyle name="Accent5 24" xfId="5890"/>
    <cellStyle name="Accent5 24 2" xfId="5891"/>
    <cellStyle name="Accent5 25" xfId="5892"/>
    <cellStyle name="Accent5 25 2" xfId="5893"/>
    <cellStyle name="Accent5 26" xfId="5894"/>
    <cellStyle name="Accent5 26 2" xfId="5895"/>
    <cellStyle name="Accent5 27" xfId="5896"/>
    <cellStyle name="Accent5 27 2" xfId="5897"/>
    <cellStyle name="Accent5 28" xfId="5898"/>
    <cellStyle name="Accent5 28 2" xfId="5899"/>
    <cellStyle name="Accent5 29" xfId="5900"/>
    <cellStyle name="Accent5 29 2" xfId="5901"/>
    <cellStyle name="Accent5 3" xfId="5902"/>
    <cellStyle name="Accent5 3 10" xfId="5903"/>
    <cellStyle name="Accent5 3 10 2" xfId="5904"/>
    <cellStyle name="Accent5 3 11" xfId="5905"/>
    <cellStyle name="Accent5 3 11 2" xfId="5906"/>
    <cellStyle name="Accent5 3 12" xfId="5907"/>
    <cellStyle name="Accent5 3 12 2" xfId="5908"/>
    <cellStyle name="Accent5 3 13" xfId="5909"/>
    <cellStyle name="Accent5 3 13 2" xfId="5910"/>
    <cellStyle name="Accent5 3 14" xfId="5911"/>
    <cellStyle name="Accent5 3 14 2" xfId="5912"/>
    <cellStyle name="Accent5 3 15" xfId="5913"/>
    <cellStyle name="Accent5 3 15 2" xfId="5914"/>
    <cellStyle name="Accent5 3 16" xfId="5915"/>
    <cellStyle name="Accent5 3 16 2" xfId="5916"/>
    <cellStyle name="Accent5 3 17" xfId="5917"/>
    <cellStyle name="Accent5 3 17 2" xfId="5918"/>
    <cellStyle name="Accent5 3 18" xfId="5919"/>
    <cellStyle name="Accent5 3 18 2" xfId="5920"/>
    <cellStyle name="Accent5 3 19" xfId="5921"/>
    <cellStyle name="Accent5 3 19 2" xfId="5922"/>
    <cellStyle name="Accent5 3 2" xfId="5923"/>
    <cellStyle name="Accent5 3 2 2" xfId="5924"/>
    <cellStyle name="Accent5 3 20" xfId="5925"/>
    <cellStyle name="Accent5 3 20 2" xfId="5926"/>
    <cellStyle name="Accent5 3 21" xfId="5927"/>
    <cellStyle name="Accent5 3 21 2" xfId="5928"/>
    <cellStyle name="Accent5 3 22" xfId="5929"/>
    <cellStyle name="Accent5 3 22 2" xfId="5930"/>
    <cellStyle name="Accent5 3 23" xfId="5931"/>
    <cellStyle name="Accent5 3 23 2" xfId="5932"/>
    <cellStyle name="Accent5 3 24" xfId="5933"/>
    <cellStyle name="Accent5 3 24 2" xfId="5934"/>
    <cellStyle name="Accent5 3 25" xfId="5935"/>
    <cellStyle name="Accent5 3 25 2" xfId="5936"/>
    <cellStyle name="Accent5 3 26" xfId="5937"/>
    <cellStyle name="Accent5 3 26 2" xfId="5938"/>
    <cellStyle name="Accent5 3 27" xfId="5939"/>
    <cellStyle name="Accent5 3 27 2" xfId="5940"/>
    <cellStyle name="Accent5 3 28" xfId="5941"/>
    <cellStyle name="Accent5 3 28 2" xfId="5942"/>
    <cellStyle name="Accent5 3 29" xfId="5943"/>
    <cellStyle name="Accent5 3 3" xfId="5944"/>
    <cellStyle name="Accent5 3 3 2" xfId="5945"/>
    <cellStyle name="Accent5 3 30" xfId="5946"/>
    <cellStyle name="Accent5 3 4" xfId="5947"/>
    <cellStyle name="Accent5 3 4 2" xfId="5948"/>
    <cellStyle name="Accent5 3 5" xfId="5949"/>
    <cellStyle name="Accent5 3 5 2" xfId="5950"/>
    <cellStyle name="Accent5 3 6" xfId="5951"/>
    <cellStyle name="Accent5 3 6 2" xfId="5952"/>
    <cellStyle name="Accent5 3 7" xfId="5953"/>
    <cellStyle name="Accent5 3 7 2" xfId="5954"/>
    <cellStyle name="Accent5 3 8" xfId="5955"/>
    <cellStyle name="Accent5 3 8 2" xfId="5956"/>
    <cellStyle name="Accent5 3 9" xfId="5957"/>
    <cellStyle name="Accent5 3 9 2" xfId="5958"/>
    <cellStyle name="Accent5 30" xfId="5959"/>
    <cellStyle name="Accent5 30 2" xfId="5960"/>
    <cellStyle name="Accent5 31" xfId="5961"/>
    <cellStyle name="Accent5 31 2" xfId="5962"/>
    <cellStyle name="Accent5 32" xfId="5963"/>
    <cellStyle name="Accent5 32 2" xfId="5964"/>
    <cellStyle name="Accent5 33" xfId="5965"/>
    <cellStyle name="Accent5 33 2" xfId="5966"/>
    <cellStyle name="Accent5 34" xfId="5967"/>
    <cellStyle name="Accent5 34 2" xfId="5968"/>
    <cellStyle name="Accent5 35" xfId="5969"/>
    <cellStyle name="Accent5 35 2" xfId="5970"/>
    <cellStyle name="Accent5 36" xfId="5971"/>
    <cellStyle name="Accent5 36 2" xfId="5972"/>
    <cellStyle name="Accent5 37" xfId="5973"/>
    <cellStyle name="Accent5 37 2" xfId="5974"/>
    <cellStyle name="Accent5 38" xfId="5975"/>
    <cellStyle name="Accent5 38 2" xfId="5976"/>
    <cellStyle name="Accent5 39" xfId="5977"/>
    <cellStyle name="Accent5 39 2" xfId="5978"/>
    <cellStyle name="Accent5 4" xfId="5979"/>
    <cellStyle name="Accent5 4 10" xfId="5980"/>
    <cellStyle name="Accent5 4 10 2" xfId="5981"/>
    <cellStyle name="Accent5 4 11" xfId="5982"/>
    <cellStyle name="Accent5 4 11 2" xfId="5983"/>
    <cellStyle name="Accent5 4 12" xfId="5984"/>
    <cellStyle name="Accent5 4 12 2" xfId="5985"/>
    <cellStyle name="Accent5 4 13" xfId="5986"/>
    <cellStyle name="Accent5 4 13 2" xfId="5987"/>
    <cellStyle name="Accent5 4 14" xfId="5988"/>
    <cellStyle name="Accent5 4 14 2" xfId="5989"/>
    <cellStyle name="Accent5 4 15" xfId="5990"/>
    <cellStyle name="Accent5 4 15 2" xfId="5991"/>
    <cellStyle name="Accent5 4 16" xfId="5992"/>
    <cellStyle name="Accent5 4 16 2" xfId="5993"/>
    <cellStyle name="Accent5 4 17" xfId="5994"/>
    <cellStyle name="Accent5 4 17 2" xfId="5995"/>
    <cellStyle name="Accent5 4 18" xfId="5996"/>
    <cellStyle name="Accent5 4 18 2" xfId="5997"/>
    <cellStyle name="Accent5 4 19" xfId="5998"/>
    <cellStyle name="Accent5 4 19 2" xfId="5999"/>
    <cellStyle name="Accent5 4 2" xfId="6000"/>
    <cellStyle name="Accent5 4 2 2" xfId="6001"/>
    <cellStyle name="Accent5 4 20" xfId="6002"/>
    <cellStyle name="Accent5 4 20 2" xfId="6003"/>
    <cellStyle name="Accent5 4 21" xfId="6004"/>
    <cellStyle name="Accent5 4 21 2" xfId="6005"/>
    <cellStyle name="Accent5 4 22" xfId="6006"/>
    <cellStyle name="Accent5 4 22 2" xfId="6007"/>
    <cellStyle name="Accent5 4 23" xfId="6008"/>
    <cellStyle name="Accent5 4 23 2" xfId="6009"/>
    <cellStyle name="Accent5 4 24" xfId="6010"/>
    <cellStyle name="Accent5 4 24 2" xfId="6011"/>
    <cellStyle name="Accent5 4 25" xfId="6012"/>
    <cellStyle name="Accent5 4 25 2" xfId="6013"/>
    <cellStyle name="Accent5 4 26" xfId="6014"/>
    <cellStyle name="Accent5 4 26 2" xfId="6015"/>
    <cellStyle name="Accent5 4 27" xfId="6016"/>
    <cellStyle name="Accent5 4 27 2" xfId="6017"/>
    <cellStyle name="Accent5 4 28" xfId="6018"/>
    <cellStyle name="Accent5 4 28 2" xfId="6019"/>
    <cellStyle name="Accent5 4 29" xfId="6020"/>
    <cellStyle name="Accent5 4 3" xfId="6021"/>
    <cellStyle name="Accent5 4 3 2" xfId="6022"/>
    <cellStyle name="Accent5 4 30" xfId="6023"/>
    <cellStyle name="Accent5 4 4" xfId="6024"/>
    <cellStyle name="Accent5 4 4 2" xfId="6025"/>
    <cellStyle name="Accent5 4 5" xfId="6026"/>
    <cellStyle name="Accent5 4 5 2" xfId="6027"/>
    <cellStyle name="Accent5 4 6" xfId="6028"/>
    <cellStyle name="Accent5 4 6 2" xfId="6029"/>
    <cellStyle name="Accent5 4 7" xfId="6030"/>
    <cellStyle name="Accent5 4 7 2" xfId="6031"/>
    <cellStyle name="Accent5 4 8" xfId="6032"/>
    <cellStyle name="Accent5 4 8 2" xfId="6033"/>
    <cellStyle name="Accent5 4 9" xfId="6034"/>
    <cellStyle name="Accent5 4 9 2" xfId="6035"/>
    <cellStyle name="Accent5 40" xfId="6036"/>
    <cellStyle name="Accent5 40 2" xfId="6037"/>
    <cellStyle name="Accent5 41" xfId="6038"/>
    <cellStyle name="Accent5 42" xfId="6039"/>
    <cellStyle name="Accent5 43" xfId="6040"/>
    <cellStyle name="Accent5 44" xfId="6041"/>
    <cellStyle name="Accent5 45" xfId="6042"/>
    <cellStyle name="Accent5 46" xfId="6043"/>
    <cellStyle name="Accent5 47" xfId="6044"/>
    <cellStyle name="Accent5 48" xfId="6045"/>
    <cellStyle name="Accent5 49" xfId="6046"/>
    <cellStyle name="Accent5 5" xfId="6047"/>
    <cellStyle name="Accent5 5 2" xfId="6048"/>
    <cellStyle name="Accent5 50" xfId="6049"/>
    <cellStyle name="Accent5 51" xfId="6050"/>
    <cellStyle name="Accent5 52" xfId="6051"/>
    <cellStyle name="Accent5 53" xfId="6052"/>
    <cellStyle name="Accent5 54" xfId="6053"/>
    <cellStyle name="Accent5 55" xfId="6054"/>
    <cellStyle name="Accent5 56" xfId="6055"/>
    <cellStyle name="Accent5 57" xfId="6056"/>
    <cellStyle name="Accent5 6" xfId="6057"/>
    <cellStyle name="Accent5 6 2" xfId="6058"/>
    <cellStyle name="Accent5 7" xfId="6059"/>
    <cellStyle name="Accent5 7 2" xfId="6060"/>
    <cellStyle name="Accent5 8" xfId="6061"/>
    <cellStyle name="Accent5 8 2" xfId="6062"/>
    <cellStyle name="Accent5 9" xfId="6063"/>
    <cellStyle name="Accent5 9 2" xfId="6064"/>
    <cellStyle name="Accent6" xfId="18419" builtinId="49" customBuiltin="1"/>
    <cellStyle name="Accent6 10" xfId="6065"/>
    <cellStyle name="Accent6 10 2" xfId="6066"/>
    <cellStyle name="Accent6 11" xfId="6067"/>
    <cellStyle name="Accent6 11 2" xfId="6068"/>
    <cellStyle name="Accent6 12" xfId="6069"/>
    <cellStyle name="Accent6 12 2" xfId="6070"/>
    <cellStyle name="Accent6 13" xfId="6071"/>
    <cellStyle name="Accent6 13 2" xfId="6072"/>
    <cellStyle name="Accent6 14" xfId="6073"/>
    <cellStyle name="Accent6 14 2" xfId="6074"/>
    <cellStyle name="Accent6 15" xfId="6075"/>
    <cellStyle name="Accent6 15 2" xfId="6076"/>
    <cellStyle name="Accent6 16" xfId="6077"/>
    <cellStyle name="Accent6 16 2" xfId="6078"/>
    <cellStyle name="Accent6 17" xfId="6079"/>
    <cellStyle name="Accent6 17 2" xfId="6080"/>
    <cellStyle name="Accent6 18" xfId="6081"/>
    <cellStyle name="Accent6 18 2" xfId="6082"/>
    <cellStyle name="Accent6 19" xfId="6083"/>
    <cellStyle name="Accent6 19 2" xfId="6084"/>
    <cellStyle name="Accent6 2" xfId="6085"/>
    <cellStyle name="Accent6 2 10" xfId="6086"/>
    <cellStyle name="Accent6 2 10 2" xfId="6087"/>
    <cellStyle name="Accent6 2 11" xfId="6088"/>
    <cellStyle name="Accent6 2 11 2" xfId="6089"/>
    <cellStyle name="Accent6 2 12" xfId="6090"/>
    <cellStyle name="Accent6 2 12 2" xfId="6091"/>
    <cellStyle name="Accent6 2 13" xfId="6092"/>
    <cellStyle name="Accent6 2 13 2" xfId="6093"/>
    <cellStyle name="Accent6 2 14" xfId="6094"/>
    <cellStyle name="Accent6 2 14 2" xfId="6095"/>
    <cellStyle name="Accent6 2 15" xfId="6096"/>
    <cellStyle name="Accent6 2 15 2" xfId="6097"/>
    <cellStyle name="Accent6 2 16" xfId="6098"/>
    <cellStyle name="Accent6 2 16 2" xfId="6099"/>
    <cellStyle name="Accent6 2 17" xfId="6100"/>
    <cellStyle name="Accent6 2 17 2" xfId="6101"/>
    <cellStyle name="Accent6 2 18" xfId="6102"/>
    <cellStyle name="Accent6 2 18 2" xfId="6103"/>
    <cellStyle name="Accent6 2 19" xfId="6104"/>
    <cellStyle name="Accent6 2 19 2" xfId="6105"/>
    <cellStyle name="Accent6 2 2" xfId="6106"/>
    <cellStyle name="Accent6 2 2 2" xfId="6107"/>
    <cellStyle name="Accent6 2 20" xfId="6108"/>
    <cellStyle name="Accent6 2 20 2" xfId="6109"/>
    <cellStyle name="Accent6 2 21" xfId="6110"/>
    <cellStyle name="Accent6 2 21 2" xfId="6111"/>
    <cellStyle name="Accent6 2 22" xfId="6112"/>
    <cellStyle name="Accent6 2 22 2" xfId="6113"/>
    <cellStyle name="Accent6 2 23" xfId="6114"/>
    <cellStyle name="Accent6 2 23 2" xfId="6115"/>
    <cellStyle name="Accent6 2 24" xfId="6116"/>
    <cellStyle name="Accent6 2 24 2" xfId="6117"/>
    <cellStyle name="Accent6 2 25" xfId="6118"/>
    <cellStyle name="Accent6 2 25 2" xfId="6119"/>
    <cellStyle name="Accent6 2 26" xfId="6120"/>
    <cellStyle name="Accent6 2 26 2" xfId="6121"/>
    <cellStyle name="Accent6 2 27" xfId="6122"/>
    <cellStyle name="Accent6 2 27 2" xfId="6123"/>
    <cellStyle name="Accent6 2 28" xfId="6124"/>
    <cellStyle name="Accent6 2 28 2" xfId="6125"/>
    <cellStyle name="Accent6 2 29" xfId="6126"/>
    <cellStyle name="Accent6 2 3" xfId="6127"/>
    <cellStyle name="Accent6 2 3 2" xfId="6128"/>
    <cellStyle name="Accent6 2 30" xfId="6129"/>
    <cellStyle name="Accent6 2 31" xfId="6130"/>
    <cellStyle name="Accent6 2 4" xfId="6131"/>
    <cellStyle name="Accent6 2 4 2" xfId="6132"/>
    <cellStyle name="Accent6 2 5" xfId="6133"/>
    <cellStyle name="Accent6 2 5 2" xfId="6134"/>
    <cellStyle name="Accent6 2 6" xfId="6135"/>
    <cellStyle name="Accent6 2 6 2" xfId="6136"/>
    <cellStyle name="Accent6 2 7" xfId="6137"/>
    <cellStyle name="Accent6 2 7 2" xfId="6138"/>
    <cellStyle name="Accent6 2 8" xfId="6139"/>
    <cellStyle name="Accent6 2 8 2" xfId="6140"/>
    <cellStyle name="Accent6 2 9" xfId="6141"/>
    <cellStyle name="Accent6 2 9 2" xfId="6142"/>
    <cellStyle name="Accent6 20" xfId="6143"/>
    <cellStyle name="Accent6 20 2" xfId="6144"/>
    <cellStyle name="Accent6 21" xfId="6145"/>
    <cellStyle name="Accent6 21 2" xfId="6146"/>
    <cellStyle name="Accent6 22" xfId="6147"/>
    <cellStyle name="Accent6 22 2" xfId="6148"/>
    <cellStyle name="Accent6 23" xfId="6149"/>
    <cellStyle name="Accent6 23 2" xfId="6150"/>
    <cellStyle name="Accent6 24" xfId="6151"/>
    <cellStyle name="Accent6 24 2" xfId="6152"/>
    <cellStyle name="Accent6 25" xfId="6153"/>
    <cellStyle name="Accent6 25 2" xfId="6154"/>
    <cellStyle name="Accent6 26" xfId="6155"/>
    <cellStyle name="Accent6 26 2" xfId="6156"/>
    <cellStyle name="Accent6 27" xfId="6157"/>
    <cellStyle name="Accent6 27 2" xfId="6158"/>
    <cellStyle name="Accent6 28" xfId="6159"/>
    <cellStyle name="Accent6 28 2" xfId="6160"/>
    <cellStyle name="Accent6 29" xfId="6161"/>
    <cellStyle name="Accent6 29 2" xfId="6162"/>
    <cellStyle name="Accent6 3" xfId="6163"/>
    <cellStyle name="Accent6 3 10" xfId="6164"/>
    <cellStyle name="Accent6 3 10 2" xfId="6165"/>
    <cellStyle name="Accent6 3 11" xfId="6166"/>
    <cellStyle name="Accent6 3 11 2" xfId="6167"/>
    <cellStyle name="Accent6 3 12" xfId="6168"/>
    <cellStyle name="Accent6 3 12 2" xfId="6169"/>
    <cellStyle name="Accent6 3 13" xfId="6170"/>
    <cellStyle name="Accent6 3 13 2" xfId="6171"/>
    <cellStyle name="Accent6 3 14" xfId="6172"/>
    <cellStyle name="Accent6 3 14 2" xfId="6173"/>
    <cellStyle name="Accent6 3 15" xfId="6174"/>
    <cellStyle name="Accent6 3 15 2" xfId="6175"/>
    <cellStyle name="Accent6 3 16" xfId="6176"/>
    <cellStyle name="Accent6 3 16 2" xfId="6177"/>
    <cellStyle name="Accent6 3 17" xfId="6178"/>
    <cellStyle name="Accent6 3 17 2" xfId="6179"/>
    <cellStyle name="Accent6 3 18" xfId="6180"/>
    <cellStyle name="Accent6 3 18 2" xfId="6181"/>
    <cellStyle name="Accent6 3 19" xfId="6182"/>
    <cellStyle name="Accent6 3 19 2" xfId="6183"/>
    <cellStyle name="Accent6 3 2" xfId="6184"/>
    <cellStyle name="Accent6 3 2 2" xfId="6185"/>
    <cellStyle name="Accent6 3 20" xfId="6186"/>
    <cellStyle name="Accent6 3 20 2" xfId="6187"/>
    <cellStyle name="Accent6 3 21" xfId="6188"/>
    <cellStyle name="Accent6 3 21 2" xfId="6189"/>
    <cellStyle name="Accent6 3 22" xfId="6190"/>
    <cellStyle name="Accent6 3 22 2" xfId="6191"/>
    <cellStyle name="Accent6 3 23" xfId="6192"/>
    <cellStyle name="Accent6 3 23 2" xfId="6193"/>
    <cellStyle name="Accent6 3 24" xfId="6194"/>
    <cellStyle name="Accent6 3 24 2" xfId="6195"/>
    <cellStyle name="Accent6 3 25" xfId="6196"/>
    <cellStyle name="Accent6 3 25 2" xfId="6197"/>
    <cellStyle name="Accent6 3 26" xfId="6198"/>
    <cellStyle name="Accent6 3 26 2" xfId="6199"/>
    <cellStyle name="Accent6 3 27" xfId="6200"/>
    <cellStyle name="Accent6 3 27 2" xfId="6201"/>
    <cellStyle name="Accent6 3 28" xfId="6202"/>
    <cellStyle name="Accent6 3 28 2" xfId="6203"/>
    <cellStyle name="Accent6 3 29" xfId="6204"/>
    <cellStyle name="Accent6 3 3" xfId="6205"/>
    <cellStyle name="Accent6 3 3 2" xfId="6206"/>
    <cellStyle name="Accent6 3 30" xfId="6207"/>
    <cellStyle name="Accent6 3 4" xfId="6208"/>
    <cellStyle name="Accent6 3 4 2" xfId="6209"/>
    <cellStyle name="Accent6 3 5" xfId="6210"/>
    <cellStyle name="Accent6 3 5 2" xfId="6211"/>
    <cellStyle name="Accent6 3 6" xfId="6212"/>
    <cellStyle name="Accent6 3 6 2" xfId="6213"/>
    <cellStyle name="Accent6 3 7" xfId="6214"/>
    <cellStyle name="Accent6 3 7 2" xfId="6215"/>
    <cellStyle name="Accent6 3 8" xfId="6216"/>
    <cellStyle name="Accent6 3 8 2" xfId="6217"/>
    <cellStyle name="Accent6 3 9" xfId="6218"/>
    <cellStyle name="Accent6 3 9 2" xfId="6219"/>
    <cellStyle name="Accent6 30" xfId="6220"/>
    <cellStyle name="Accent6 30 2" xfId="6221"/>
    <cellStyle name="Accent6 31" xfId="6222"/>
    <cellStyle name="Accent6 31 2" xfId="6223"/>
    <cellStyle name="Accent6 32" xfId="6224"/>
    <cellStyle name="Accent6 32 2" xfId="6225"/>
    <cellStyle name="Accent6 33" xfId="6226"/>
    <cellStyle name="Accent6 33 2" xfId="6227"/>
    <cellStyle name="Accent6 34" xfId="6228"/>
    <cellStyle name="Accent6 34 2" xfId="6229"/>
    <cellStyle name="Accent6 35" xfId="6230"/>
    <cellStyle name="Accent6 35 2" xfId="6231"/>
    <cellStyle name="Accent6 36" xfId="6232"/>
    <cellStyle name="Accent6 36 2" xfId="6233"/>
    <cellStyle name="Accent6 37" xfId="6234"/>
    <cellStyle name="Accent6 37 2" xfId="6235"/>
    <cellStyle name="Accent6 38" xfId="6236"/>
    <cellStyle name="Accent6 38 2" xfId="6237"/>
    <cellStyle name="Accent6 39" xfId="6238"/>
    <cellStyle name="Accent6 39 2" xfId="6239"/>
    <cellStyle name="Accent6 4" xfId="6240"/>
    <cellStyle name="Accent6 4 10" xfId="6241"/>
    <cellStyle name="Accent6 4 10 2" xfId="6242"/>
    <cellStyle name="Accent6 4 11" xfId="6243"/>
    <cellStyle name="Accent6 4 11 2" xfId="6244"/>
    <cellStyle name="Accent6 4 12" xfId="6245"/>
    <cellStyle name="Accent6 4 12 2" xfId="6246"/>
    <cellStyle name="Accent6 4 13" xfId="6247"/>
    <cellStyle name="Accent6 4 13 2" xfId="6248"/>
    <cellStyle name="Accent6 4 14" xfId="6249"/>
    <cellStyle name="Accent6 4 14 2" xfId="6250"/>
    <cellStyle name="Accent6 4 15" xfId="6251"/>
    <cellStyle name="Accent6 4 15 2" xfId="6252"/>
    <cellStyle name="Accent6 4 16" xfId="6253"/>
    <cellStyle name="Accent6 4 16 2" xfId="6254"/>
    <cellStyle name="Accent6 4 17" xfId="6255"/>
    <cellStyle name="Accent6 4 17 2" xfId="6256"/>
    <cellStyle name="Accent6 4 18" xfId="6257"/>
    <cellStyle name="Accent6 4 18 2" xfId="6258"/>
    <cellStyle name="Accent6 4 19" xfId="6259"/>
    <cellStyle name="Accent6 4 19 2" xfId="6260"/>
    <cellStyle name="Accent6 4 2" xfId="6261"/>
    <cellStyle name="Accent6 4 2 2" xfId="6262"/>
    <cellStyle name="Accent6 4 20" xfId="6263"/>
    <cellStyle name="Accent6 4 20 2" xfId="6264"/>
    <cellStyle name="Accent6 4 21" xfId="6265"/>
    <cellStyle name="Accent6 4 21 2" xfId="6266"/>
    <cellStyle name="Accent6 4 22" xfId="6267"/>
    <cellStyle name="Accent6 4 22 2" xfId="6268"/>
    <cellStyle name="Accent6 4 23" xfId="6269"/>
    <cellStyle name="Accent6 4 23 2" xfId="6270"/>
    <cellStyle name="Accent6 4 24" xfId="6271"/>
    <cellStyle name="Accent6 4 24 2" xfId="6272"/>
    <cellStyle name="Accent6 4 25" xfId="6273"/>
    <cellStyle name="Accent6 4 25 2" xfId="6274"/>
    <cellStyle name="Accent6 4 26" xfId="6275"/>
    <cellStyle name="Accent6 4 26 2" xfId="6276"/>
    <cellStyle name="Accent6 4 27" xfId="6277"/>
    <cellStyle name="Accent6 4 27 2" xfId="6278"/>
    <cellStyle name="Accent6 4 28" xfId="6279"/>
    <cellStyle name="Accent6 4 28 2" xfId="6280"/>
    <cellStyle name="Accent6 4 29" xfId="6281"/>
    <cellStyle name="Accent6 4 3" xfId="6282"/>
    <cellStyle name="Accent6 4 3 2" xfId="6283"/>
    <cellStyle name="Accent6 4 30" xfId="6284"/>
    <cellStyle name="Accent6 4 4" xfId="6285"/>
    <cellStyle name="Accent6 4 4 2" xfId="6286"/>
    <cellStyle name="Accent6 4 5" xfId="6287"/>
    <cellStyle name="Accent6 4 5 2" xfId="6288"/>
    <cellStyle name="Accent6 4 6" xfId="6289"/>
    <cellStyle name="Accent6 4 6 2" xfId="6290"/>
    <cellStyle name="Accent6 4 7" xfId="6291"/>
    <cellStyle name="Accent6 4 7 2" xfId="6292"/>
    <cellStyle name="Accent6 4 8" xfId="6293"/>
    <cellStyle name="Accent6 4 8 2" xfId="6294"/>
    <cellStyle name="Accent6 4 9" xfId="6295"/>
    <cellStyle name="Accent6 4 9 2" xfId="6296"/>
    <cellStyle name="Accent6 40" xfId="6297"/>
    <cellStyle name="Accent6 40 2" xfId="6298"/>
    <cellStyle name="Accent6 41" xfId="6299"/>
    <cellStyle name="Accent6 42" xfId="6300"/>
    <cellStyle name="Accent6 43" xfId="6301"/>
    <cellStyle name="Accent6 44" xfId="6302"/>
    <cellStyle name="Accent6 45" xfId="6303"/>
    <cellStyle name="Accent6 46" xfId="6304"/>
    <cellStyle name="Accent6 47" xfId="6305"/>
    <cellStyle name="Accent6 48" xfId="6306"/>
    <cellStyle name="Accent6 49" xfId="6307"/>
    <cellStyle name="Accent6 5" xfId="6308"/>
    <cellStyle name="Accent6 5 2" xfId="6309"/>
    <cellStyle name="Accent6 50" xfId="6310"/>
    <cellStyle name="Accent6 51" xfId="6311"/>
    <cellStyle name="Accent6 52" xfId="6312"/>
    <cellStyle name="Accent6 53" xfId="6313"/>
    <cellStyle name="Accent6 54" xfId="6314"/>
    <cellStyle name="Accent6 55" xfId="6315"/>
    <cellStyle name="Accent6 56" xfId="6316"/>
    <cellStyle name="Accent6 57" xfId="6317"/>
    <cellStyle name="Accent6 6" xfId="6318"/>
    <cellStyle name="Accent6 6 2" xfId="6319"/>
    <cellStyle name="Accent6 7" xfId="6320"/>
    <cellStyle name="Accent6 7 2" xfId="6321"/>
    <cellStyle name="Accent6 8" xfId="6322"/>
    <cellStyle name="Accent6 8 2" xfId="6323"/>
    <cellStyle name="Accent6 9" xfId="6324"/>
    <cellStyle name="Accent6 9 2" xfId="6325"/>
    <cellStyle name="Bad" xfId="8" builtinId="27" customBuiltin="1"/>
    <cellStyle name="Bad 10" xfId="6326"/>
    <cellStyle name="Bad 10 2" xfId="6327"/>
    <cellStyle name="Bad 11" xfId="6328"/>
    <cellStyle name="Bad 11 2" xfId="6329"/>
    <cellStyle name="Bad 12" xfId="6330"/>
    <cellStyle name="Bad 12 2" xfId="6331"/>
    <cellStyle name="Bad 13" xfId="6332"/>
    <cellStyle name="Bad 13 2" xfId="6333"/>
    <cellStyle name="Bad 14" xfId="6334"/>
    <cellStyle name="Bad 14 2" xfId="6335"/>
    <cellStyle name="Bad 15" xfId="6336"/>
    <cellStyle name="Bad 15 2" xfId="6337"/>
    <cellStyle name="Bad 16" xfId="6338"/>
    <cellStyle name="Bad 16 2" xfId="6339"/>
    <cellStyle name="Bad 17" xfId="6340"/>
    <cellStyle name="Bad 17 2" xfId="6341"/>
    <cellStyle name="Bad 18" xfId="6342"/>
    <cellStyle name="Bad 18 2" xfId="6343"/>
    <cellStyle name="Bad 19" xfId="6344"/>
    <cellStyle name="Bad 19 2" xfId="6345"/>
    <cellStyle name="Bad 2" xfId="6346"/>
    <cellStyle name="Bad 2 10" xfId="6347"/>
    <cellStyle name="Bad 2 10 2" xfId="6348"/>
    <cellStyle name="Bad 2 11" xfId="6349"/>
    <cellStyle name="Bad 2 11 2" xfId="6350"/>
    <cellStyle name="Bad 2 12" xfId="6351"/>
    <cellStyle name="Bad 2 12 2" xfId="6352"/>
    <cellStyle name="Bad 2 13" xfId="6353"/>
    <cellStyle name="Bad 2 13 2" xfId="6354"/>
    <cellStyle name="Bad 2 14" xfId="6355"/>
    <cellStyle name="Bad 2 14 2" xfId="6356"/>
    <cellStyle name="Bad 2 15" xfId="6357"/>
    <cellStyle name="Bad 2 15 2" xfId="6358"/>
    <cellStyle name="Bad 2 16" xfId="6359"/>
    <cellStyle name="Bad 2 16 2" xfId="6360"/>
    <cellStyle name="Bad 2 17" xfId="6361"/>
    <cellStyle name="Bad 2 17 2" xfId="6362"/>
    <cellStyle name="Bad 2 18" xfId="6363"/>
    <cellStyle name="Bad 2 18 2" xfId="6364"/>
    <cellStyle name="Bad 2 19" xfId="6365"/>
    <cellStyle name="Bad 2 19 2" xfId="6366"/>
    <cellStyle name="Bad 2 2" xfId="6367"/>
    <cellStyle name="Bad 2 2 2" xfId="6368"/>
    <cellStyle name="Bad 2 20" xfId="6369"/>
    <cellStyle name="Bad 2 20 2" xfId="6370"/>
    <cellStyle name="Bad 2 21" xfId="6371"/>
    <cellStyle name="Bad 2 21 2" xfId="6372"/>
    <cellStyle name="Bad 2 22" xfId="6373"/>
    <cellStyle name="Bad 2 22 2" xfId="6374"/>
    <cellStyle name="Bad 2 23" xfId="6375"/>
    <cellStyle name="Bad 2 23 2" xfId="6376"/>
    <cellStyle name="Bad 2 24" xfId="6377"/>
    <cellStyle name="Bad 2 24 2" xfId="6378"/>
    <cellStyle name="Bad 2 25" xfId="6379"/>
    <cellStyle name="Bad 2 25 2" xfId="6380"/>
    <cellStyle name="Bad 2 26" xfId="6381"/>
    <cellStyle name="Bad 2 26 2" xfId="6382"/>
    <cellStyle name="Bad 2 27" xfId="6383"/>
    <cellStyle name="Bad 2 27 2" xfId="6384"/>
    <cellStyle name="Bad 2 28" xfId="6385"/>
    <cellStyle name="Bad 2 28 2" xfId="6386"/>
    <cellStyle name="Bad 2 29" xfId="6387"/>
    <cellStyle name="Bad 2 3" xfId="6388"/>
    <cellStyle name="Bad 2 3 2" xfId="6389"/>
    <cellStyle name="Bad 2 30" xfId="6390"/>
    <cellStyle name="Bad 2 31" xfId="6391"/>
    <cellStyle name="Bad 2 4" xfId="6392"/>
    <cellStyle name="Bad 2 4 2" xfId="6393"/>
    <cellStyle name="Bad 2 5" xfId="6394"/>
    <cellStyle name="Bad 2 5 2" xfId="6395"/>
    <cellStyle name="Bad 2 6" xfId="6396"/>
    <cellStyle name="Bad 2 6 2" xfId="6397"/>
    <cellStyle name="Bad 2 7" xfId="6398"/>
    <cellStyle name="Bad 2 7 2" xfId="6399"/>
    <cellStyle name="Bad 2 8" xfId="6400"/>
    <cellStyle name="Bad 2 8 2" xfId="6401"/>
    <cellStyle name="Bad 2 9" xfId="6402"/>
    <cellStyle name="Bad 2 9 2" xfId="6403"/>
    <cellStyle name="Bad 20" xfId="6404"/>
    <cellStyle name="Bad 20 2" xfId="6405"/>
    <cellStyle name="Bad 21" xfId="6406"/>
    <cellStyle name="Bad 21 2" xfId="6407"/>
    <cellStyle name="Bad 22" xfId="6408"/>
    <cellStyle name="Bad 22 2" xfId="6409"/>
    <cellStyle name="Bad 23" xfId="6410"/>
    <cellStyle name="Bad 23 2" xfId="6411"/>
    <cellStyle name="Bad 24" xfId="6412"/>
    <cellStyle name="Bad 24 2" xfId="6413"/>
    <cellStyle name="Bad 25" xfId="6414"/>
    <cellStyle name="Bad 25 2" xfId="6415"/>
    <cellStyle name="Bad 26" xfId="6416"/>
    <cellStyle name="Bad 26 2" xfId="6417"/>
    <cellStyle name="Bad 27" xfId="6418"/>
    <cellStyle name="Bad 27 2" xfId="6419"/>
    <cellStyle name="Bad 28" xfId="6420"/>
    <cellStyle name="Bad 28 2" xfId="6421"/>
    <cellStyle name="Bad 29" xfId="6422"/>
    <cellStyle name="Bad 29 2" xfId="6423"/>
    <cellStyle name="Bad 3" xfId="6424"/>
    <cellStyle name="Bad 3 10" xfId="6425"/>
    <cellStyle name="Bad 3 10 2" xfId="6426"/>
    <cellStyle name="Bad 3 11" xfId="6427"/>
    <cellStyle name="Bad 3 11 2" xfId="6428"/>
    <cellStyle name="Bad 3 12" xfId="6429"/>
    <cellStyle name="Bad 3 12 2" xfId="6430"/>
    <cellStyle name="Bad 3 13" xfId="6431"/>
    <cellStyle name="Bad 3 13 2" xfId="6432"/>
    <cellStyle name="Bad 3 14" xfId="6433"/>
    <cellStyle name="Bad 3 14 2" xfId="6434"/>
    <cellStyle name="Bad 3 15" xfId="6435"/>
    <cellStyle name="Bad 3 15 2" xfId="6436"/>
    <cellStyle name="Bad 3 16" xfId="6437"/>
    <cellStyle name="Bad 3 16 2" xfId="6438"/>
    <cellStyle name="Bad 3 17" xfId="6439"/>
    <cellStyle name="Bad 3 17 2" xfId="6440"/>
    <cellStyle name="Bad 3 18" xfId="6441"/>
    <cellStyle name="Bad 3 18 2" xfId="6442"/>
    <cellStyle name="Bad 3 19" xfId="6443"/>
    <cellStyle name="Bad 3 19 2" xfId="6444"/>
    <cellStyle name="Bad 3 2" xfId="6445"/>
    <cellStyle name="Bad 3 2 2" xfId="6446"/>
    <cellStyle name="Bad 3 20" xfId="6447"/>
    <cellStyle name="Bad 3 20 2" xfId="6448"/>
    <cellStyle name="Bad 3 21" xfId="6449"/>
    <cellStyle name="Bad 3 21 2" xfId="6450"/>
    <cellStyle name="Bad 3 22" xfId="6451"/>
    <cellStyle name="Bad 3 22 2" xfId="6452"/>
    <cellStyle name="Bad 3 23" xfId="6453"/>
    <cellStyle name="Bad 3 23 2" xfId="6454"/>
    <cellStyle name="Bad 3 24" xfId="6455"/>
    <cellStyle name="Bad 3 24 2" xfId="6456"/>
    <cellStyle name="Bad 3 25" xfId="6457"/>
    <cellStyle name="Bad 3 25 2" xfId="6458"/>
    <cellStyle name="Bad 3 26" xfId="6459"/>
    <cellStyle name="Bad 3 26 2" xfId="6460"/>
    <cellStyle name="Bad 3 27" xfId="6461"/>
    <cellStyle name="Bad 3 27 2" xfId="6462"/>
    <cellStyle name="Bad 3 28" xfId="6463"/>
    <cellStyle name="Bad 3 28 2" xfId="6464"/>
    <cellStyle name="Bad 3 29" xfId="6465"/>
    <cellStyle name="Bad 3 3" xfId="6466"/>
    <cellStyle name="Bad 3 3 2" xfId="6467"/>
    <cellStyle name="Bad 3 30" xfId="6468"/>
    <cellStyle name="Bad 3 4" xfId="6469"/>
    <cellStyle name="Bad 3 4 2" xfId="6470"/>
    <cellStyle name="Bad 3 5" xfId="6471"/>
    <cellStyle name="Bad 3 5 2" xfId="6472"/>
    <cellStyle name="Bad 3 6" xfId="6473"/>
    <cellStyle name="Bad 3 6 2" xfId="6474"/>
    <cellStyle name="Bad 3 7" xfId="6475"/>
    <cellStyle name="Bad 3 7 2" xfId="6476"/>
    <cellStyle name="Bad 3 8" xfId="6477"/>
    <cellStyle name="Bad 3 8 2" xfId="6478"/>
    <cellStyle name="Bad 3 9" xfId="6479"/>
    <cellStyle name="Bad 3 9 2" xfId="6480"/>
    <cellStyle name="Bad 30" xfId="6481"/>
    <cellStyle name="Bad 30 2" xfId="6482"/>
    <cellStyle name="Bad 31" xfId="6483"/>
    <cellStyle name="Bad 31 2" xfId="6484"/>
    <cellStyle name="Bad 32" xfId="6485"/>
    <cellStyle name="Bad 32 2" xfId="6486"/>
    <cellStyle name="Bad 33" xfId="6487"/>
    <cellStyle name="Bad 33 2" xfId="6488"/>
    <cellStyle name="Bad 34" xfId="6489"/>
    <cellStyle name="Bad 34 2" xfId="6490"/>
    <cellStyle name="Bad 35" xfId="6491"/>
    <cellStyle name="Bad 35 2" xfId="6492"/>
    <cellStyle name="Bad 36" xfId="6493"/>
    <cellStyle name="Bad 36 2" xfId="6494"/>
    <cellStyle name="Bad 37" xfId="6495"/>
    <cellStyle name="Bad 37 2" xfId="6496"/>
    <cellStyle name="Bad 38" xfId="6497"/>
    <cellStyle name="Bad 38 2" xfId="6498"/>
    <cellStyle name="Bad 39" xfId="6499"/>
    <cellStyle name="Bad 39 2" xfId="6500"/>
    <cellStyle name="Bad 4" xfId="6501"/>
    <cellStyle name="Bad 4 10" xfId="6502"/>
    <cellStyle name="Bad 4 10 2" xfId="6503"/>
    <cellStyle name="Bad 4 11" xfId="6504"/>
    <cellStyle name="Bad 4 11 2" xfId="6505"/>
    <cellStyle name="Bad 4 12" xfId="6506"/>
    <cellStyle name="Bad 4 12 2" xfId="6507"/>
    <cellStyle name="Bad 4 13" xfId="6508"/>
    <cellStyle name="Bad 4 13 2" xfId="6509"/>
    <cellStyle name="Bad 4 14" xfId="6510"/>
    <cellStyle name="Bad 4 14 2" xfId="6511"/>
    <cellStyle name="Bad 4 15" xfId="6512"/>
    <cellStyle name="Bad 4 15 2" xfId="6513"/>
    <cellStyle name="Bad 4 16" xfId="6514"/>
    <cellStyle name="Bad 4 16 2" xfId="6515"/>
    <cellStyle name="Bad 4 17" xfId="6516"/>
    <cellStyle name="Bad 4 17 2" xfId="6517"/>
    <cellStyle name="Bad 4 18" xfId="6518"/>
    <cellStyle name="Bad 4 18 2" xfId="6519"/>
    <cellStyle name="Bad 4 19" xfId="6520"/>
    <cellStyle name="Bad 4 19 2" xfId="6521"/>
    <cellStyle name="Bad 4 2" xfId="6522"/>
    <cellStyle name="Bad 4 2 2" xfId="6523"/>
    <cellStyle name="Bad 4 20" xfId="6524"/>
    <cellStyle name="Bad 4 20 2" xfId="6525"/>
    <cellStyle name="Bad 4 21" xfId="6526"/>
    <cellStyle name="Bad 4 21 2" xfId="6527"/>
    <cellStyle name="Bad 4 22" xfId="6528"/>
    <cellStyle name="Bad 4 22 2" xfId="6529"/>
    <cellStyle name="Bad 4 23" xfId="6530"/>
    <cellStyle name="Bad 4 23 2" xfId="6531"/>
    <cellStyle name="Bad 4 24" xfId="6532"/>
    <cellStyle name="Bad 4 24 2" xfId="6533"/>
    <cellStyle name="Bad 4 25" xfId="6534"/>
    <cellStyle name="Bad 4 25 2" xfId="6535"/>
    <cellStyle name="Bad 4 26" xfId="6536"/>
    <cellStyle name="Bad 4 26 2" xfId="6537"/>
    <cellStyle name="Bad 4 27" xfId="6538"/>
    <cellStyle name="Bad 4 27 2" xfId="6539"/>
    <cellStyle name="Bad 4 28" xfId="6540"/>
    <cellStyle name="Bad 4 28 2" xfId="6541"/>
    <cellStyle name="Bad 4 29" xfId="6542"/>
    <cellStyle name="Bad 4 3" xfId="6543"/>
    <cellStyle name="Bad 4 3 2" xfId="6544"/>
    <cellStyle name="Bad 4 30" xfId="6545"/>
    <cellStyle name="Bad 4 4" xfId="6546"/>
    <cellStyle name="Bad 4 4 2" xfId="6547"/>
    <cellStyle name="Bad 4 5" xfId="6548"/>
    <cellStyle name="Bad 4 5 2" xfId="6549"/>
    <cellStyle name="Bad 4 6" xfId="6550"/>
    <cellStyle name="Bad 4 6 2" xfId="6551"/>
    <cellStyle name="Bad 4 7" xfId="6552"/>
    <cellStyle name="Bad 4 7 2" xfId="6553"/>
    <cellStyle name="Bad 4 8" xfId="6554"/>
    <cellStyle name="Bad 4 8 2" xfId="6555"/>
    <cellStyle name="Bad 4 9" xfId="6556"/>
    <cellStyle name="Bad 4 9 2" xfId="6557"/>
    <cellStyle name="Bad 40" xfId="6558"/>
    <cellStyle name="Bad 40 2" xfId="6559"/>
    <cellStyle name="Bad 41" xfId="6560"/>
    <cellStyle name="Bad 42" xfId="6561"/>
    <cellStyle name="Bad 43" xfId="6562"/>
    <cellStyle name="Bad 44" xfId="6563"/>
    <cellStyle name="Bad 45" xfId="6564"/>
    <cellStyle name="Bad 46" xfId="6565"/>
    <cellStyle name="Bad 47" xfId="6566"/>
    <cellStyle name="Bad 48" xfId="6567"/>
    <cellStyle name="Bad 49" xfId="6568"/>
    <cellStyle name="Bad 5" xfId="6569"/>
    <cellStyle name="Bad 5 2" xfId="6570"/>
    <cellStyle name="Bad 50" xfId="6571"/>
    <cellStyle name="Bad 51" xfId="6572"/>
    <cellStyle name="Bad 52" xfId="6573"/>
    <cellStyle name="Bad 53" xfId="6574"/>
    <cellStyle name="Bad 54" xfId="6575"/>
    <cellStyle name="Bad 55" xfId="6576"/>
    <cellStyle name="Bad 56" xfId="6577"/>
    <cellStyle name="Bad 57" xfId="6578"/>
    <cellStyle name="Bad 58" xfId="18424"/>
    <cellStyle name="Bad 6" xfId="6579"/>
    <cellStyle name="Bad 6 2" xfId="6580"/>
    <cellStyle name="Bad 7" xfId="6581"/>
    <cellStyle name="Bad 7 2" xfId="6582"/>
    <cellStyle name="Bad 8" xfId="6583"/>
    <cellStyle name="Bad 8 2" xfId="6584"/>
    <cellStyle name="Bad 9" xfId="6585"/>
    <cellStyle name="Bad 9 2" xfId="6586"/>
    <cellStyle name="Calculation" xfId="13" builtinId="22" customBuiltin="1"/>
    <cellStyle name="Calculation 10" xfId="6587"/>
    <cellStyle name="Calculation 10 2" xfId="6588"/>
    <cellStyle name="Calculation 11" xfId="6589"/>
    <cellStyle name="Calculation 11 2" xfId="6590"/>
    <cellStyle name="Calculation 12" xfId="6591"/>
    <cellStyle name="Calculation 12 2" xfId="6592"/>
    <cellStyle name="Calculation 13" xfId="6593"/>
    <cellStyle name="Calculation 13 2" xfId="6594"/>
    <cellStyle name="Calculation 14" xfId="6595"/>
    <cellStyle name="Calculation 14 2" xfId="6596"/>
    <cellStyle name="Calculation 15" xfId="6597"/>
    <cellStyle name="Calculation 15 2" xfId="6598"/>
    <cellStyle name="Calculation 16" xfId="6599"/>
    <cellStyle name="Calculation 16 2" xfId="6600"/>
    <cellStyle name="Calculation 17" xfId="6601"/>
    <cellStyle name="Calculation 17 2" xfId="6602"/>
    <cellStyle name="Calculation 18" xfId="6603"/>
    <cellStyle name="Calculation 18 2" xfId="6604"/>
    <cellStyle name="Calculation 19" xfId="6605"/>
    <cellStyle name="Calculation 19 2" xfId="6606"/>
    <cellStyle name="Calculation 2" xfId="6607"/>
    <cellStyle name="Calculation 2 10" xfId="6608"/>
    <cellStyle name="Calculation 2 10 2" xfId="6609"/>
    <cellStyle name="Calculation 2 11" xfId="6610"/>
    <cellStyle name="Calculation 2 11 2" xfId="6611"/>
    <cellStyle name="Calculation 2 12" xfId="6612"/>
    <cellStyle name="Calculation 2 12 2" xfId="6613"/>
    <cellStyle name="Calculation 2 13" xfId="6614"/>
    <cellStyle name="Calculation 2 13 2" xfId="6615"/>
    <cellStyle name="Calculation 2 14" xfId="6616"/>
    <cellStyle name="Calculation 2 14 2" xfId="6617"/>
    <cellStyle name="Calculation 2 15" xfId="6618"/>
    <cellStyle name="Calculation 2 15 2" xfId="6619"/>
    <cellStyle name="Calculation 2 16" xfId="6620"/>
    <cellStyle name="Calculation 2 16 2" xfId="6621"/>
    <cellStyle name="Calculation 2 17" xfId="6622"/>
    <cellStyle name="Calculation 2 17 2" xfId="6623"/>
    <cellStyle name="Calculation 2 18" xfId="6624"/>
    <cellStyle name="Calculation 2 18 2" xfId="6625"/>
    <cellStyle name="Calculation 2 19" xfId="6626"/>
    <cellStyle name="Calculation 2 19 2" xfId="6627"/>
    <cellStyle name="Calculation 2 2" xfId="6628"/>
    <cellStyle name="Calculation 2 2 2" xfId="6629"/>
    <cellStyle name="Calculation 2 20" xfId="6630"/>
    <cellStyle name="Calculation 2 20 2" xfId="6631"/>
    <cellStyle name="Calculation 2 21" xfId="6632"/>
    <cellStyle name="Calculation 2 21 2" xfId="6633"/>
    <cellStyle name="Calculation 2 22" xfId="6634"/>
    <cellStyle name="Calculation 2 22 2" xfId="6635"/>
    <cellStyle name="Calculation 2 23" xfId="6636"/>
    <cellStyle name="Calculation 2 23 2" xfId="6637"/>
    <cellStyle name="Calculation 2 24" xfId="6638"/>
    <cellStyle name="Calculation 2 24 2" xfId="6639"/>
    <cellStyle name="Calculation 2 25" xfId="6640"/>
    <cellStyle name="Calculation 2 25 2" xfId="6641"/>
    <cellStyle name="Calculation 2 26" xfId="6642"/>
    <cellStyle name="Calculation 2 26 2" xfId="6643"/>
    <cellStyle name="Calculation 2 27" xfId="6644"/>
    <cellStyle name="Calculation 2 27 2" xfId="6645"/>
    <cellStyle name="Calculation 2 28" xfId="6646"/>
    <cellStyle name="Calculation 2 28 2" xfId="6647"/>
    <cellStyle name="Calculation 2 29" xfId="6648"/>
    <cellStyle name="Calculation 2 29 2" xfId="6649"/>
    <cellStyle name="Calculation 2 3" xfId="6650"/>
    <cellStyle name="Calculation 2 3 2" xfId="6651"/>
    <cellStyle name="Calculation 2 30" xfId="6652"/>
    <cellStyle name="Calculation 2 30 2" xfId="6653"/>
    <cellStyle name="Calculation 2 31" xfId="6654"/>
    <cellStyle name="Calculation 2 31 2" xfId="6655"/>
    <cellStyle name="Calculation 2 32" xfId="6656"/>
    <cellStyle name="Calculation 2 32 2" xfId="6657"/>
    <cellStyle name="Calculation 2 33" xfId="6658"/>
    <cellStyle name="Calculation 2 34" xfId="6659"/>
    <cellStyle name="Calculation 2 35" xfId="6660"/>
    <cellStyle name="Calculation 2 4" xfId="6661"/>
    <cellStyle name="Calculation 2 4 2" xfId="6662"/>
    <cellStyle name="Calculation 2 5" xfId="6663"/>
    <cellStyle name="Calculation 2 5 2" xfId="6664"/>
    <cellStyle name="Calculation 2 6" xfId="6665"/>
    <cellStyle name="Calculation 2 6 2" xfId="6666"/>
    <cellStyle name="Calculation 2 7" xfId="6667"/>
    <cellStyle name="Calculation 2 7 2" xfId="6668"/>
    <cellStyle name="Calculation 2 8" xfId="6669"/>
    <cellStyle name="Calculation 2 8 10" xfId="6670"/>
    <cellStyle name="Calculation 2 8 10 2" xfId="6671"/>
    <cellStyle name="Calculation 2 8 11" xfId="6672"/>
    <cellStyle name="Calculation 2 8 11 2" xfId="6673"/>
    <cellStyle name="Calculation 2 8 12" xfId="6674"/>
    <cellStyle name="Calculation 2 8 2" xfId="6675"/>
    <cellStyle name="Calculation 2 8 2 2" xfId="6676"/>
    <cellStyle name="Calculation 2 8 2 2 2" xfId="6677"/>
    <cellStyle name="Calculation 2 8 2 3" xfId="6678"/>
    <cellStyle name="Calculation 2 8 2 3 2" xfId="6679"/>
    <cellStyle name="Calculation 2 8 2 4" xfId="6680"/>
    <cellStyle name="Calculation 2 8 2 4 2" xfId="6681"/>
    <cellStyle name="Calculation 2 8 2 5" xfId="6682"/>
    <cellStyle name="Calculation 2 8 2 5 2" xfId="6683"/>
    <cellStyle name="Calculation 2 8 2 6" xfId="6684"/>
    <cellStyle name="Calculation 2 8 3" xfId="6685"/>
    <cellStyle name="Calculation 2 8 3 2" xfId="6686"/>
    <cellStyle name="Calculation 2 8 3 2 2" xfId="6687"/>
    <cellStyle name="Calculation 2 8 3 3" xfId="6688"/>
    <cellStyle name="Calculation 2 8 3 3 2" xfId="6689"/>
    <cellStyle name="Calculation 2 8 3 4" xfId="6690"/>
    <cellStyle name="Calculation 2 8 3 4 2" xfId="6691"/>
    <cellStyle name="Calculation 2 8 3 5" xfId="6692"/>
    <cellStyle name="Calculation 2 8 3 5 2" xfId="6693"/>
    <cellStyle name="Calculation 2 8 3 6" xfId="6694"/>
    <cellStyle name="Calculation 2 8 4" xfId="6695"/>
    <cellStyle name="Calculation 2 8 4 2" xfId="6696"/>
    <cellStyle name="Calculation 2 8 5" xfId="6697"/>
    <cellStyle name="Calculation 2 8 5 2" xfId="6698"/>
    <cellStyle name="Calculation 2 8 6" xfId="6699"/>
    <cellStyle name="Calculation 2 8 6 2" xfId="6700"/>
    <cellStyle name="Calculation 2 8 7" xfId="6701"/>
    <cellStyle name="Calculation 2 8 7 2" xfId="6702"/>
    <cellStyle name="Calculation 2 8 8" xfId="6703"/>
    <cellStyle name="Calculation 2 8 8 2" xfId="6704"/>
    <cellStyle name="Calculation 2 8 9" xfId="6705"/>
    <cellStyle name="Calculation 2 8 9 2" xfId="6706"/>
    <cellStyle name="Calculation 2 9" xfId="6707"/>
    <cellStyle name="Calculation 2 9 2" xfId="6708"/>
    <cellStyle name="Calculation 2 9 2 2" xfId="6709"/>
    <cellStyle name="Calculation 2 9 3" xfId="6710"/>
    <cellStyle name="Calculation 20" xfId="6711"/>
    <cellStyle name="Calculation 20 2" xfId="6712"/>
    <cellStyle name="Calculation 21" xfId="6713"/>
    <cellStyle name="Calculation 21 2" xfId="6714"/>
    <cellStyle name="Calculation 22" xfId="6715"/>
    <cellStyle name="Calculation 22 2" xfId="6716"/>
    <cellStyle name="Calculation 23" xfId="6717"/>
    <cellStyle name="Calculation 23 2" xfId="6718"/>
    <cellStyle name="Calculation 24" xfId="6719"/>
    <cellStyle name="Calculation 24 2" xfId="6720"/>
    <cellStyle name="Calculation 25" xfId="6721"/>
    <cellStyle name="Calculation 25 2" xfId="6722"/>
    <cellStyle name="Calculation 26" xfId="6723"/>
    <cellStyle name="Calculation 26 2" xfId="6724"/>
    <cellStyle name="Calculation 27" xfId="6725"/>
    <cellStyle name="Calculation 27 2" xfId="6726"/>
    <cellStyle name="Calculation 28" xfId="6727"/>
    <cellStyle name="Calculation 28 2" xfId="6728"/>
    <cellStyle name="Calculation 29" xfId="6729"/>
    <cellStyle name="Calculation 29 2" xfId="6730"/>
    <cellStyle name="Calculation 3" xfId="6731"/>
    <cellStyle name="Calculation 3 10" xfId="6732"/>
    <cellStyle name="Calculation 3 10 2" xfId="6733"/>
    <cellStyle name="Calculation 3 11" xfId="6734"/>
    <cellStyle name="Calculation 3 11 2" xfId="6735"/>
    <cellStyle name="Calculation 3 12" xfId="6736"/>
    <cellStyle name="Calculation 3 12 2" xfId="6737"/>
    <cellStyle name="Calculation 3 13" xfId="6738"/>
    <cellStyle name="Calculation 3 13 2" xfId="6739"/>
    <cellStyle name="Calculation 3 14" xfId="6740"/>
    <cellStyle name="Calculation 3 14 2" xfId="6741"/>
    <cellStyle name="Calculation 3 15" xfId="6742"/>
    <cellStyle name="Calculation 3 15 2" xfId="6743"/>
    <cellStyle name="Calculation 3 16" xfId="6744"/>
    <cellStyle name="Calculation 3 16 2" xfId="6745"/>
    <cellStyle name="Calculation 3 17" xfId="6746"/>
    <cellStyle name="Calculation 3 17 2" xfId="6747"/>
    <cellStyle name="Calculation 3 18" xfId="6748"/>
    <cellStyle name="Calculation 3 18 2" xfId="6749"/>
    <cellStyle name="Calculation 3 19" xfId="6750"/>
    <cellStyle name="Calculation 3 19 2" xfId="6751"/>
    <cellStyle name="Calculation 3 2" xfId="6752"/>
    <cellStyle name="Calculation 3 2 2" xfId="6753"/>
    <cellStyle name="Calculation 3 20" xfId="6754"/>
    <cellStyle name="Calculation 3 20 2" xfId="6755"/>
    <cellStyle name="Calculation 3 21" xfId="6756"/>
    <cellStyle name="Calculation 3 21 2" xfId="6757"/>
    <cellStyle name="Calculation 3 22" xfId="6758"/>
    <cellStyle name="Calculation 3 22 2" xfId="6759"/>
    <cellStyle name="Calculation 3 23" xfId="6760"/>
    <cellStyle name="Calculation 3 23 2" xfId="6761"/>
    <cellStyle name="Calculation 3 24" xfId="6762"/>
    <cellStyle name="Calculation 3 24 2" xfId="6763"/>
    <cellStyle name="Calculation 3 25" xfId="6764"/>
    <cellStyle name="Calculation 3 25 2" xfId="6765"/>
    <cellStyle name="Calculation 3 26" xfId="6766"/>
    <cellStyle name="Calculation 3 26 2" xfId="6767"/>
    <cellStyle name="Calculation 3 27" xfId="6768"/>
    <cellStyle name="Calculation 3 27 2" xfId="6769"/>
    <cellStyle name="Calculation 3 28" xfId="6770"/>
    <cellStyle name="Calculation 3 28 2" xfId="6771"/>
    <cellStyle name="Calculation 3 29" xfId="6772"/>
    <cellStyle name="Calculation 3 3" xfId="6773"/>
    <cellStyle name="Calculation 3 3 2" xfId="6774"/>
    <cellStyle name="Calculation 3 30" xfId="6775"/>
    <cellStyle name="Calculation 3 4" xfId="6776"/>
    <cellStyle name="Calculation 3 4 2" xfId="6777"/>
    <cellStyle name="Calculation 3 5" xfId="6778"/>
    <cellStyle name="Calculation 3 5 2" xfId="6779"/>
    <cellStyle name="Calculation 3 6" xfId="6780"/>
    <cellStyle name="Calculation 3 6 2" xfId="6781"/>
    <cellStyle name="Calculation 3 7" xfId="6782"/>
    <cellStyle name="Calculation 3 7 2" xfId="6783"/>
    <cellStyle name="Calculation 3 8" xfId="6784"/>
    <cellStyle name="Calculation 3 8 2" xfId="6785"/>
    <cellStyle name="Calculation 3 9" xfId="6786"/>
    <cellStyle name="Calculation 3 9 2" xfId="6787"/>
    <cellStyle name="Calculation 30" xfId="6788"/>
    <cellStyle name="Calculation 30 2" xfId="6789"/>
    <cellStyle name="Calculation 31" xfId="6790"/>
    <cellStyle name="Calculation 31 2" xfId="6791"/>
    <cellStyle name="Calculation 32" xfId="6792"/>
    <cellStyle name="Calculation 32 2" xfId="6793"/>
    <cellStyle name="Calculation 33" xfId="6794"/>
    <cellStyle name="Calculation 33 2" xfId="6795"/>
    <cellStyle name="Calculation 34" xfId="6796"/>
    <cellStyle name="Calculation 34 2" xfId="6797"/>
    <cellStyle name="Calculation 35" xfId="6798"/>
    <cellStyle name="Calculation 35 2" xfId="6799"/>
    <cellStyle name="Calculation 36" xfId="6800"/>
    <cellStyle name="Calculation 36 2" xfId="6801"/>
    <cellStyle name="Calculation 37" xfId="6802"/>
    <cellStyle name="Calculation 37 2" xfId="6803"/>
    <cellStyle name="Calculation 38" xfId="6804"/>
    <cellStyle name="Calculation 38 2" xfId="6805"/>
    <cellStyle name="Calculation 39" xfId="6806"/>
    <cellStyle name="Calculation 39 2" xfId="6807"/>
    <cellStyle name="Calculation 4" xfId="6808"/>
    <cellStyle name="Calculation 4 10" xfId="6809"/>
    <cellStyle name="Calculation 4 10 2" xfId="6810"/>
    <cellStyle name="Calculation 4 11" xfId="6811"/>
    <cellStyle name="Calculation 4 11 2" xfId="6812"/>
    <cellStyle name="Calculation 4 12" xfId="6813"/>
    <cellStyle name="Calculation 4 12 2" xfId="6814"/>
    <cellStyle name="Calculation 4 13" xfId="6815"/>
    <cellStyle name="Calculation 4 13 2" xfId="6816"/>
    <cellStyle name="Calculation 4 14" xfId="6817"/>
    <cellStyle name="Calculation 4 14 2" xfId="6818"/>
    <cellStyle name="Calculation 4 15" xfId="6819"/>
    <cellStyle name="Calculation 4 15 2" xfId="6820"/>
    <cellStyle name="Calculation 4 16" xfId="6821"/>
    <cellStyle name="Calculation 4 16 2" xfId="6822"/>
    <cellStyle name="Calculation 4 17" xfId="6823"/>
    <cellStyle name="Calculation 4 17 2" xfId="6824"/>
    <cellStyle name="Calculation 4 18" xfId="6825"/>
    <cellStyle name="Calculation 4 18 2" xfId="6826"/>
    <cellStyle name="Calculation 4 19" xfId="6827"/>
    <cellStyle name="Calculation 4 19 2" xfId="6828"/>
    <cellStyle name="Calculation 4 2" xfId="6829"/>
    <cellStyle name="Calculation 4 2 2" xfId="6830"/>
    <cellStyle name="Calculation 4 20" xfId="6831"/>
    <cellStyle name="Calculation 4 20 2" xfId="6832"/>
    <cellStyle name="Calculation 4 21" xfId="6833"/>
    <cellStyle name="Calculation 4 21 2" xfId="6834"/>
    <cellStyle name="Calculation 4 22" xfId="6835"/>
    <cellStyle name="Calculation 4 22 2" xfId="6836"/>
    <cellStyle name="Calculation 4 23" xfId="6837"/>
    <cellStyle name="Calculation 4 23 2" xfId="6838"/>
    <cellStyle name="Calculation 4 24" xfId="6839"/>
    <cellStyle name="Calculation 4 24 2" xfId="6840"/>
    <cellStyle name="Calculation 4 25" xfId="6841"/>
    <cellStyle name="Calculation 4 25 2" xfId="6842"/>
    <cellStyle name="Calculation 4 26" xfId="6843"/>
    <cellStyle name="Calculation 4 26 2" xfId="6844"/>
    <cellStyle name="Calculation 4 27" xfId="6845"/>
    <cellStyle name="Calculation 4 27 2" xfId="6846"/>
    <cellStyle name="Calculation 4 28" xfId="6847"/>
    <cellStyle name="Calculation 4 28 2" xfId="6848"/>
    <cellStyle name="Calculation 4 29" xfId="6849"/>
    <cellStyle name="Calculation 4 3" xfId="6850"/>
    <cellStyle name="Calculation 4 3 2" xfId="6851"/>
    <cellStyle name="Calculation 4 30" xfId="6852"/>
    <cellStyle name="Calculation 4 4" xfId="6853"/>
    <cellStyle name="Calculation 4 4 2" xfId="6854"/>
    <cellStyle name="Calculation 4 5" xfId="6855"/>
    <cellStyle name="Calculation 4 5 2" xfId="6856"/>
    <cellStyle name="Calculation 4 6" xfId="6857"/>
    <cellStyle name="Calculation 4 6 2" xfId="6858"/>
    <cellStyle name="Calculation 4 7" xfId="6859"/>
    <cellStyle name="Calculation 4 7 2" xfId="6860"/>
    <cellStyle name="Calculation 4 8" xfId="6861"/>
    <cellStyle name="Calculation 4 8 2" xfId="6862"/>
    <cellStyle name="Calculation 4 9" xfId="6863"/>
    <cellStyle name="Calculation 4 9 2" xfId="6864"/>
    <cellStyle name="Calculation 40" xfId="6865"/>
    <cellStyle name="Calculation 40 2" xfId="6866"/>
    <cellStyle name="Calculation 41" xfId="6867"/>
    <cellStyle name="Calculation 42" xfId="6868"/>
    <cellStyle name="Calculation 43" xfId="6869"/>
    <cellStyle name="Calculation 44" xfId="6870"/>
    <cellStyle name="Calculation 45" xfId="6871"/>
    <cellStyle name="Calculation 46" xfId="6872"/>
    <cellStyle name="Calculation 47" xfId="6873"/>
    <cellStyle name="Calculation 48" xfId="6874"/>
    <cellStyle name="Calculation 49" xfId="6875"/>
    <cellStyle name="Calculation 5" xfId="6876"/>
    <cellStyle name="Calculation 5 2" xfId="6877"/>
    <cellStyle name="Calculation 50" xfId="6878"/>
    <cellStyle name="Calculation 51" xfId="6879"/>
    <cellStyle name="Calculation 52" xfId="6880"/>
    <cellStyle name="Calculation 53" xfId="6881"/>
    <cellStyle name="Calculation 54" xfId="6882"/>
    <cellStyle name="Calculation 55" xfId="6883"/>
    <cellStyle name="Calculation 56" xfId="6884"/>
    <cellStyle name="Calculation 57" xfId="6885"/>
    <cellStyle name="Calculation 58" xfId="18425"/>
    <cellStyle name="Calculation 6" xfId="6886"/>
    <cellStyle name="Calculation 6 2" xfId="6887"/>
    <cellStyle name="Calculation 7" xfId="6888"/>
    <cellStyle name="Calculation 7 2" xfId="6889"/>
    <cellStyle name="Calculation 8" xfId="6890"/>
    <cellStyle name="Calculation 8 2" xfId="6891"/>
    <cellStyle name="Calculation 9" xfId="6892"/>
    <cellStyle name="Calculation 9 2" xfId="6893"/>
    <cellStyle name="Check Cell" xfId="7" builtinId="23" customBuiltin="1"/>
    <cellStyle name="Check Cell 10" xfId="6894"/>
    <cellStyle name="Check Cell 10 2" xfId="6895"/>
    <cellStyle name="Check Cell 11" xfId="6896"/>
    <cellStyle name="Check Cell 11 2" xfId="6897"/>
    <cellStyle name="Check Cell 12" xfId="6898"/>
    <cellStyle name="Check Cell 12 2" xfId="6899"/>
    <cellStyle name="Check Cell 13" xfId="6900"/>
    <cellStyle name="Check Cell 13 2" xfId="6901"/>
    <cellStyle name="Check Cell 14" xfId="6902"/>
    <cellStyle name="Check Cell 14 2" xfId="6903"/>
    <cellStyle name="Check Cell 15" xfId="6904"/>
    <cellStyle name="Check Cell 15 2" xfId="6905"/>
    <cellStyle name="Check Cell 16" xfId="6906"/>
    <cellStyle name="Check Cell 16 2" xfId="6907"/>
    <cellStyle name="Check Cell 17" xfId="6908"/>
    <cellStyle name="Check Cell 17 2" xfId="6909"/>
    <cellStyle name="Check Cell 18" xfId="6910"/>
    <cellStyle name="Check Cell 18 2" xfId="6911"/>
    <cellStyle name="Check Cell 19" xfId="6912"/>
    <cellStyle name="Check Cell 19 2" xfId="6913"/>
    <cellStyle name="Check Cell 2" xfId="6914"/>
    <cellStyle name="Check Cell 2 10" xfId="6915"/>
    <cellStyle name="Check Cell 2 10 2" xfId="6916"/>
    <cellStyle name="Check Cell 2 11" xfId="6917"/>
    <cellStyle name="Check Cell 2 11 2" xfId="6918"/>
    <cellStyle name="Check Cell 2 12" xfId="6919"/>
    <cellStyle name="Check Cell 2 12 2" xfId="6920"/>
    <cellStyle name="Check Cell 2 13" xfId="6921"/>
    <cellStyle name="Check Cell 2 13 2" xfId="6922"/>
    <cellStyle name="Check Cell 2 14" xfId="6923"/>
    <cellStyle name="Check Cell 2 14 2" xfId="6924"/>
    <cellStyle name="Check Cell 2 15" xfId="6925"/>
    <cellStyle name="Check Cell 2 15 2" xfId="6926"/>
    <cellStyle name="Check Cell 2 16" xfId="6927"/>
    <cellStyle name="Check Cell 2 16 2" xfId="6928"/>
    <cellStyle name="Check Cell 2 17" xfId="6929"/>
    <cellStyle name="Check Cell 2 17 2" xfId="6930"/>
    <cellStyle name="Check Cell 2 18" xfId="6931"/>
    <cellStyle name="Check Cell 2 18 2" xfId="6932"/>
    <cellStyle name="Check Cell 2 19" xfId="6933"/>
    <cellStyle name="Check Cell 2 19 2" xfId="6934"/>
    <cellStyle name="Check Cell 2 2" xfId="6935"/>
    <cellStyle name="Check Cell 2 2 2" xfId="6936"/>
    <cellStyle name="Check Cell 2 20" xfId="6937"/>
    <cellStyle name="Check Cell 2 20 2" xfId="6938"/>
    <cellStyle name="Check Cell 2 21" xfId="6939"/>
    <cellStyle name="Check Cell 2 21 2" xfId="6940"/>
    <cellStyle name="Check Cell 2 22" xfId="6941"/>
    <cellStyle name="Check Cell 2 22 2" xfId="6942"/>
    <cellStyle name="Check Cell 2 23" xfId="6943"/>
    <cellStyle name="Check Cell 2 23 2" xfId="6944"/>
    <cellStyle name="Check Cell 2 24" xfId="6945"/>
    <cellStyle name="Check Cell 2 24 2" xfId="6946"/>
    <cellStyle name="Check Cell 2 25" xfId="6947"/>
    <cellStyle name="Check Cell 2 25 2" xfId="6948"/>
    <cellStyle name="Check Cell 2 26" xfId="6949"/>
    <cellStyle name="Check Cell 2 26 2" xfId="6950"/>
    <cellStyle name="Check Cell 2 27" xfId="6951"/>
    <cellStyle name="Check Cell 2 27 2" xfId="6952"/>
    <cellStyle name="Check Cell 2 28" xfId="6953"/>
    <cellStyle name="Check Cell 2 28 2" xfId="6954"/>
    <cellStyle name="Check Cell 2 29" xfId="6955"/>
    <cellStyle name="Check Cell 2 3" xfId="6956"/>
    <cellStyle name="Check Cell 2 3 2" xfId="6957"/>
    <cellStyle name="Check Cell 2 30" xfId="6958"/>
    <cellStyle name="Check Cell 2 31" xfId="6959"/>
    <cellStyle name="Check Cell 2 4" xfId="6960"/>
    <cellStyle name="Check Cell 2 4 2" xfId="6961"/>
    <cellStyle name="Check Cell 2 5" xfId="6962"/>
    <cellStyle name="Check Cell 2 5 2" xfId="6963"/>
    <cellStyle name="Check Cell 2 6" xfId="6964"/>
    <cellStyle name="Check Cell 2 6 2" xfId="6965"/>
    <cellStyle name="Check Cell 2 7" xfId="6966"/>
    <cellStyle name="Check Cell 2 7 2" xfId="6967"/>
    <cellStyle name="Check Cell 2 8" xfId="6968"/>
    <cellStyle name="Check Cell 2 8 2" xfId="6969"/>
    <cellStyle name="Check Cell 2 9" xfId="6970"/>
    <cellStyle name="Check Cell 2 9 2" xfId="6971"/>
    <cellStyle name="Check Cell 20" xfId="6972"/>
    <cellStyle name="Check Cell 20 2" xfId="6973"/>
    <cellStyle name="Check Cell 21" xfId="6974"/>
    <cellStyle name="Check Cell 21 2" xfId="6975"/>
    <cellStyle name="Check Cell 22" xfId="6976"/>
    <cellStyle name="Check Cell 22 2" xfId="6977"/>
    <cellStyle name="Check Cell 23" xfId="6978"/>
    <cellStyle name="Check Cell 23 2" xfId="6979"/>
    <cellStyle name="Check Cell 24" xfId="6980"/>
    <cellStyle name="Check Cell 24 2" xfId="6981"/>
    <cellStyle name="Check Cell 25" xfId="6982"/>
    <cellStyle name="Check Cell 25 2" xfId="6983"/>
    <cellStyle name="Check Cell 26" xfId="6984"/>
    <cellStyle name="Check Cell 26 2" xfId="6985"/>
    <cellStyle name="Check Cell 27" xfId="6986"/>
    <cellStyle name="Check Cell 27 2" xfId="6987"/>
    <cellStyle name="Check Cell 28" xfId="6988"/>
    <cellStyle name="Check Cell 28 2" xfId="6989"/>
    <cellStyle name="Check Cell 29" xfId="6990"/>
    <cellStyle name="Check Cell 29 2" xfId="6991"/>
    <cellStyle name="Check Cell 3" xfId="6992"/>
    <cellStyle name="Check Cell 3 10" xfId="6993"/>
    <cellStyle name="Check Cell 3 10 2" xfId="6994"/>
    <cellStyle name="Check Cell 3 11" xfId="6995"/>
    <cellStyle name="Check Cell 3 11 2" xfId="6996"/>
    <cellStyle name="Check Cell 3 12" xfId="6997"/>
    <cellStyle name="Check Cell 3 12 2" xfId="6998"/>
    <cellStyle name="Check Cell 3 13" xfId="6999"/>
    <cellStyle name="Check Cell 3 13 2" xfId="7000"/>
    <cellStyle name="Check Cell 3 14" xfId="7001"/>
    <cellStyle name="Check Cell 3 14 2" xfId="7002"/>
    <cellStyle name="Check Cell 3 15" xfId="7003"/>
    <cellStyle name="Check Cell 3 15 2" xfId="7004"/>
    <cellStyle name="Check Cell 3 16" xfId="7005"/>
    <cellStyle name="Check Cell 3 16 2" xfId="7006"/>
    <cellStyle name="Check Cell 3 17" xfId="7007"/>
    <cellStyle name="Check Cell 3 17 2" xfId="7008"/>
    <cellStyle name="Check Cell 3 18" xfId="7009"/>
    <cellStyle name="Check Cell 3 18 2" xfId="7010"/>
    <cellStyle name="Check Cell 3 19" xfId="7011"/>
    <cellStyle name="Check Cell 3 19 2" xfId="7012"/>
    <cellStyle name="Check Cell 3 2" xfId="7013"/>
    <cellStyle name="Check Cell 3 2 2" xfId="7014"/>
    <cellStyle name="Check Cell 3 20" xfId="7015"/>
    <cellStyle name="Check Cell 3 20 2" xfId="7016"/>
    <cellStyle name="Check Cell 3 21" xfId="7017"/>
    <cellStyle name="Check Cell 3 21 2" xfId="7018"/>
    <cellStyle name="Check Cell 3 22" xfId="7019"/>
    <cellStyle name="Check Cell 3 22 2" xfId="7020"/>
    <cellStyle name="Check Cell 3 23" xfId="7021"/>
    <cellStyle name="Check Cell 3 23 2" xfId="7022"/>
    <cellStyle name="Check Cell 3 24" xfId="7023"/>
    <cellStyle name="Check Cell 3 24 2" xfId="7024"/>
    <cellStyle name="Check Cell 3 25" xfId="7025"/>
    <cellStyle name="Check Cell 3 25 2" xfId="7026"/>
    <cellStyle name="Check Cell 3 26" xfId="7027"/>
    <cellStyle name="Check Cell 3 26 2" xfId="7028"/>
    <cellStyle name="Check Cell 3 27" xfId="7029"/>
    <cellStyle name="Check Cell 3 27 2" xfId="7030"/>
    <cellStyle name="Check Cell 3 28" xfId="7031"/>
    <cellStyle name="Check Cell 3 28 2" xfId="7032"/>
    <cellStyle name="Check Cell 3 29" xfId="7033"/>
    <cellStyle name="Check Cell 3 3" xfId="7034"/>
    <cellStyle name="Check Cell 3 3 2" xfId="7035"/>
    <cellStyle name="Check Cell 3 30" xfId="7036"/>
    <cellStyle name="Check Cell 3 4" xfId="7037"/>
    <cellStyle name="Check Cell 3 4 2" xfId="7038"/>
    <cellStyle name="Check Cell 3 5" xfId="7039"/>
    <cellStyle name="Check Cell 3 5 2" xfId="7040"/>
    <cellStyle name="Check Cell 3 6" xfId="7041"/>
    <cellStyle name="Check Cell 3 6 2" xfId="7042"/>
    <cellStyle name="Check Cell 3 7" xfId="7043"/>
    <cellStyle name="Check Cell 3 7 2" xfId="7044"/>
    <cellStyle name="Check Cell 3 8" xfId="7045"/>
    <cellStyle name="Check Cell 3 8 2" xfId="7046"/>
    <cellStyle name="Check Cell 3 9" xfId="7047"/>
    <cellStyle name="Check Cell 3 9 2" xfId="7048"/>
    <cellStyle name="Check Cell 30" xfId="7049"/>
    <cellStyle name="Check Cell 30 2" xfId="7050"/>
    <cellStyle name="Check Cell 31" xfId="7051"/>
    <cellStyle name="Check Cell 31 2" xfId="7052"/>
    <cellStyle name="Check Cell 32" xfId="7053"/>
    <cellStyle name="Check Cell 32 2" xfId="7054"/>
    <cellStyle name="Check Cell 33" xfId="7055"/>
    <cellStyle name="Check Cell 33 2" xfId="7056"/>
    <cellStyle name="Check Cell 34" xfId="7057"/>
    <cellStyle name="Check Cell 34 2" xfId="7058"/>
    <cellStyle name="Check Cell 35" xfId="7059"/>
    <cellStyle name="Check Cell 35 2" xfId="7060"/>
    <cellStyle name="Check Cell 36" xfId="7061"/>
    <cellStyle name="Check Cell 36 2" xfId="7062"/>
    <cellStyle name="Check Cell 37" xfId="7063"/>
    <cellStyle name="Check Cell 37 2" xfId="7064"/>
    <cellStyle name="Check Cell 38" xfId="7065"/>
    <cellStyle name="Check Cell 38 2" xfId="7066"/>
    <cellStyle name="Check Cell 39" xfId="7067"/>
    <cellStyle name="Check Cell 39 2" xfId="7068"/>
    <cellStyle name="Check Cell 4" xfId="7069"/>
    <cellStyle name="Check Cell 4 10" xfId="7070"/>
    <cellStyle name="Check Cell 4 10 2" xfId="7071"/>
    <cellStyle name="Check Cell 4 11" xfId="7072"/>
    <cellStyle name="Check Cell 4 11 2" xfId="7073"/>
    <cellStyle name="Check Cell 4 12" xfId="7074"/>
    <cellStyle name="Check Cell 4 12 2" xfId="7075"/>
    <cellStyle name="Check Cell 4 13" xfId="7076"/>
    <cellStyle name="Check Cell 4 13 2" xfId="7077"/>
    <cellStyle name="Check Cell 4 14" xfId="7078"/>
    <cellStyle name="Check Cell 4 14 2" xfId="7079"/>
    <cellStyle name="Check Cell 4 15" xfId="7080"/>
    <cellStyle name="Check Cell 4 15 2" xfId="7081"/>
    <cellStyle name="Check Cell 4 16" xfId="7082"/>
    <cellStyle name="Check Cell 4 16 2" xfId="7083"/>
    <cellStyle name="Check Cell 4 17" xfId="7084"/>
    <cellStyle name="Check Cell 4 17 2" xfId="7085"/>
    <cellStyle name="Check Cell 4 18" xfId="7086"/>
    <cellStyle name="Check Cell 4 18 2" xfId="7087"/>
    <cellStyle name="Check Cell 4 19" xfId="7088"/>
    <cellStyle name="Check Cell 4 19 2" xfId="7089"/>
    <cellStyle name="Check Cell 4 2" xfId="7090"/>
    <cellStyle name="Check Cell 4 2 2" xfId="7091"/>
    <cellStyle name="Check Cell 4 20" xfId="7092"/>
    <cellStyle name="Check Cell 4 20 2" xfId="7093"/>
    <cellStyle name="Check Cell 4 21" xfId="7094"/>
    <cellStyle name="Check Cell 4 21 2" xfId="7095"/>
    <cellStyle name="Check Cell 4 22" xfId="7096"/>
    <cellStyle name="Check Cell 4 22 2" xfId="7097"/>
    <cellStyle name="Check Cell 4 23" xfId="7098"/>
    <cellStyle name="Check Cell 4 23 2" xfId="7099"/>
    <cellStyle name="Check Cell 4 24" xfId="7100"/>
    <cellStyle name="Check Cell 4 24 2" xfId="7101"/>
    <cellStyle name="Check Cell 4 25" xfId="7102"/>
    <cellStyle name="Check Cell 4 25 2" xfId="7103"/>
    <cellStyle name="Check Cell 4 26" xfId="7104"/>
    <cellStyle name="Check Cell 4 26 2" xfId="7105"/>
    <cellStyle name="Check Cell 4 27" xfId="7106"/>
    <cellStyle name="Check Cell 4 27 2" xfId="7107"/>
    <cellStyle name="Check Cell 4 28" xfId="7108"/>
    <cellStyle name="Check Cell 4 28 2" xfId="7109"/>
    <cellStyle name="Check Cell 4 29" xfId="7110"/>
    <cellStyle name="Check Cell 4 3" xfId="7111"/>
    <cellStyle name="Check Cell 4 3 2" xfId="7112"/>
    <cellStyle name="Check Cell 4 30" xfId="7113"/>
    <cellStyle name="Check Cell 4 4" xfId="7114"/>
    <cellStyle name="Check Cell 4 4 2" xfId="7115"/>
    <cellStyle name="Check Cell 4 5" xfId="7116"/>
    <cellStyle name="Check Cell 4 5 2" xfId="7117"/>
    <cellStyle name="Check Cell 4 6" xfId="7118"/>
    <cellStyle name="Check Cell 4 6 2" xfId="7119"/>
    <cellStyle name="Check Cell 4 7" xfId="7120"/>
    <cellStyle name="Check Cell 4 7 2" xfId="7121"/>
    <cellStyle name="Check Cell 4 8" xfId="7122"/>
    <cellStyle name="Check Cell 4 8 2" xfId="7123"/>
    <cellStyle name="Check Cell 4 9" xfId="7124"/>
    <cellStyle name="Check Cell 4 9 2" xfId="7125"/>
    <cellStyle name="Check Cell 40" xfId="7126"/>
    <cellStyle name="Check Cell 40 2" xfId="7127"/>
    <cellStyle name="Check Cell 41" xfId="7128"/>
    <cellStyle name="Check Cell 42" xfId="7129"/>
    <cellStyle name="Check Cell 43" xfId="7130"/>
    <cellStyle name="Check Cell 44" xfId="7131"/>
    <cellStyle name="Check Cell 45" xfId="7132"/>
    <cellStyle name="Check Cell 46" xfId="7133"/>
    <cellStyle name="Check Cell 47" xfId="7134"/>
    <cellStyle name="Check Cell 48" xfId="7135"/>
    <cellStyle name="Check Cell 49" xfId="7136"/>
    <cellStyle name="Check Cell 5" xfId="7137"/>
    <cellStyle name="Check Cell 5 2" xfId="7138"/>
    <cellStyle name="Check Cell 50" xfId="7139"/>
    <cellStyle name="Check Cell 51" xfId="7140"/>
    <cellStyle name="Check Cell 52" xfId="7141"/>
    <cellStyle name="Check Cell 53" xfId="7142"/>
    <cellStyle name="Check Cell 54" xfId="7143"/>
    <cellStyle name="Check Cell 55" xfId="7144"/>
    <cellStyle name="Check Cell 56" xfId="7145"/>
    <cellStyle name="Check Cell 57" xfId="7146"/>
    <cellStyle name="Check Cell 58" xfId="18426"/>
    <cellStyle name="Check Cell 6" xfId="7147"/>
    <cellStyle name="Check Cell 6 2" xfId="7148"/>
    <cellStyle name="Check Cell 7" xfId="7149"/>
    <cellStyle name="Check Cell 7 2" xfId="7150"/>
    <cellStyle name="Check Cell 8" xfId="7151"/>
    <cellStyle name="Check Cell 8 2" xfId="7152"/>
    <cellStyle name="Check Cell 9" xfId="7153"/>
    <cellStyle name="Check Cell 9 2" xfId="7154"/>
    <cellStyle name="Explanatory Text" xfId="15" builtinId="53" customBuiltin="1"/>
    <cellStyle name="Explanatory Text 10" xfId="7155"/>
    <cellStyle name="Explanatory Text 10 2" xfId="7156"/>
    <cellStyle name="Explanatory Text 11" xfId="7157"/>
    <cellStyle name="Explanatory Text 11 2" xfId="7158"/>
    <cellStyle name="Explanatory Text 12" xfId="7159"/>
    <cellStyle name="Explanatory Text 12 2" xfId="7160"/>
    <cellStyle name="Explanatory Text 13" xfId="7161"/>
    <cellStyle name="Explanatory Text 13 2" xfId="7162"/>
    <cellStyle name="Explanatory Text 14" xfId="7163"/>
    <cellStyle name="Explanatory Text 14 2" xfId="7164"/>
    <cellStyle name="Explanatory Text 15" xfId="7165"/>
    <cellStyle name="Explanatory Text 15 2" xfId="7166"/>
    <cellStyle name="Explanatory Text 16" xfId="7167"/>
    <cellStyle name="Explanatory Text 16 2" xfId="7168"/>
    <cellStyle name="Explanatory Text 17" xfId="7169"/>
    <cellStyle name="Explanatory Text 17 2" xfId="7170"/>
    <cellStyle name="Explanatory Text 18" xfId="7171"/>
    <cellStyle name="Explanatory Text 18 2" xfId="7172"/>
    <cellStyle name="Explanatory Text 19" xfId="7173"/>
    <cellStyle name="Explanatory Text 19 2" xfId="7174"/>
    <cellStyle name="Explanatory Text 2" xfId="7175"/>
    <cellStyle name="Explanatory Text 2 10" xfId="7176"/>
    <cellStyle name="Explanatory Text 2 10 2" xfId="7177"/>
    <cellStyle name="Explanatory Text 2 11" xfId="7178"/>
    <cellStyle name="Explanatory Text 2 11 2" xfId="7179"/>
    <cellStyle name="Explanatory Text 2 12" xfId="7180"/>
    <cellStyle name="Explanatory Text 2 12 2" xfId="7181"/>
    <cellStyle name="Explanatory Text 2 13" xfId="7182"/>
    <cellStyle name="Explanatory Text 2 13 2" xfId="7183"/>
    <cellStyle name="Explanatory Text 2 14" xfId="7184"/>
    <cellStyle name="Explanatory Text 2 14 2" xfId="7185"/>
    <cellStyle name="Explanatory Text 2 15" xfId="7186"/>
    <cellStyle name="Explanatory Text 2 15 2" xfId="7187"/>
    <cellStyle name="Explanatory Text 2 16" xfId="7188"/>
    <cellStyle name="Explanatory Text 2 16 2" xfId="7189"/>
    <cellStyle name="Explanatory Text 2 17" xfId="7190"/>
    <cellStyle name="Explanatory Text 2 17 2" xfId="7191"/>
    <cellStyle name="Explanatory Text 2 18" xfId="7192"/>
    <cellStyle name="Explanatory Text 2 18 2" xfId="7193"/>
    <cellStyle name="Explanatory Text 2 19" xfId="7194"/>
    <cellStyle name="Explanatory Text 2 19 2" xfId="7195"/>
    <cellStyle name="Explanatory Text 2 2" xfId="7196"/>
    <cellStyle name="Explanatory Text 2 2 2" xfId="7197"/>
    <cellStyle name="Explanatory Text 2 20" xfId="7198"/>
    <cellStyle name="Explanatory Text 2 20 2" xfId="7199"/>
    <cellStyle name="Explanatory Text 2 21" xfId="7200"/>
    <cellStyle name="Explanatory Text 2 21 2" xfId="7201"/>
    <cellStyle name="Explanatory Text 2 22" xfId="7202"/>
    <cellStyle name="Explanatory Text 2 22 2" xfId="7203"/>
    <cellStyle name="Explanatory Text 2 23" xfId="7204"/>
    <cellStyle name="Explanatory Text 2 23 2" xfId="7205"/>
    <cellStyle name="Explanatory Text 2 24" xfId="7206"/>
    <cellStyle name="Explanatory Text 2 24 2" xfId="7207"/>
    <cellStyle name="Explanatory Text 2 25" xfId="7208"/>
    <cellStyle name="Explanatory Text 2 25 2" xfId="7209"/>
    <cellStyle name="Explanatory Text 2 26" xfId="7210"/>
    <cellStyle name="Explanatory Text 2 26 2" xfId="7211"/>
    <cellStyle name="Explanatory Text 2 27" xfId="7212"/>
    <cellStyle name="Explanatory Text 2 27 2" xfId="7213"/>
    <cellStyle name="Explanatory Text 2 28" xfId="7214"/>
    <cellStyle name="Explanatory Text 2 28 2" xfId="7215"/>
    <cellStyle name="Explanatory Text 2 29" xfId="7216"/>
    <cellStyle name="Explanatory Text 2 3" xfId="7217"/>
    <cellStyle name="Explanatory Text 2 3 2" xfId="7218"/>
    <cellStyle name="Explanatory Text 2 30" xfId="7219"/>
    <cellStyle name="Explanatory Text 2 31" xfId="7220"/>
    <cellStyle name="Explanatory Text 2 4" xfId="7221"/>
    <cellStyle name="Explanatory Text 2 4 2" xfId="7222"/>
    <cellStyle name="Explanatory Text 2 5" xfId="7223"/>
    <cellStyle name="Explanatory Text 2 5 2" xfId="7224"/>
    <cellStyle name="Explanatory Text 2 6" xfId="7225"/>
    <cellStyle name="Explanatory Text 2 6 2" xfId="7226"/>
    <cellStyle name="Explanatory Text 2 7" xfId="7227"/>
    <cellStyle name="Explanatory Text 2 7 2" xfId="7228"/>
    <cellStyle name="Explanatory Text 2 8" xfId="7229"/>
    <cellStyle name="Explanatory Text 2 8 2" xfId="7230"/>
    <cellStyle name="Explanatory Text 2 9" xfId="7231"/>
    <cellStyle name="Explanatory Text 2 9 2" xfId="7232"/>
    <cellStyle name="Explanatory Text 20" xfId="7233"/>
    <cellStyle name="Explanatory Text 20 2" xfId="7234"/>
    <cellStyle name="Explanatory Text 21" xfId="7235"/>
    <cellStyle name="Explanatory Text 21 2" xfId="7236"/>
    <cellStyle name="Explanatory Text 22" xfId="7237"/>
    <cellStyle name="Explanatory Text 22 2" xfId="7238"/>
    <cellStyle name="Explanatory Text 23" xfId="7239"/>
    <cellStyle name="Explanatory Text 23 2" xfId="7240"/>
    <cellStyle name="Explanatory Text 24" xfId="7241"/>
    <cellStyle name="Explanatory Text 24 2" xfId="7242"/>
    <cellStyle name="Explanatory Text 25" xfId="7243"/>
    <cellStyle name="Explanatory Text 25 2" xfId="7244"/>
    <cellStyle name="Explanatory Text 26" xfId="7245"/>
    <cellStyle name="Explanatory Text 26 2" xfId="7246"/>
    <cellStyle name="Explanatory Text 27" xfId="7247"/>
    <cellStyle name="Explanatory Text 27 2" xfId="7248"/>
    <cellStyle name="Explanatory Text 28" xfId="7249"/>
    <cellStyle name="Explanatory Text 28 2" xfId="7250"/>
    <cellStyle name="Explanatory Text 29" xfId="7251"/>
    <cellStyle name="Explanatory Text 29 2" xfId="7252"/>
    <cellStyle name="Explanatory Text 3" xfId="7253"/>
    <cellStyle name="Explanatory Text 3 10" xfId="7254"/>
    <cellStyle name="Explanatory Text 3 10 2" xfId="7255"/>
    <cellStyle name="Explanatory Text 3 11" xfId="7256"/>
    <cellStyle name="Explanatory Text 3 11 2" xfId="7257"/>
    <cellStyle name="Explanatory Text 3 12" xfId="7258"/>
    <cellStyle name="Explanatory Text 3 12 2" xfId="7259"/>
    <cellStyle name="Explanatory Text 3 13" xfId="7260"/>
    <cellStyle name="Explanatory Text 3 13 2" xfId="7261"/>
    <cellStyle name="Explanatory Text 3 14" xfId="7262"/>
    <cellStyle name="Explanatory Text 3 14 2" xfId="7263"/>
    <cellStyle name="Explanatory Text 3 15" xfId="7264"/>
    <cellStyle name="Explanatory Text 3 15 2" xfId="7265"/>
    <cellStyle name="Explanatory Text 3 16" xfId="7266"/>
    <cellStyle name="Explanatory Text 3 16 2" xfId="7267"/>
    <cellStyle name="Explanatory Text 3 17" xfId="7268"/>
    <cellStyle name="Explanatory Text 3 17 2" xfId="7269"/>
    <cellStyle name="Explanatory Text 3 18" xfId="7270"/>
    <cellStyle name="Explanatory Text 3 18 2" xfId="7271"/>
    <cellStyle name="Explanatory Text 3 19" xfId="7272"/>
    <cellStyle name="Explanatory Text 3 19 2" xfId="7273"/>
    <cellStyle name="Explanatory Text 3 2" xfId="7274"/>
    <cellStyle name="Explanatory Text 3 2 2" xfId="7275"/>
    <cellStyle name="Explanatory Text 3 20" xfId="7276"/>
    <cellStyle name="Explanatory Text 3 20 2" xfId="7277"/>
    <cellStyle name="Explanatory Text 3 21" xfId="7278"/>
    <cellStyle name="Explanatory Text 3 21 2" xfId="7279"/>
    <cellStyle name="Explanatory Text 3 22" xfId="7280"/>
    <cellStyle name="Explanatory Text 3 22 2" xfId="7281"/>
    <cellStyle name="Explanatory Text 3 23" xfId="7282"/>
    <cellStyle name="Explanatory Text 3 23 2" xfId="7283"/>
    <cellStyle name="Explanatory Text 3 24" xfId="7284"/>
    <cellStyle name="Explanatory Text 3 24 2" xfId="7285"/>
    <cellStyle name="Explanatory Text 3 25" xfId="7286"/>
    <cellStyle name="Explanatory Text 3 25 2" xfId="7287"/>
    <cellStyle name="Explanatory Text 3 26" xfId="7288"/>
    <cellStyle name="Explanatory Text 3 26 2" xfId="7289"/>
    <cellStyle name="Explanatory Text 3 27" xfId="7290"/>
    <cellStyle name="Explanatory Text 3 27 2" xfId="7291"/>
    <cellStyle name="Explanatory Text 3 28" xfId="7292"/>
    <cellStyle name="Explanatory Text 3 28 2" xfId="7293"/>
    <cellStyle name="Explanatory Text 3 29" xfId="7294"/>
    <cellStyle name="Explanatory Text 3 3" xfId="7295"/>
    <cellStyle name="Explanatory Text 3 3 2" xfId="7296"/>
    <cellStyle name="Explanatory Text 3 30" xfId="7297"/>
    <cellStyle name="Explanatory Text 3 4" xfId="7298"/>
    <cellStyle name="Explanatory Text 3 4 2" xfId="7299"/>
    <cellStyle name="Explanatory Text 3 5" xfId="7300"/>
    <cellStyle name="Explanatory Text 3 5 2" xfId="7301"/>
    <cellStyle name="Explanatory Text 3 6" xfId="7302"/>
    <cellStyle name="Explanatory Text 3 6 2" xfId="7303"/>
    <cellStyle name="Explanatory Text 3 7" xfId="7304"/>
    <cellStyle name="Explanatory Text 3 7 2" xfId="7305"/>
    <cellStyle name="Explanatory Text 3 8" xfId="7306"/>
    <cellStyle name="Explanatory Text 3 8 2" xfId="7307"/>
    <cellStyle name="Explanatory Text 3 9" xfId="7308"/>
    <cellStyle name="Explanatory Text 3 9 2" xfId="7309"/>
    <cellStyle name="Explanatory Text 30" xfId="7310"/>
    <cellStyle name="Explanatory Text 30 2" xfId="7311"/>
    <cellStyle name="Explanatory Text 31" xfId="7312"/>
    <cellStyle name="Explanatory Text 31 2" xfId="7313"/>
    <cellStyle name="Explanatory Text 32" xfId="7314"/>
    <cellStyle name="Explanatory Text 32 2" xfId="7315"/>
    <cellStyle name="Explanatory Text 33" xfId="7316"/>
    <cellStyle name="Explanatory Text 33 2" xfId="7317"/>
    <cellStyle name="Explanatory Text 34" xfId="7318"/>
    <cellStyle name="Explanatory Text 34 2" xfId="7319"/>
    <cellStyle name="Explanatory Text 35" xfId="7320"/>
    <cellStyle name="Explanatory Text 35 2" xfId="7321"/>
    <cellStyle name="Explanatory Text 36" xfId="7322"/>
    <cellStyle name="Explanatory Text 36 2" xfId="7323"/>
    <cellStyle name="Explanatory Text 37" xfId="7324"/>
    <cellStyle name="Explanatory Text 37 2" xfId="7325"/>
    <cellStyle name="Explanatory Text 38" xfId="7326"/>
    <cellStyle name="Explanatory Text 38 2" xfId="7327"/>
    <cellStyle name="Explanatory Text 39" xfId="7328"/>
    <cellStyle name="Explanatory Text 39 2" xfId="7329"/>
    <cellStyle name="Explanatory Text 4" xfId="7330"/>
    <cellStyle name="Explanatory Text 4 10" xfId="7331"/>
    <cellStyle name="Explanatory Text 4 10 2" xfId="7332"/>
    <cellStyle name="Explanatory Text 4 11" xfId="7333"/>
    <cellStyle name="Explanatory Text 4 11 2" xfId="7334"/>
    <cellStyle name="Explanatory Text 4 12" xfId="7335"/>
    <cellStyle name="Explanatory Text 4 12 2" xfId="7336"/>
    <cellStyle name="Explanatory Text 4 13" xfId="7337"/>
    <cellStyle name="Explanatory Text 4 13 2" xfId="7338"/>
    <cellStyle name="Explanatory Text 4 14" xfId="7339"/>
    <cellStyle name="Explanatory Text 4 14 2" xfId="7340"/>
    <cellStyle name="Explanatory Text 4 15" xfId="7341"/>
    <cellStyle name="Explanatory Text 4 15 2" xfId="7342"/>
    <cellStyle name="Explanatory Text 4 16" xfId="7343"/>
    <cellStyle name="Explanatory Text 4 16 2" xfId="7344"/>
    <cellStyle name="Explanatory Text 4 17" xfId="7345"/>
    <cellStyle name="Explanatory Text 4 17 2" xfId="7346"/>
    <cellStyle name="Explanatory Text 4 18" xfId="7347"/>
    <cellStyle name="Explanatory Text 4 18 2" xfId="7348"/>
    <cellStyle name="Explanatory Text 4 19" xfId="7349"/>
    <cellStyle name="Explanatory Text 4 19 2" xfId="7350"/>
    <cellStyle name="Explanatory Text 4 2" xfId="7351"/>
    <cellStyle name="Explanatory Text 4 2 2" xfId="7352"/>
    <cellStyle name="Explanatory Text 4 20" xfId="7353"/>
    <cellStyle name="Explanatory Text 4 20 2" xfId="7354"/>
    <cellStyle name="Explanatory Text 4 21" xfId="7355"/>
    <cellStyle name="Explanatory Text 4 21 2" xfId="7356"/>
    <cellStyle name="Explanatory Text 4 22" xfId="7357"/>
    <cellStyle name="Explanatory Text 4 22 2" xfId="7358"/>
    <cellStyle name="Explanatory Text 4 23" xfId="7359"/>
    <cellStyle name="Explanatory Text 4 23 2" xfId="7360"/>
    <cellStyle name="Explanatory Text 4 24" xfId="7361"/>
    <cellStyle name="Explanatory Text 4 24 2" xfId="7362"/>
    <cellStyle name="Explanatory Text 4 25" xfId="7363"/>
    <cellStyle name="Explanatory Text 4 25 2" xfId="7364"/>
    <cellStyle name="Explanatory Text 4 26" xfId="7365"/>
    <cellStyle name="Explanatory Text 4 26 2" xfId="7366"/>
    <cellStyle name="Explanatory Text 4 27" xfId="7367"/>
    <cellStyle name="Explanatory Text 4 27 2" xfId="7368"/>
    <cellStyle name="Explanatory Text 4 28" xfId="7369"/>
    <cellStyle name="Explanatory Text 4 28 2" xfId="7370"/>
    <cellStyle name="Explanatory Text 4 29" xfId="7371"/>
    <cellStyle name="Explanatory Text 4 3" xfId="7372"/>
    <cellStyle name="Explanatory Text 4 3 2" xfId="7373"/>
    <cellStyle name="Explanatory Text 4 30" xfId="7374"/>
    <cellStyle name="Explanatory Text 4 4" xfId="7375"/>
    <cellStyle name="Explanatory Text 4 4 2" xfId="7376"/>
    <cellStyle name="Explanatory Text 4 5" xfId="7377"/>
    <cellStyle name="Explanatory Text 4 5 2" xfId="7378"/>
    <cellStyle name="Explanatory Text 4 6" xfId="7379"/>
    <cellStyle name="Explanatory Text 4 6 2" xfId="7380"/>
    <cellStyle name="Explanatory Text 4 7" xfId="7381"/>
    <cellStyle name="Explanatory Text 4 7 2" xfId="7382"/>
    <cellStyle name="Explanatory Text 4 8" xfId="7383"/>
    <cellStyle name="Explanatory Text 4 8 2" xfId="7384"/>
    <cellStyle name="Explanatory Text 4 9" xfId="7385"/>
    <cellStyle name="Explanatory Text 4 9 2" xfId="7386"/>
    <cellStyle name="Explanatory Text 40" xfId="7387"/>
    <cellStyle name="Explanatory Text 40 2" xfId="7388"/>
    <cellStyle name="Explanatory Text 41" xfId="7389"/>
    <cellStyle name="Explanatory Text 42" xfId="7390"/>
    <cellStyle name="Explanatory Text 43" xfId="7391"/>
    <cellStyle name="Explanatory Text 44" xfId="7392"/>
    <cellStyle name="Explanatory Text 45" xfId="7393"/>
    <cellStyle name="Explanatory Text 46" xfId="7394"/>
    <cellStyle name="Explanatory Text 47" xfId="7395"/>
    <cellStyle name="Explanatory Text 48" xfId="7396"/>
    <cellStyle name="Explanatory Text 49" xfId="7397"/>
    <cellStyle name="Explanatory Text 5" xfId="7398"/>
    <cellStyle name="Explanatory Text 5 2" xfId="7399"/>
    <cellStyle name="Explanatory Text 50" xfId="7400"/>
    <cellStyle name="Explanatory Text 51" xfId="7401"/>
    <cellStyle name="Explanatory Text 52" xfId="7402"/>
    <cellStyle name="Explanatory Text 53" xfId="7403"/>
    <cellStyle name="Explanatory Text 54" xfId="7404"/>
    <cellStyle name="Explanatory Text 55" xfId="7405"/>
    <cellStyle name="Explanatory Text 56" xfId="7406"/>
    <cellStyle name="Explanatory Text 57" xfId="7407"/>
    <cellStyle name="Explanatory Text 58" xfId="18427"/>
    <cellStyle name="Explanatory Text 6" xfId="7408"/>
    <cellStyle name="Explanatory Text 6 2" xfId="7409"/>
    <cellStyle name="Explanatory Text 7" xfId="7410"/>
    <cellStyle name="Explanatory Text 7 2" xfId="7411"/>
    <cellStyle name="Explanatory Text 8" xfId="7412"/>
    <cellStyle name="Explanatory Text 8 2" xfId="7413"/>
    <cellStyle name="Explanatory Text 9" xfId="7414"/>
    <cellStyle name="Explanatory Text 9 2" xfId="7415"/>
    <cellStyle name="Good" xfId="11" builtinId="26" customBuiltin="1"/>
    <cellStyle name="Good 10" xfId="7416"/>
    <cellStyle name="Good 10 2" xfId="7417"/>
    <cellStyle name="Good 11" xfId="7418"/>
    <cellStyle name="Good 11 2" xfId="7419"/>
    <cellStyle name="Good 12" xfId="7420"/>
    <cellStyle name="Good 12 2" xfId="7421"/>
    <cellStyle name="Good 13" xfId="7422"/>
    <cellStyle name="Good 13 2" xfId="7423"/>
    <cellStyle name="Good 14" xfId="7424"/>
    <cellStyle name="Good 14 2" xfId="7425"/>
    <cellStyle name="Good 15" xfId="7426"/>
    <cellStyle name="Good 15 2" xfId="7427"/>
    <cellStyle name="Good 16" xfId="7428"/>
    <cellStyle name="Good 16 2" xfId="7429"/>
    <cellStyle name="Good 17" xfId="7430"/>
    <cellStyle name="Good 17 2" xfId="7431"/>
    <cellStyle name="Good 18" xfId="7432"/>
    <cellStyle name="Good 18 2" xfId="7433"/>
    <cellStyle name="Good 19" xfId="7434"/>
    <cellStyle name="Good 19 2" xfId="7435"/>
    <cellStyle name="Good 2" xfId="7436"/>
    <cellStyle name="Good 2 10" xfId="7437"/>
    <cellStyle name="Good 2 10 2" xfId="7438"/>
    <cellStyle name="Good 2 11" xfId="7439"/>
    <cellStyle name="Good 2 11 2" xfId="7440"/>
    <cellStyle name="Good 2 12" xfId="7441"/>
    <cellStyle name="Good 2 12 2" xfId="7442"/>
    <cellStyle name="Good 2 13" xfId="7443"/>
    <cellStyle name="Good 2 13 2" xfId="7444"/>
    <cellStyle name="Good 2 14" xfId="7445"/>
    <cellStyle name="Good 2 14 2" xfId="7446"/>
    <cellStyle name="Good 2 15" xfId="7447"/>
    <cellStyle name="Good 2 15 2" xfId="7448"/>
    <cellStyle name="Good 2 16" xfId="7449"/>
    <cellStyle name="Good 2 16 2" xfId="7450"/>
    <cellStyle name="Good 2 17" xfId="7451"/>
    <cellStyle name="Good 2 17 2" xfId="7452"/>
    <cellStyle name="Good 2 18" xfId="7453"/>
    <cellStyle name="Good 2 18 2" xfId="7454"/>
    <cellStyle name="Good 2 19" xfId="7455"/>
    <cellStyle name="Good 2 19 2" xfId="7456"/>
    <cellStyle name="Good 2 2" xfId="7457"/>
    <cellStyle name="Good 2 2 2" xfId="7458"/>
    <cellStyle name="Good 2 20" xfId="7459"/>
    <cellStyle name="Good 2 20 2" xfId="7460"/>
    <cellStyle name="Good 2 21" xfId="7461"/>
    <cellStyle name="Good 2 21 2" xfId="7462"/>
    <cellStyle name="Good 2 22" xfId="7463"/>
    <cellStyle name="Good 2 22 2" xfId="7464"/>
    <cellStyle name="Good 2 23" xfId="7465"/>
    <cellStyle name="Good 2 23 2" xfId="7466"/>
    <cellStyle name="Good 2 24" xfId="7467"/>
    <cellStyle name="Good 2 24 2" xfId="7468"/>
    <cellStyle name="Good 2 25" xfId="7469"/>
    <cellStyle name="Good 2 25 2" xfId="7470"/>
    <cellStyle name="Good 2 26" xfId="7471"/>
    <cellStyle name="Good 2 26 2" xfId="7472"/>
    <cellStyle name="Good 2 27" xfId="7473"/>
    <cellStyle name="Good 2 27 2" xfId="7474"/>
    <cellStyle name="Good 2 28" xfId="7475"/>
    <cellStyle name="Good 2 28 2" xfId="7476"/>
    <cellStyle name="Good 2 29" xfId="7477"/>
    <cellStyle name="Good 2 3" xfId="7478"/>
    <cellStyle name="Good 2 3 2" xfId="7479"/>
    <cellStyle name="Good 2 30" xfId="7480"/>
    <cellStyle name="Good 2 31" xfId="7481"/>
    <cellStyle name="Good 2 4" xfId="7482"/>
    <cellStyle name="Good 2 4 2" xfId="7483"/>
    <cellStyle name="Good 2 5" xfId="7484"/>
    <cellStyle name="Good 2 5 2" xfId="7485"/>
    <cellStyle name="Good 2 6" xfId="7486"/>
    <cellStyle name="Good 2 6 2" xfId="7487"/>
    <cellStyle name="Good 2 7" xfId="7488"/>
    <cellStyle name="Good 2 7 2" xfId="7489"/>
    <cellStyle name="Good 2 8" xfId="7490"/>
    <cellStyle name="Good 2 8 2" xfId="7491"/>
    <cellStyle name="Good 2 9" xfId="7492"/>
    <cellStyle name="Good 2 9 2" xfId="7493"/>
    <cellStyle name="Good 20" xfId="7494"/>
    <cellStyle name="Good 20 2" xfId="7495"/>
    <cellStyle name="Good 21" xfId="7496"/>
    <cellStyle name="Good 21 2" xfId="7497"/>
    <cellStyle name="Good 22" xfId="7498"/>
    <cellStyle name="Good 22 2" xfId="7499"/>
    <cellStyle name="Good 23" xfId="7500"/>
    <cellStyle name="Good 23 2" xfId="7501"/>
    <cellStyle name="Good 24" xfId="7502"/>
    <cellStyle name="Good 24 2" xfId="7503"/>
    <cellStyle name="Good 25" xfId="7504"/>
    <cellStyle name="Good 25 2" xfId="7505"/>
    <cellStyle name="Good 26" xfId="7506"/>
    <cellStyle name="Good 26 2" xfId="7507"/>
    <cellStyle name="Good 27" xfId="7508"/>
    <cellStyle name="Good 27 2" xfId="7509"/>
    <cellStyle name="Good 28" xfId="7510"/>
    <cellStyle name="Good 28 2" xfId="7511"/>
    <cellStyle name="Good 29" xfId="7512"/>
    <cellStyle name="Good 29 2" xfId="7513"/>
    <cellStyle name="Good 3" xfId="7514"/>
    <cellStyle name="Good 3 10" xfId="7515"/>
    <cellStyle name="Good 3 10 2" xfId="7516"/>
    <cellStyle name="Good 3 11" xfId="7517"/>
    <cellStyle name="Good 3 11 2" xfId="7518"/>
    <cellStyle name="Good 3 12" xfId="7519"/>
    <cellStyle name="Good 3 12 2" xfId="7520"/>
    <cellStyle name="Good 3 13" xfId="7521"/>
    <cellStyle name="Good 3 13 2" xfId="7522"/>
    <cellStyle name="Good 3 14" xfId="7523"/>
    <cellStyle name="Good 3 14 2" xfId="7524"/>
    <cellStyle name="Good 3 15" xfId="7525"/>
    <cellStyle name="Good 3 15 2" xfId="7526"/>
    <cellStyle name="Good 3 16" xfId="7527"/>
    <cellStyle name="Good 3 16 2" xfId="7528"/>
    <cellStyle name="Good 3 17" xfId="7529"/>
    <cellStyle name="Good 3 17 2" xfId="7530"/>
    <cellStyle name="Good 3 18" xfId="7531"/>
    <cellStyle name="Good 3 18 2" xfId="7532"/>
    <cellStyle name="Good 3 19" xfId="7533"/>
    <cellStyle name="Good 3 19 2" xfId="7534"/>
    <cellStyle name="Good 3 2" xfId="7535"/>
    <cellStyle name="Good 3 2 2" xfId="7536"/>
    <cellStyle name="Good 3 20" xfId="7537"/>
    <cellStyle name="Good 3 20 2" xfId="7538"/>
    <cellStyle name="Good 3 21" xfId="7539"/>
    <cellStyle name="Good 3 21 2" xfId="7540"/>
    <cellStyle name="Good 3 22" xfId="7541"/>
    <cellStyle name="Good 3 22 2" xfId="7542"/>
    <cellStyle name="Good 3 23" xfId="7543"/>
    <cellStyle name="Good 3 23 2" xfId="7544"/>
    <cellStyle name="Good 3 24" xfId="7545"/>
    <cellStyle name="Good 3 24 2" xfId="7546"/>
    <cellStyle name="Good 3 25" xfId="7547"/>
    <cellStyle name="Good 3 25 2" xfId="7548"/>
    <cellStyle name="Good 3 26" xfId="7549"/>
    <cellStyle name="Good 3 26 2" xfId="7550"/>
    <cellStyle name="Good 3 27" xfId="7551"/>
    <cellStyle name="Good 3 27 2" xfId="7552"/>
    <cellStyle name="Good 3 28" xfId="7553"/>
    <cellStyle name="Good 3 28 2" xfId="7554"/>
    <cellStyle name="Good 3 29" xfId="7555"/>
    <cellStyle name="Good 3 3" xfId="7556"/>
    <cellStyle name="Good 3 3 2" xfId="7557"/>
    <cellStyle name="Good 3 30" xfId="7558"/>
    <cellStyle name="Good 3 4" xfId="7559"/>
    <cellStyle name="Good 3 4 2" xfId="7560"/>
    <cellStyle name="Good 3 5" xfId="7561"/>
    <cellStyle name="Good 3 5 2" xfId="7562"/>
    <cellStyle name="Good 3 6" xfId="7563"/>
    <cellStyle name="Good 3 6 2" xfId="7564"/>
    <cellStyle name="Good 3 7" xfId="7565"/>
    <cellStyle name="Good 3 7 2" xfId="7566"/>
    <cellStyle name="Good 3 8" xfId="7567"/>
    <cellStyle name="Good 3 8 2" xfId="7568"/>
    <cellStyle name="Good 3 9" xfId="7569"/>
    <cellStyle name="Good 3 9 2" xfId="7570"/>
    <cellStyle name="Good 30" xfId="7571"/>
    <cellStyle name="Good 30 2" xfId="7572"/>
    <cellStyle name="Good 31" xfId="7573"/>
    <cellStyle name="Good 31 2" xfId="7574"/>
    <cellStyle name="Good 32" xfId="7575"/>
    <cellStyle name="Good 32 2" xfId="7576"/>
    <cellStyle name="Good 33" xfId="7577"/>
    <cellStyle name="Good 33 2" xfId="7578"/>
    <cellStyle name="Good 34" xfId="7579"/>
    <cellStyle name="Good 34 2" xfId="7580"/>
    <cellStyle name="Good 35" xfId="7581"/>
    <cellStyle name="Good 35 2" xfId="7582"/>
    <cellStyle name="Good 36" xfId="7583"/>
    <cellStyle name="Good 36 2" xfId="7584"/>
    <cellStyle name="Good 37" xfId="7585"/>
    <cellStyle name="Good 37 2" xfId="7586"/>
    <cellStyle name="Good 38" xfId="7587"/>
    <cellStyle name="Good 38 2" xfId="7588"/>
    <cellStyle name="Good 39" xfId="7589"/>
    <cellStyle name="Good 39 2" xfId="7590"/>
    <cellStyle name="Good 4" xfId="7591"/>
    <cellStyle name="Good 4 10" xfId="7592"/>
    <cellStyle name="Good 4 10 2" xfId="7593"/>
    <cellStyle name="Good 4 11" xfId="7594"/>
    <cellStyle name="Good 4 11 2" xfId="7595"/>
    <cellStyle name="Good 4 12" xfId="7596"/>
    <cellStyle name="Good 4 12 2" xfId="7597"/>
    <cellStyle name="Good 4 13" xfId="7598"/>
    <cellStyle name="Good 4 13 2" xfId="7599"/>
    <cellStyle name="Good 4 14" xfId="7600"/>
    <cellStyle name="Good 4 14 2" xfId="7601"/>
    <cellStyle name="Good 4 15" xfId="7602"/>
    <cellStyle name="Good 4 15 2" xfId="7603"/>
    <cellStyle name="Good 4 16" xfId="7604"/>
    <cellStyle name="Good 4 16 2" xfId="7605"/>
    <cellStyle name="Good 4 17" xfId="7606"/>
    <cellStyle name="Good 4 17 2" xfId="7607"/>
    <cellStyle name="Good 4 18" xfId="7608"/>
    <cellStyle name="Good 4 18 2" xfId="7609"/>
    <cellStyle name="Good 4 19" xfId="7610"/>
    <cellStyle name="Good 4 19 2" xfId="7611"/>
    <cellStyle name="Good 4 2" xfId="7612"/>
    <cellStyle name="Good 4 2 2" xfId="7613"/>
    <cellStyle name="Good 4 20" xfId="7614"/>
    <cellStyle name="Good 4 20 2" xfId="7615"/>
    <cellStyle name="Good 4 21" xfId="7616"/>
    <cellStyle name="Good 4 21 2" xfId="7617"/>
    <cellStyle name="Good 4 22" xfId="7618"/>
    <cellStyle name="Good 4 22 2" xfId="7619"/>
    <cellStyle name="Good 4 23" xfId="7620"/>
    <cellStyle name="Good 4 23 2" xfId="7621"/>
    <cellStyle name="Good 4 24" xfId="7622"/>
    <cellStyle name="Good 4 24 2" xfId="7623"/>
    <cellStyle name="Good 4 25" xfId="7624"/>
    <cellStyle name="Good 4 25 2" xfId="7625"/>
    <cellStyle name="Good 4 26" xfId="7626"/>
    <cellStyle name="Good 4 26 2" xfId="7627"/>
    <cellStyle name="Good 4 27" xfId="7628"/>
    <cellStyle name="Good 4 27 2" xfId="7629"/>
    <cellStyle name="Good 4 28" xfId="7630"/>
    <cellStyle name="Good 4 28 2" xfId="7631"/>
    <cellStyle name="Good 4 29" xfId="7632"/>
    <cellStyle name="Good 4 3" xfId="7633"/>
    <cellStyle name="Good 4 3 2" xfId="7634"/>
    <cellStyle name="Good 4 30" xfId="7635"/>
    <cellStyle name="Good 4 4" xfId="7636"/>
    <cellStyle name="Good 4 4 2" xfId="7637"/>
    <cellStyle name="Good 4 5" xfId="7638"/>
    <cellStyle name="Good 4 5 2" xfId="7639"/>
    <cellStyle name="Good 4 6" xfId="7640"/>
    <cellStyle name="Good 4 6 2" xfId="7641"/>
    <cellStyle name="Good 4 7" xfId="7642"/>
    <cellStyle name="Good 4 7 2" xfId="7643"/>
    <cellStyle name="Good 4 8" xfId="7644"/>
    <cellStyle name="Good 4 8 2" xfId="7645"/>
    <cellStyle name="Good 4 9" xfId="7646"/>
    <cellStyle name="Good 4 9 2" xfId="7647"/>
    <cellStyle name="Good 40" xfId="7648"/>
    <cellStyle name="Good 40 2" xfId="7649"/>
    <cellStyle name="Good 41" xfId="7650"/>
    <cellStyle name="Good 42" xfId="7651"/>
    <cellStyle name="Good 43" xfId="7652"/>
    <cellStyle name="Good 44" xfId="7653"/>
    <cellStyle name="Good 45" xfId="7654"/>
    <cellStyle name="Good 46" xfId="7655"/>
    <cellStyle name="Good 47" xfId="7656"/>
    <cellStyle name="Good 48" xfId="7657"/>
    <cellStyle name="Good 49" xfId="7658"/>
    <cellStyle name="Good 5" xfId="7659"/>
    <cellStyle name="Good 5 2" xfId="7660"/>
    <cellStyle name="Good 50" xfId="7661"/>
    <cellStyle name="Good 51" xfId="7662"/>
    <cellStyle name="Good 52" xfId="7663"/>
    <cellStyle name="Good 53" xfId="7664"/>
    <cellStyle name="Good 54" xfId="7665"/>
    <cellStyle name="Good 55" xfId="7666"/>
    <cellStyle name="Good 56" xfId="7667"/>
    <cellStyle name="Good 57" xfId="7668"/>
    <cellStyle name="Good 58" xfId="18428"/>
    <cellStyle name="Good 6" xfId="7669"/>
    <cellStyle name="Good 6 2" xfId="7670"/>
    <cellStyle name="Good 7" xfId="7671"/>
    <cellStyle name="Good 7 2" xfId="7672"/>
    <cellStyle name="Good 8" xfId="7673"/>
    <cellStyle name="Good 8 2" xfId="7674"/>
    <cellStyle name="Good 9" xfId="7675"/>
    <cellStyle name="Good 9 2" xfId="7676"/>
    <cellStyle name="Heading 1" xfId="1" builtinId="16" customBuiltin="1"/>
    <cellStyle name="Heading 1 10" xfId="7677"/>
    <cellStyle name="Heading 1 10 2" xfId="7678"/>
    <cellStyle name="Heading 1 11" xfId="7679"/>
    <cellStyle name="Heading 1 11 2" xfId="7680"/>
    <cellStyle name="Heading 1 12" xfId="7681"/>
    <cellStyle name="Heading 1 12 2" xfId="7682"/>
    <cellStyle name="Heading 1 13" xfId="7683"/>
    <cellStyle name="Heading 1 13 2" xfId="7684"/>
    <cellStyle name="Heading 1 14" xfId="7685"/>
    <cellStyle name="Heading 1 14 2" xfId="7686"/>
    <cellStyle name="Heading 1 15" xfId="7687"/>
    <cellStyle name="Heading 1 15 2" xfId="7688"/>
    <cellStyle name="Heading 1 16" xfId="7689"/>
    <cellStyle name="Heading 1 16 2" xfId="7690"/>
    <cellStyle name="Heading 1 17" xfId="7691"/>
    <cellStyle name="Heading 1 17 2" xfId="7692"/>
    <cellStyle name="Heading 1 18" xfId="7693"/>
    <cellStyle name="Heading 1 18 2" xfId="7694"/>
    <cellStyle name="Heading 1 19" xfId="7695"/>
    <cellStyle name="Heading 1 19 2" xfId="7696"/>
    <cellStyle name="Heading 1 2" xfId="7697"/>
    <cellStyle name="Heading 1 2 10" xfId="7698"/>
    <cellStyle name="Heading 1 2 10 2" xfId="7699"/>
    <cellStyle name="Heading 1 2 11" xfId="7700"/>
    <cellStyle name="Heading 1 2 11 2" xfId="7701"/>
    <cellStyle name="Heading 1 2 12" xfId="7702"/>
    <cellStyle name="Heading 1 2 12 2" xfId="7703"/>
    <cellStyle name="Heading 1 2 13" xfId="7704"/>
    <cellStyle name="Heading 1 2 13 2" xfId="7705"/>
    <cellStyle name="Heading 1 2 14" xfId="7706"/>
    <cellStyle name="Heading 1 2 14 2" xfId="7707"/>
    <cellStyle name="Heading 1 2 15" xfId="7708"/>
    <cellStyle name="Heading 1 2 15 2" xfId="7709"/>
    <cellStyle name="Heading 1 2 16" xfId="7710"/>
    <cellStyle name="Heading 1 2 16 2" xfId="7711"/>
    <cellStyle name="Heading 1 2 17" xfId="7712"/>
    <cellStyle name="Heading 1 2 17 2" xfId="7713"/>
    <cellStyle name="Heading 1 2 18" xfId="7714"/>
    <cellStyle name="Heading 1 2 18 2" xfId="7715"/>
    <cellStyle name="Heading 1 2 19" xfId="7716"/>
    <cellStyle name="Heading 1 2 19 2" xfId="7717"/>
    <cellStyle name="Heading 1 2 2" xfId="7718"/>
    <cellStyle name="Heading 1 2 2 10" xfId="7719"/>
    <cellStyle name="Heading 1 2 2 10 2" xfId="7720"/>
    <cellStyle name="Heading 1 2 2 11" xfId="7721"/>
    <cellStyle name="Heading 1 2 2 11 2" xfId="7722"/>
    <cellStyle name="Heading 1 2 2 12" xfId="7723"/>
    <cellStyle name="Heading 1 2 2 12 2" xfId="7724"/>
    <cellStyle name="Heading 1 2 2 13" xfId="7725"/>
    <cellStyle name="Heading 1 2 2 13 2" xfId="7726"/>
    <cellStyle name="Heading 1 2 2 14" xfId="7727"/>
    <cellStyle name="Heading 1 2 2 14 2" xfId="7728"/>
    <cellStyle name="Heading 1 2 2 15" xfId="7729"/>
    <cellStyle name="Heading 1 2 2 15 2" xfId="7730"/>
    <cellStyle name="Heading 1 2 2 16" xfId="7731"/>
    <cellStyle name="Heading 1 2 2 16 2" xfId="7732"/>
    <cellStyle name="Heading 1 2 2 17" xfId="7733"/>
    <cellStyle name="Heading 1 2 2 17 2" xfId="7734"/>
    <cellStyle name="Heading 1 2 2 18" xfId="7735"/>
    <cellStyle name="Heading 1 2 2 18 2" xfId="7736"/>
    <cellStyle name="Heading 1 2 2 19" xfId="7737"/>
    <cellStyle name="Heading 1 2 2 19 2" xfId="7738"/>
    <cellStyle name="Heading 1 2 2 2" xfId="7739"/>
    <cellStyle name="Heading 1 2 2 2 2" xfId="7740"/>
    <cellStyle name="Heading 1 2 2 2 2 2" xfId="7741"/>
    <cellStyle name="Heading 1 2 2 2 2 3" xfId="7742"/>
    <cellStyle name="Heading 1 2 2 2 3" xfId="7743"/>
    <cellStyle name="Heading 1 2 2 20" xfId="7744"/>
    <cellStyle name="Heading 1 2 2 20 2" xfId="7745"/>
    <cellStyle name="Heading 1 2 2 21" xfId="7746"/>
    <cellStyle name="Heading 1 2 2 21 2" xfId="7747"/>
    <cellStyle name="Heading 1 2 2 22" xfId="7748"/>
    <cellStyle name="Heading 1 2 2 22 2" xfId="7749"/>
    <cellStyle name="Heading 1 2 2 23" xfId="7750"/>
    <cellStyle name="Heading 1 2 2 24" xfId="7751"/>
    <cellStyle name="Heading 1 2 2 3" xfId="7752"/>
    <cellStyle name="Heading 1 2 2 3 2" xfId="7753"/>
    <cellStyle name="Heading 1 2 2 4" xfId="7754"/>
    <cellStyle name="Heading 1 2 2 4 2" xfId="7755"/>
    <cellStyle name="Heading 1 2 2 5" xfId="7756"/>
    <cellStyle name="Heading 1 2 2 5 2" xfId="7757"/>
    <cellStyle name="Heading 1 2 2 6" xfId="7758"/>
    <cellStyle name="Heading 1 2 2 6 2" xfId="7759"/>
    <cellStyle name="Heading 1 2 2 7" xfId="7760"/>
    <cellStyle name="Heading 1 2 2 7 2" xfId="7761"/>
    <cellStyle name="Heading 1 2 2 8" xfId="7762"/>
    <cellStyle name="Heading 1 2 2 8 2" xfId="7763"/>
    <cellStyle name="Heading 1 2 2 9" xfId="7764"/>
    <cellStyle name="Heading 1 2 2 9 2" xfId="7765"/>
    <cellStyle name="Heading 1 2 20" xfId="7766"/>
    <cellStyle name="Heading 1 2 20 2" xfId="7767"/>
    <cellStyle name="Heading 1 2 21" xfId="7768"/>
    <cellStyle name="Heading 1 2 21 2" xfId="7769"/>
    <cellStyle name="Heading 1 2 22" xfId="7770"/>
    <cellStyle name="Heading 1 2 22 2" xfId="7771"/>
    <cellStyle name="Heading 1 2 23" xfId="7772"/>
    <cellStyle name="Heading 1 2 23 2" xfId="7773"/>
    <cellStyle name="Heading 1 2 24" xfId="7774"/>
    <cellStyle name="Heading 1 2 24 2" xfId="7775"/>
    <cellStyle name="Heading 1 2 25" xfId="7776"/>
    <cellStyle name="Heading 1 2 25 2" xfId="7777"/>
    <cellStyle name="Heading 1 2 26" xfId="7778"/>
    <cellStyle name="Heading 1 2 26 2" xfId="7779"/>
    <cellStyle name="Heading 1 2 27" xfId="7780"/>
    <cellStyle name="Heading 1 2 27 2" xfId="7781"/>
    <cellStyle name="Heading 1 2 28" xfId="7782"/>
    <cellStyle name="Heading 1 2 29" xfId="7783"/>
    <cellStyle name="Heading 1 2 3" xfId="7784"/>
    <cellStyle name="Heading 1 2 3 2" xfId="7785"/>
    <cellStyle name="Heading 1 2 3 2 2" xfId="7786"/>
    <cellStyle name="Heading 1 2 3 3" xfId="7787"/>
    <cellStyle name="Heading 1 2 3 3 2" xfId="7788"/>
    <cellStyle name="Heading 1 2 3 4" xfId="7789"/>
    <cellStyle name="Heading 1 2 30" xfId="7790"/>
    <cellStyle name="Heading 1 2 4" xfId="7791"/>
    <cellStyle name="Heading 1 2 4 2" xfId="7792"/>
    <cellStyle name="Heading 1 2 4 2 2" xfId="7793"/>
    <cellStyle name="Heading 1 2 4 3" xfId="7794"/>
    <cellStyle name="Heading 1 2 5" xfId="7795"/>
    <cellStyle name="Heading 1 2 5 2" xfId="7796"/>
    <cellStyle name="Heading 1 2 6" xfId="7797"/>
    <cellStyle name="Heading 1 2 6 2" xfId="7798"/>
    <cellStyle name="Heading 1 2 7" xfId="7799"/>
    <cellStyle name="Heading 1 2 7 2" xfId="7800"/>
    <cellStyle name="Heading 1 2 8" xfId="7801"/>
    <cellStyle name="Heading 1 2 8 2" xfId="7802"/>
    <cellStyle name="Heading 1 2 9" xfId="7803"/>
    <cellStyle name="Heading 1 2 9 2" xfId="7804"/>
    <cellStyle name="Heading 1 20" xfId="7805"/>
    <cellStyle name="Heading 1 20 2" xfId="7806"/>
    <cellStyle name="Heading 1 21" xfId="7807"/>
    <cellStyle name="Heading 1 21 2" xfId="7808"/>
    <cellStyle name="Heading 1 22" xfId="7809"/>
    <cellStyle name="Heading 1 22 2" xfId="7810"/>
    <cellStyle name="Heading 1 23" xfId="7811"/>
    <cellStyle name="Heading 1 23 2" xfId="7812"/>
    <cellStyle name="Heading 1 24" xfId="7813"/>
    <cellStyle name="Heading 1 24 2" xfId="7814"/>
    <cellStyle name="Heading 1 25" xfId="7815"/>
    <cellStyle name="Heading 1 25 2" xfId="7816"/>
    <cellStyle name="Heading 1 26" xfId="7817"/>
    <cellStyle name="Heading 1 26 2" xfId="7818"/>
    <cellStyle name="Heading 1 27" xfId="7819"/>
    <cellStyle name="Heading 1 27 2" xfId="7820"/>
    <cellStyle name="Heading 1 28" xfId="7821"/>
    <cellStyle name="Heading 1 28 2" xfId="7822"/>
    <cellStyle name="Heading 1 29" xfId="7823"/>
    <cellStyle name="Heading 1 29 2" xfId="7824"/>
    <cellStyle name="Heading 1 3" xfId="7825"/>
    <cellStyle name="Heading 1 3 2" xfId="7826"/>
    <cellStyle name="Heading 1 30" xfId="7827"/>
    <cellStyle name="Heading 1 30 2" xfId="7828"/>
    <cellStyle name="Heading 1 31" xfId="7829"/>
    <cellStyle name="Heading 1 31 2" xfId="7830"/>
    <cellStyle name="Heading 1 32" xfId="7831"/>
    <cellStyle name="Heading 1 32 2" xfId="7832"/>
    <cellStyle name="Heading 1 33" xfId="7833"/>
    <cellStyle name="Heading 1 33 2" xfId="7834"/>
    <cellStyle name="Heading 1 34" xfId="7835"/>
    <cellStyle name="Heading 1 34 2" xfId="7836"/>
    <cellStyle name="Heading 1 35" xfId="7837"/>
    <cellStyle name="Heading 1 35 2" xfId="7838"/>
    <cellStyle name="Heading 1 36" xfId="7839"/>
    <cellStyle name="Heading 1 36 2" xfId="7840"/>
    <cellStyle name="Heading 1 37" xfId="7841"/>
    <cellStyle name="Heading 1 37 2" xfId="7842"/>
    <cellStyle name="Heading 1 38" xfId="7843"/>
    <cellStyle name="Heading 1 38 2" xfId="7844"/>
    <cellStyle name="Heading 1 39" xfId="7845"/>
    <cellStyle name="Heading 1 39 2" xfId="7846"/>
    <cellStyle name="Heading 1 4" xfId="7847"/>
    <cellStyle name="Heading 1 4 2" xfId="7848"/>
    <cellStyle name="Heading 1 40" xfId="7849"/>
    <cellStyle name="Heading 1 40 2" xfId="7850"/>
    <cellStyle name="Heading 1 41" xfId="7851"/>
    <cellStyle name="Heading 1 42" xfId="7852"/>
    <cellStyle name="Heading 1 43" xfId="7853"/>
    <cellStyle name="Heading 1 44" xfId="7854"/>
    <cellStyle name="Heading 1 45" xfId="7855"/>
    <cellStyle name="Heading 1 46" xfId="7856"/>
    <cellStyle name="Heading 1 47" xfId="7857"/>
    <cellStyle name="Heading 1 48" xfId="7858"/>
    <cellStyle name="Heading 1 49" xfId="7859"/>
    <cellStyle name="Heading 1 5" xfId="7860"/>
    <cellStyle name="Heading 1 5 2" xfId="7861"/>
    <cellStyle name="Heading 1 50" xfId="7862"/>
    <cellStyle name="Heading 1 51" xfId="7863"/>
    <cellStyle name="Heading 1 52" xfId="7864"/>
    <cellStyle name="Heading 1 53" xfId="7865"/>
    <cellStyle name="Heading 1 54" xfId="7866"/>
    <cellStyle name="Heading 1 55" xfId="7867"/>
    <cellStyle name="Heading 1 56" xfId="7868"/>
    <cellStyle name="Heading 1 57" xfId="7869"/>
    <cellStyle name="Heading 1 58" xfId="18429"/>
    <cellStyle name="Heading 1 6" xfId="7870"/>
    <cellStyle name="Heading 1 6 2" xfId="7871"/>
    <cellStyle name="Heading 1 7" xfId="7872"/>
    <cellStyle name="Heading 1 7 2" xfId="7873"/>
    <cellStyle name="Heading 1 8" xfId="7874"/>
    <cellStyle name="Heading 1 8 2" xfId="7875"/>
    <cellStyle name="Heading 1 9" xfId="7876"/>
    <cellStyle name="Heading 1 9 2" xfId="7877"/>
    <cellStyle name="Heading 2" xfId="19" builtinId="17" customBuiltin="1"/>
    <cellStyle name="Heading 2 10" xfId="7878"/>
    <cellStyle name="Heading 2 10 2" xfId="7879"/>
    <cellStyle name="Heading 2 11" xfId="7880"/>
    <cellStyle name="Heading 2 11 2" xfId="7881"/>
    <cellStyle name="Heading 2 12" xfId="7882"/>
    <cellStyle name="Heading 2 12 2" xfId="7883"/>
    <cellStyle name="Heading 2 13" xfId="7884"/>
    <cellStyle name="Heading 2 13 2" xfId="7885"/>
    <cellStyle name="Heading 2 14" xfId="7886"/>
    <cellStyle name="Heading 2 14 2" xfId="7887"/>
    <cellStyle name="Heading 2 15" xfId="7888"/>
    <cellStyle name="Heading 2 15 2" xfId="7889"/>
    <cellStyle name="Heading 2 16" xfId="7890"/>
    <cellStyle name="Heading 2 16 2" xfId="7891"/>
    <cellStyle name="Heading 2 17" xfId="7892"/>
    <cellStyle name="Heading 2 17 2" xfId="7893"/>
    <cellStyle name="Heading 2 18" xfId="7894"/>
    <cellStyle name="Heading 2 18 2" xfId="7895"/>
    <cellStyle name="Heading 2 19" xfId="7896"/>
    <cellStyle name="Heading 2 19 2" xfId="7897"/>
    <cellStyle name="Heading 2 2" xfId="7898"/>
    <cellStyle name="Heading 2 2 10" xfId="7899"/>
    <cellStyle name="Heading 2 2 10 2" xfId="7900"/>
    <cellStyle name="Heading 2 2 11" xfId="7901"/>
    <cellStyle name="Heading 2 2 11 2" xfId="7902"/>
    <cellStyle name="Heading 2 2 12" xfId="7903"/>
    <cellStyle name="Heading 2 2 12 2" xfId="7904"/>
    <cellStyle name="Heading 2 2 13" xfId="7905"/>
    <cellStyle name="Heading 2 2 13 2" xfId="7906"/>
    <cellStyle name="Heading 2 2 14" xfId="7907"/>
    <cellStyle name="Heading 2 2 14 2" xfId="7908"/>
    <cellStyle name="Heading 2 2 15" xfId="7909"/>
    <cellStyle name="Heading 2 2 15 2" xfId="7910"/>
    <cellStyle name="Heading 2 2 16" xfId="7911"/>
    <cellStyle name="Heading 2 2 16 2" xfId="7912"/>
    <cellStyle name="Heading 2 2 17" xfId="7913"/>
    <cellStyle name="Heading 2 2 17 2" xfId="7914"/>
    <cellStyle name="Heading 2 2 18" xfId="7915"/>
    <cellStyle name="Heading 2 2 18 2" xfId="7916"/>
    <cellStyle name="Heading 2 2 19" xfId="7917"/>
    <cellStyle name="Heading 2 2 19 2" xfId="7918"/>
    <cellStyle name="Heading 2 2 2" xfId="7919"/>
    <cellStyle name="Heading 2 2 2 10" xfId="7920"/>
    <cellStyle name="Heading 2 2 2 10 2" xfId="7921"/>
    <cellStyle name="Heading 2 2 2 11" xfId="7922"/>
    <cellStyle name="Heading 2 2 2 11 2" xfId="7923"/>
    <cellStyle name="Heading 2 2 2 12" xfId="7924"/>
    <cellStyle name="Heading 2 2 2 12 2" xfId="7925"/>
    <cellStyle name="Heading 2 2 2 13" xfId="7926"/>
    <cellStyle name="Heading 2 2 2 13 2" xfId="7927"/>
    <cellStyle name="Heading 2 2 2 14" xfId="7928"/>
    <cellStyle name="Heading 2 2 2 14 2" xfId="7929"/>
    <cellStyle name="Heading 2 2 2 15" xfId="7930"/>
    <cellStyle name="Heading 2 2 2 15 2" xfId="7931"/>
    <cellStyle name="Heading 2 2 2 16" xfId="7932"/>
    <cellStyle name="Heading 2 2 2 16 2" xfId="7933"/>
    <cellStyle name="Heading 2 2 2 17" xfId="7934"/>
    <cellStyle name="Heading 2 2 2 17 2" xfId="7935"/>
    <cellStyle name="Heading 2 2 2 18" xfId="7936"/>
    <cellStyle name="Heading 2 2 2 18 2" xfId="7937"/>
    <cellStyle name="Heading 2 2 2 19" xfId="7938"/>
    <cellStyle name="Heading 2 2 2 19 2" xfId="7939"/>
    <cellStyle name="Heading 2 2 2 2" xfId="7940"/>
    <cellStyle name="Heading 2 2 2 2 2" xfId="7941"/>
    <cellStyle name="Heading 2 2 2 2 2 2" xfId="7942"/>
    <cellStyle name="Heading 2 2 2 2 2 3" xfId="7943"/>
    <cellStyle name="Heading 2 2 2 2 3" xfId="7944"/>
    <cellStyle name="Heading 2 2 2 20" xfId="7945"/>
    <cellStyle name="Heading 2 2 2 20 2" xfId="7946"/>
    <cellStyle name="Heading 2 2 2 21" xfId="7947"/>
    <cellStyle name="Heading 2 2 2 21 2" xfId="7948"/>
    <cellStyle name="Heading 2 2 2 22" xfId="7949"/>
    <cellStyle name="Heading 2 2 2 22 2" xfId="7950"/>
    <cellStyle name="Heading 2 2 2 23" xfId="7951"/>
    <cellStyle name="Heading 2 2 2 24" xfId="7952"/>
    <cellStyle name="Heading 2 2 2 3" xfId="7953"/>
    <cellStyle name="Heading 2 2 2 3 2" xfId="7954"/>
    <cellStyle name="Heading 2 2 2 4" xfId="7955"/>
    <cellStyle name="Heading 2 2 2 4 2" xfId="7956"/>
    <cellStyle name="Heading 2 2 2 5" xfId="7957"/>
    <cellStyle name="Heading 2 2 2 5 2" xfId="7958"/>
    <cellStyle name="Heading 2 2 2 6" xfId="7959"/>
    <cellStyle name="Heading 2 2 2 6 2" xfId="7960"/>
    <cellStyle name="Heading 2 2 2 7" xfId="7961"/>
    <cellStyle name="Heading 2 2 2 7 2" xfId="7962"/>
    <cellStyle name="Heading 2 2 2 8" xfId="7963"/>
    <cellStyle name="Heading 2 2 2 8 2" xfId="7964"/>
    <cellStyle name="Heading 2 2 2 9" xfId="7965"/>
    <cellStyle name="Heading 2 2 2 9 2" xfId="7966"/>
    <cellStyle name="Heading 2 2 20" xfId="7967"/>
    <cellStyle name="Heading 2 2 20 2" xfId="7968"/>
    <cellStyle name="Heading 2 2 21" xfId="7969"/>
    <cellStyle name="Heading 2 2 21 2" xfId="7970"/>
    <cellStyle name="Heading 2 2 22" xfId="7971"/>
    <cellStyle name="Heading 2 2 22 2" xfId="7972"/>
    <cellStyle name="Heading 2 2 23" xfId="7973"/>
    <cellStyle name="Heading 2 2 23 2" xfId="7974"/>
    <cellStyle name="Heading 2 2 24" xfId="7975"/>
    <cellStyle name="Heading 2 2 24 2" xfId="7976"/>
    <cellStyle name="Heading 2 2 25" xfId="7977"/>
    <cellStyle name="Heading 2 2 25 2" xfId="7978"/>
    <cellStyle name="Heading 2 2 26" xfId="7979"/>
    <cellStyle name="Heading 2 2 26 2" xfId="7980"/>
    <cellStyle name="Heading 2 2 27" xfId="7981"/>
    <cellStyle name="Heading 2 2 27 2" xfId="7982"/>
    <cellStyle name="Heading 2 2 28" xfId="7983"/>
    <cellStyle name="Heading 2 2 29" xfId="7984"/>
    <cellStyle name="Heading 2 2 3" xfId="7985"/>
    <cellStyle name="Heading 2 2 3 2" xfId="7986"/>
    <cellStyle name="Heading 2 2 3 2 2" xfId="7987"/>
    <cellStyle name="Heading 2 2 3 3" xfId="7988"/>
    <cellStyle name="Heading 2 2 3 3 2" xfId="7989"/>
    <cellStyle name="Heading 2 2 3 4" xfId="7990"/>
    <cellStyle name="Heading 2 2 30" xfId="7991"/>
    <cellStyle name="Heading 2 2 4" xfId="7992"/>
    <cellStyle name="Heading 2 2 4 2" xfId="7993"/>
    <cellStyle name="Heading 2 2 4 2 2" xfId="7994"/>
    <cellStyle name="Heading 2 2 4 3" xfId="7995"/>
    <cellStyle name="Heading 2 2 5" xfId="7996"/>
    <cellStyle name="Heading 2 2 5 2" xfId="7997"/>
    <cellStyle name="Heading 2 2 6" xfId="7998"/>
    <cellStyle name="Heading 2 2 6 2" xfId="7999"/>
    <cellStyle name="Heading 2 2 7" xfId="8000"/>
    <cellStyle name="Heading 2 2 7 2" xfId="8001"/>
    <cellStyle name="Heading 2 2 8" xfId="8002"/>
    <cellStyle name="Heading 2 2 8 2" xfId="8003"/>
    <cellStyle name="Heading 2 2 9" xfId="8004"/>
    <cellStyle name="Heading 2 2 9 2" xfId="8005"/>
    <cellStyle name="Heading 2 20" xfId="8006"/>
    <cellStyle name="Heading 2 20 2" xfId="8007"/>
    <cellStyle name="Heading 2 21" xfId="8008"/>
    <cellStyle name="Heading 2 21 2" xfId="8009"/>
    <cellStyle name="Heading 2 22" xfId="8010"/>
    <cellStyle name="Heading 2 22 2" xfId="8011"/>
    <cellStyle name="Heading 2 23" xfId="8012"/>
    <cellStyle name="Heading 2 23 2" xfId="8013"/>
    <cellStyle name="Heading 2 24" xfId="8014"/>
    <cellStyle name="Heading 2 24 2" xfId="8015"/>
    <cellStyle name="Heading 2 25" xfId="8016"/>
    <cellStyle name="Heading 2 25 2" xfId="8017"/>
    <cellStyle name="Heading 2 26" xfId="8018"/>
    <cellStyle name="Heading 2 26 2" xfId="8019"/>
    <cellStyle name="Heading 2 27" xfId="8020"/>
    <cellStyle name="Heading 2 27 2" xfId="8021"/>
    <cellStyle name="Heading 2 28" xfId="8022"/>
    <cellStyle name="Heading 2 28 2" xfId="8023"/>
    <cellStyle name="Heading 2 29" xfId="8024"/>
    <cellStyle name="Heading 2 29 2" xfId="8025"/>
    <cellStyle name="Heading 2 3" xfId="8026"/>
    <cellStyle name="Heading 2 3 2" xfId="8027"/>
    <cellStyle name="Heading 2 30" xfId="8028"/>
    <cellStyle name="Heading 2 30 2" xfId="8029"/>
    <cellStyle name="Heading 2 31" xfId="8030"/>
    <cellStyle name="Heading 2 31 2" xfId="8031"/>
    <cellStyle name="Heading 2 32" xfId="8032"/>
    <cellStyle name="Heading 2 32 2" xfId="8033"/>
    <cellStyle name="Heading 2 33" xfId="8034"/>
    <cellStyle name="Heading 2 33 2" xfId="8035"/>
    <cellStyle name="Heading 2 34" xfId="8036"/>
    <cellStyle name="Heading 2 34 2" xfId="8037"/>
    <cellStyle name="Heading 2 35" xfId="8038"/>
    <cellStyle name="Heading 2 35 2" xfId="8039"/>
    <cellStyle name="Heading 2 36" xfId="8040"/>
    <cellStyle name="Heading 2 36 2" xfId="8041"/>
    <cellStyle name="Heading 2 37" xfId="8042"/>
    <cellStyle name="Heading 2 37 2" xfId="8043"/>
    <cellStyle name="Heading 2 38" xfId="8044"/>
    <cellStyle name="Heading 2 38 2" xfId="8045"/>
    <cellStyle name="Heading 2 39" xfId="8046"/>
    <cellStyle name="Heading 2 39 2" xfId="8047"/>
    <cellStyle name="Heading 2 4" xfId="8048"/>
    <cellStyle name="Heading 2 4 2" xfId="8049"/>
    <cellStyle name="Heading 2 40" xfId="8050"/>
    <cellStyle name="Heading 2 40 2" xfId="8051"/>
    <cellStyle name="Heading 2 41" xfId="8052"/>
    <cellStyle name="Heading 2 42" xfId="8053"/>
    <cellStyle name="Heading 2 43" xfId="8054"/>
    <cellStyle name="Heading 2 44" xfId="8055"/>
    <cellStyle name="Heading 2 45" xfId="8056"/>
    <cellStyle name="Heading 2 46" xfId="8057"/>
    <cellStyle name="Heading 2 47" xfId="8058"/>
    <cellStyle name="Heading 2 48" xfId="8059"/>
    <cellStyle name="Heading 2 49" xfId="8060"/>
    <cellStyle name="Heading 2 5" xfId="8061"/>
    <cellStyle name="Heading 2 5 2" xfId="8062"/>
    <cellStyle name="Heading 2 50" xfId="8063"/>
    <cellStyle name="Heading 2 51" xfId="8064"/>
    <cellStyle name="Heading 2 52" xfId="8065"/>
    <cellStyle name="Heading 2 53" xfId="8066"/>
    <cellStyle name="Heading 2 54" xfId="8067"/>
    <cellStyle name="Heading 2 55" xfId="8068"/>
    <cellStyle name="Heading 2 56" xfId="8069"/>
    <cellStyle name="Heading 2 57" xfId="8070"/>
    <cellStyle name="Heading 2 58" xfId="18430"/>
    <cellStyle name="Heading 2 6" xfId="8071"/>
    <cellStyle name="Heading 2 6 2" xfId="8072"/>
    <cellStyle name="Heading 2 7" xfId="8073"/>
    <cellStyle name="Heading 2 7 2" xfId="8074"/>
    <cellStyle name="Heading 2 8" xfId="8075"/>
    <cellStyle name="Heading 2 8 2" xfId="8076"/>
    <cellStyle name="Heading 2 9" xfId="8077"/>
    <cellStyle name="Heading 2 9 2" xfId="8078"/>
    <cellStyle name="Heading 3" xfId="17" builtinId="18" customBuiltin="1"/>
    <cellStyle name="Heading 3 10" xfId="8079"/>
    <cellStyle name="Heading 3 10 2" xfId="8080"/>
    <cellStyle name="Heading 3 11" xfId="8081"/>
    <cellStyle name="Heading 3 11 2" xfId="8082"/>
    <cellStyle name="Heading 3 12" xfId="8083"/>
    <cellStyle name="Heading 3 12 2" xfId="8084"/>
    <cellStyle name="Heading 3 13" xfId="8085"/>
    <cellStyle name="Heading 3 13 2" xfId="8086"/>
    <cellStyle name="Heading 3 14" xfId="8087"/>
    <cellStyle name="Heading 3 14 2" xfId="8088"/>
    <cellStyle name="Heading 3 15" xfId="8089"/>
    <cellStyle name="Heading 3 15 2" xfId="8090"/>
    <cellStyle name="Heading 3 16" xfId="8091"/>
    <cellStyle name="Heading 3 16 2" xfId="8092"/>
    <cellStyle name="Heading 3 17" xfId="8093"/>
    <cellStyle name="Heading 3 17 2" xfId="8094"/>
    <cellStyle name="Heading 3 18" xfId="8095"/>
    <cellStyle name="Heading 3 18 2" xfId="8096"/>
    <cellStyle name="Heading 3 19" xfId="8097"/>
    <cellStyle name="Heading 3 19 2" xfId="8098"/>
    <cellStyle name="Heading 3 2" xfId="8099"/>
    <cellStyle name="Heading 3 2 10" xfId="8100"/>
    <cellStyle name="Heading 3 2 10 2" xfId="8101"/>
    <cellStyle name="Heading 3 2 11" xfId="8102"/>
    <cellStyle name="Heading 3 2 11 2" xfId="8103"/>
    <cellStyle name="Heading 3 2 12" xfId="8104"/>
    <cellStyle name="Heading 3 2 12 2" xfId="8105"/>
    <cellStyle name="Heading 3 2 13" xfId="8106"/>
    <cellStyle name="Heading 3 2 13 2" xfId="8107"/>
    <cellStyle name="Heading 3 2 14" xfId="8108"/>
    <cellStyle name="Heading 3 2 14 2" xfId="8109"/>
    <cellStyle name="Heading 3 2 15" xfId="8110"/>
    <cellStyle name="Heading 3 2 15 2" xfId="8111"/>
    <cellStyle name="Heading 3 2 16" xfId="8112"/>
    <cellStyle name="Heading 3 2 16 2" xfId="8113"/>
    <cellStyle name="Heading 3 2 17" xfId="8114"/>
    <cellStyle name="Heading 3 2 17 2" xfId="8115"/>
    <cellStyle name="Heading 3 2 18" xfId="8116"/>
    <cellStyle name="Heading 3 2 18 2" xfId="8117"/>
    <cellStyle name="Heading 3 2 19" xfId="8118"/>
    <cellStyle name="Heading 3 2 19 2" xfId="8119"/>
    <cellStyle name="Heading 3 2 2" xfId="8120"/>
    <cellStyle name="Heading 3 2 2 10" xfId="8121"/>
    <cellStyle name="Heading 3 2 2 10 2" xfId="8122"/>
    <cellStyle name="Heading 3 2 2 11" xfId="8123"/>
    <cellStyle name="Heading 3 2 2 11 2" xfId="8124"/>
    <cellStyle name="Heading 3 2 2 12" xfId="8125"/>
    <cellStyle name="Heading 3 2 2 12 2" xfId="8126"/>
    <cellStyle name="Heading 3 2 2 13" xfId="8127"/>
    <cellStyle name="Heading 3 2 2 13 2" xfId="8128"/>
    <cellStyle name="Heading 3 2 2 14" xfId="8129"/>
    <cellStyle name="Heading 3 2 2 14 2" xfId="8130"/>
    <cellStyle name="Heading 3 2 2 15" xfId="8131"/>
    <cellStyle name="Heading 3 2 2 15 2" xfId="8132"/>
    <cellStyle name="Heading 3 2 2 16" xfId="8133"/>
    <cellStyle name="Heading 3 2 2 16 2" xfId="8134"/>
    <cellStyle name="Heading 3 2 2 17" xfId="8135"/>
    <cellStyle name="Heading 3 2 2 17 2" xfId="8136"/>
    <cellStyle name="Heading 3 2 2 18" xfId="8137"/>
    <cellStyle name="Heading 3 2 2 18 2" xfId="8138"/>
    <cellStyle name="Heading 3 2 2 19" xfId="8139"/>
    <cellStyle name="Heading 3 2 2 19 2" xfId="8140"/>
    <cellStyle name="Heading 3 2 2 2" xfId="8141"/>
    <cellStyle name="Heading 3 2 2 2 2" xfId="8142"/>
    <cellStyle name="Heading 3 2 2 2 2 2" xfId="8143"/>
    <cellStyle name="Heading 3 2 2 2 2 3" xfId="8144"/>
    <cellStyle name="Heading 3 2 2 2 3" xfId="8145"/>
    <cellStyle name="Heading 3 2 2 20" xfId="8146"/>
    <cellStyle name="Heading 3 2 2 20 2" xfId="8147"/>
    <cellStyle name="Heading 3 2 2 21" xfId="8148"/>
    <cellStyle name="Heading 3 2 2 21 2" xfId="8149"/>
    <cellStyle name="Heading 3 2 2 22" xfId="8150"/>
    <cellStyle name="Heading 3 2 2 22 2" xfId="8151"/>
    <cellStyle name="Heading 3 2 2 23" xfId="8152"/>
    <cellStyle name="Heading 3 2 2 24" xfId="8153"/>
    <cellStyle name="Heading 3 2 2 3" xfId="8154"/>
    <cellStyle name="Heading 3 2 2 3 2" xfId="8155"/>
    <cellStyle name="Heading 3 2 2 4" xfId="8156"/>
    <cellStyle name="Heading 3 2 2 4 2" xfId="8157"/>
    <cellStyle name="Heading 3 2 2 5" xfId="8158"/>
    <cellStyle name="Heading 3 2 2 5 2" xfId="8159"/>
    <cellStyle name="Heading 3 2 2 6" xfId="8160"/>
    <cellStyle name="Heading 3 2 2 6 2" xfId="8161"/>
    <cellStyle name="Heading 3 2 2 7" xfId="8162"/>
    <cellStyle name="Heading 3 2 2 7 2" xfId="8163"/>
    <cellStyle name="Heading 3 2 2 8" xfId="8164"/>
    <cellStyle name="Heading 3 2 2 8 2" xfId="8165"/>
    <cellStyle name="Heading 3 2 2 9" xfId="8166"/>
    <cellStyle name="Heading 3 2 2 9 2" xfId="8167"/>
    <cellStyle name="Heading 3 2 20" xfId="8168"/>
    <cellStyle name="Heading 3 2 20 2" xfId="8169"/>
    <cellStyle name="Heading 3 2 21" xfId="8170"/>
    <cellStyle name="Heading 3 2 21 2" xfId="8171"/>
    <cellStyle name="Heading 3 2 22" xfId="8172"/>
    <cellStyle name="Heading 3 2 22 2" xfId="8173"/>
    <cellStyle name="Heading 3 2 23" xfId="8174"/>
    <cellStyle name="Heading 3 2 23 2" xfId="8175"/>
    <cellStyle name="Heading 3 2 24" xfId="8176"/>
    <cellStyle name="Heading 3 2 24 2" xfId="8177"/>
    <cellStyle name="Heading 3 2 25" xfId="8178"/>
    <cellStyle name="Heading 3 2 25 2" xfId="8179"/>
    <cellStyle name="Heading 3 2 26" xfId="8180"/>
    <cellStyle name="Heading 3 2 26 2" xfId="8181"/>
    <cellStyle name="Heading 3 2 27" xfId="8182"/>
    <cellStyle name="Heading 3 2 27 2" xfId="8183"/>
    <cellStyle name="Heading 3 2 28" xfId="8184"/>
    <cellStyle name="Heading 3 2 29" xfId="8185"/>
    <cellStyle name="Heading 3 2 3" xfId="8186"/>
    <cellStyle name="Heading 3 2 3 2" xfId="8187"/>
    <cellStyle name="Heading 3 2 3 2 2" xfId="8188"/>
    <cellStyle name="Heading 3 2 3 3" xfId="8189"/>
    <cellStyle name="Heading 3 2 3 3 2" xfId="8190"/>
    <cellStyle name="Heading 3 2 3 4" xfId="8191"/>
    <cellStyle name="Heading 3 2 30" xfId="8192"/>
    <cellStyle name="Heading 3 2 4" xfId="8193"/>
    <cellStyle name="Heading 3 2 4 2" xfId="8194"/>
    <cellStyle name="Heading 3 2 4 2 2" xfId="8195"/>
    <cellStyle name="Heading 3 2 4 3" xfId="8196"/>
    <cellStyle name="Heading 3 2 5" xfId="8197"/>
    <cellStyle name="Heading 3 2 5 2" xfId="8198"/>
    <cellStyle name="Heading 3 2 6" xfId="8199"/>
    <cellStyle name="Heading 3 2 6 2" xfId="8200"/>
    <cellStyle name="Heading 3 2 7" xfId="8201"/>
    <cellStyle name="Heading 3 2 7 2" xfId="8202"/>
    <cellStyle name="Heading 3 2 8" xfId="8203"/>
    <cellStyle name="Heading 3 2 8 2" xfId="8204"/>
    <cellStyle name="Heading 3 2 9" xfId="8205"/>
    <cellStyle name="Heading 3 2 9 2" xfId="8206"/>
    <cellStyle name="Heading 3 20" xfId="8207"/>
    <cellStyle name="Heading 3 20 2" xfId="8208"/>
    <cellStyle name="Heading 3 21" xfId="8209"/>
    <cellStyle name="Heading 3 21 2" xfId="8210"/>
    <cellStyle name="Heading 3 22" xfId="8211"/>
    <cellStyle name="Heading 3 22 2" xfId="8212"/>
    <cellStyle name="Heading 3 23" xfId="8213"/>
    <cellStyle name="Heading 3 23 2" xfId="8214"/>
    <cellStyle name="Heading 3 24" xfId="8215"/>
    <cellStyle name="Heading 3 24 2" xfId="8216"/>
    <cellStyle name="Heading 3 25" xfId="8217"/>
    <cellStyle name="Heading 3 25 2" xfId="8218"/>
    <cellStyle name="Heading 3 26" xfId="8219"/>
    <cellStyle name="Heading 3 26 2" xfId="8220"/>
    <cellStyle name="Heading 3 27" xfId="8221"/>
    <cellStyle name="Heading 3 27 2" xfId="8222"/>
    <cellStyle name="Heading 3 28" xfId="8223"/>
    <cellStyle name="Heading 3 28 2" xfId="8224"/>
    <cellStyle name="Heading 3 29" xfId="8225"/>
    <cellStyle name="Heading 3 29 2" xfId="8226"/>
    <cellStyle name="Heading 3 3" xfId="8227"/>
    <cellStyle name="Heading 3 3 2" xfId="8228"/>
    <cellStyle name="Heading 3 30" xfId="8229"/>
    <cellStyle name="Heading 3 30 2" xfId="8230"/>
    <cellStyle name="Heading 3 31" xfId="8231"/>
    <cellStyle name="Heading 3 31 2" xfId="8232"/>
    <cellStyle name="Heading 3 32" xfId="8233"/>
    <cellStyle name="Heading 3 32 2" xfId="8234"/>
    <cellStyle name="Heading 3 33" xfId="8235"/>
    <cellStyle name="Heading 3 33 2" xfId="8236"/>
    <cellStyle name="Heading 3 34" xfId="8237"/>
    <cellStyle name="Heading 3 34 2" xfId="8238"/>
    <cellStyle name="Heading 3 35" xfId="8239"/>
    <cellStyle name="Heading 3 35 2" xfId="8240"/>
    <cellStyle name="Heading 3 36" xfId="8241"/>
    <cellStyle name="Heading 3 36 2" xfId="8242"/>
    <cellStyle name="Heading 3 37" xfId="8243"/>
    <cellStyle name="Heading 3 37 2" xfId="8244"/>
    <cellStyle name="Heading 3 38" xfId="8245"/>
    <cellStyle name="Heading 3 38 2" xfId="8246"/>
    <cellStyle name="Heading 3 39" xfId="8247"/>
    <cellStyle name="Heading 3 39 2" xfId="8248"/>
    <cellStyle name="Heading 3 4" xfId="8249"/>
    <cellStyle name="Heading 3 4 2" xfId="8250"/>
    <cellStyle name="Heading 3 40" xfId="8251"/>
    <cellStyle name="Heading 3 40 2" xfId="8252"/>
    <cellStyle name="Heading 3 41" xfId="8253"/>
    <cellStyle name="Heading 3 42" xfId="8254"/>
    <cellStyle name="Heading 3 43" xfId="8255"/>
    <cellStyle name="Heading 3 44" xfId="8256"/>
    <cellStyle name="Heading 3 45" xfId="8257"/>
    <cellStyle name="Heading 3 46" xfId="8258"/>
    <cellStyle name="Heading 3 47" xfId="8259"/>
    <cellStyle name="Heading 3 48" xfId="8260"/>
    <cellStyle name="Heading 3 49" xfId="8261"/>
    <cellStyle name="Heading 3 5" xfId="8262"/>
    <cellStyle name="Heading 3 5 2" xfId="8263"/>
    <cellStyle name="Heading 3 50" xfId="8264"/>
    <cellStyle name="Heading 3 51" xfId="8265"/>
    <cellStyle name="Heading 3 52" xfId="8266"/>
    <cellStyle name="Heading 3 53" xfId="8267"/>
    <cellStyle name="Heading 3 54" xfId="8268"/>
    <cellStyle name="Heading 3 55" xfId="8269"/>
    <cellStyle name="Heading 3 56" xfId="8270"/>
    <cellStyle name="Heading 3 57" xfId="8271"/>
    <cellStyle name="Heading 3 58" xfId="18431"/>
    <cellStyle name="Heading 3 6" xfId="8272"/>
    <cellStyle name="Heading 3 6 2" xfId="8273"/>
    <cellStyle name="Heading 3 7" xfId="8274"/>
    <cellStyle name="Heading 3 7 2" xfId="8275"/>
    <cellStyle name="Heading 3 8" xfId="8276"/>
    <cellStyle name="Heading 3 8 2" xfId="8277"/>
    <cellStyle name="Heading 3 9" xfId="8278"/>
    <cellStyle name="Heading 3 9 2" xfId="8279"/>
    <cellStyle name="Heading 4" xfId="14" builtinId="19" customBuiltin="1"/>
    <cellStyle name="Heading 4 10" xfId="8280"/>
    <cellStyle name="Heading 4 10 2" xfId="8281"/>
    <cellStyle name="Heading 4 11" xfId="8282"/>
    <cellStyle name="Heading 4 11 2" xfId="8283"/>
    <cellStyle name="Heading 4 12" xfId="8284"/>
    <cellStyle name="Heading 4 12 2" xfId="8285"/>
    <cellStyle name="Heading 4 13" xfId="8286"/>
    <cellStyle name="Heading 4 13 2" xfId="8287"/>
    <cellStyle name="Heading 4 14" xfId="8288"/>
    <cellStyle name="Heading 4 14 2" xfId="8289"/>
    <cellStyle name="Heading 4 15" xfId="8290"/>
    <cellStyle name="Heading 4 15 2" xfId="8291"/>
    <cellStyle name="Heading 4 16" xfId="8292"/>
    <cellStyle name="Heading 4 16 2" xfId="8293"/>
    <cellStyle name="Heading 4 17" xfId="8294"/>
    <cellStyle name="Heading 4 17 2" xfId="8295"/>
    <cellStyle name="Heading 4 18" xfId="8296"/>
    <cellStyle name="Heading 4 18 2" xfId="8297"/>
    <cellStyle name="Heading 4 19" xfId="8298"/>
    <cellStyle name="Heading 4 19 2" xfId="8299"/>
    <cellStyle name="Heading 4 2" xfId="8300"/>
    <cellStyle name="Heading 4 2 10" xfId="8301"/>
    <cellStyle name="Heading 4 2 10 2" xfId="8302"/>
    <cellStyle name="Heading 4 2 11" xfId="8303"/>
    <cellStyle name="Heading 4 2 11 2" xfId="8304"/>
    <cellStyle name="Heading 4 2 12" xfId="8305"/>
    <cellStyle name="Heading 4 2 12 2" xfId="8306"/>
    <cellStyle name="Heading 4 2 13" xfId="8307"/>
    <cellStyle name="Heading 4 2 13 2" xfId="8308"/>
    <cellStyle name="Heading 4 2 14" xfId="8309"/>
    <cellStyle name="Heading 4 2 14 2" xfId="8310"/>
    <cellStyle name="Heading 4 2 15" xfId="8311"/>
    <cellStyle name="Heading 4 2 15 2" xfId="8312"/>
    <cellStyle name="Heading 4 2 16" xfId="8313"/>
    <cellStyle name="Heading 4 2 16 2" xfId="8314"/>
    <cellStyle name="Heading 4 2 17" xfId="8315"/>
    <cellStyle name="Heading 4 2 17 2" xfId="8316"/>
    <cellStyle name="Heading 4 2 18" xfId="8317"/>
    <cellStyle name="Heading 4 2 18 2" xfId="8318"/>
    <cellStyle name="Heading 4 2 19" xfId="8319"/>
    <cellStyle name="Heading 4 2 19 2" xfId="8320"/>
    <cellStyle name="Heading 4 2 2" xfId="8321"/>
    <cellStyle name="Heading 4 2 2 10" xfId="8322"/>
    <cellStyle name="Heading 4 2 2 10 2" xfId="8323"/>
    <cellStyle name="Heading 4 2 2 11" xfId="8324"/>
    <cellStyle name="Heading 4 2 2 11 2" xfId="8325"/>
    <cellStyle name="Heading 4 2 2 12" xfId="8326"/>
    <cellStyle name="Heading 4 2 2 12 2" xfId="8327"/>
    <cellStyle name="Heading 4 2 2 13" xfId="8328"/>
    <cellStyle name="Heading 4 2 2 13 2" xfId="8329"/>
    <cellStyle name="Heading 4 2 2 14" xfId="8330"/>
    <cellStyle name="Heading 4 2 2 14 2" xfId="8331"/>
    <cellStyle name="Heading 4 2 2 15" xfId="8332"/>
    <cellStyle name="Heading 4 2 2 15 2" xfId="8333"/>
    <cellStyle name="Heading 4 2 2 16" xfId="8334"/>
    <cellStyle name="Heading 4 2 2 16 2" xfId="8335"/>
    <cellStyle name="Heading 4 2 2 17" xfId="8336"/>
    <cellStyle name="Heading 4 2 2 17 2" xfId="8337"/>
    <cellStyle name="Heading 4 2 2 18" xfId="8338"/>
    <cellStyle name="Heading 4 2 2 18 2" xfId="8339"/>
    <cellStyle name="Heading 4 2 2 19" xfId="8340"/>
    <cellStyle name="Heading 4 2 2 19 2" xfId="8341"/>
    <cellStyle name="Heading 4 2 2 2" xfId="8342"/>
    <cellStyle name="Heading 4 2 2 2 2" xfId="8343"/>
    <cellStyle name="Heading 4 2 2 2 2 2" xfId="8344"/>
    <cellStyle name="Heading 4 2 2 2 2 3" xfId="8345"/>
    <cellStyle name="Heading 4 2 2 2 3" xfId="8346"/>
    <cellStyle name="Heading 4 2 2 20" xfId="8347"/>
    <cellStyle name="Heading 4 2 2 20 2" xfId="8348"/>
    <cellStyle name="Heading 4 2 2 21" xfId="8349"/>
    <cellStyle name="Heading 4 2 2 21 2" xfId="8350"/>
    <cellStyle name="Heading 4 2 2 22" xfId="8351"/>
    <cellStyle name="Heading 4 2 2 22 2" xfId="8352"/>
    <cellStyle name="Heading 4 2 2 23" xfId="8353"/>
    <cellStyle name="Heading 4 2 2 24" xfId="8354"/>
    <cellStyle name="Heading 4 2 2 3" xfId="8355"/>
    <cellStyle name="Heading 4 2 2 3 2" xfId="8356"/>
    <cellStyle name="Heading 4 2 2 4" xfId="8357"/>
    <cellStyle name="Heading 4 2 2 4 2" xfId="8358"/>
    <cellStyle name="Heading 4 2 2 5" xfId="8359"/>
    <cellStyle name="Heading 4 2 2 5 2" xfId="8360"/>
    <cellStyle name="Heading 4 2 2 6" xfId="8361"/>
    <cellStyle name="Heading 4 2 2 6 2" xfId="8362"/>
    <cellStyle name="Heading 4 2 2 7" xfId="8363"/>
    <cellStyle name="Heading 4 2 2 7 2" xfId="8364"/>
    <cellStyle name="Heading 4 2 2 8" xfId="8365"/>
    <cellStyle name="Heading 4 2 2 8 2" xfId="8366"/>
    <cellStyle name="Heading 4 2 2 9" xfId="8367"/>
    <cellStyle name="Heading 4 2 2 9 2" xfId="8368"/>
    <cellStyle name="Heading 4 2 20" xfId="8369"/>
    <cellStyle name="Heading 4 2 20 2" xfId="8370"/>
    <cellStyle name="Heading 4 2 21" xfId="8371"/>
    <cellStyle name="Heading 4 2 21 2" xfId="8372"/>
    <cellStyle name="Heading 4 2 22" xfId="8373"/>
    <cellStyle name="Heading 4 2 22 2" xfId="8374"/>
    <cellStyle name="Heading 4 2 23" xfId="8375"/>
    <cellStyle name="Heading 4 2 23 2" xfId="8376"/>
    <cellStyle name="Heading 4 2 24" xfId="8377"/>
    <cellStyle name="Heading 4 2 24 2" xfId="8378"/>
    <cellStyle name="Heading 4 2 25" xfId="8379"/>
    <cellStyle name="Heading 4 2 25 2" xfId="8380"/>
    <cellStyle name="Heading 4 2 26" xfId="8381"/>
    <cellStyle name="Heading 4 2 26 2" xfId="8382"/>
    <cellStyle name="Heading 4 2 27" xfId="8383"/>
    <cellStyle name="Heading 4 2 27 2" xfId="8384"/>
    <cellStyle name="Heading 4 2 28" xfId="8385"/>
    <cellStyle name="Heading 4 2 29" xfId="8386"/>
    <cellStyle name="Heading 4 2 3" xfId="8387"/>
    <cellStyle name="Heading 4 2 3 2" xfId="8388"/>
    <cellStyle name="Heading 4 2 3 2 2" xfId="8389"/>
    <cellStyle name="Heading 4 2 3 3" xfId="8390"/>
    <cellStyle name="Heading 4 2 3 3 2" xfId="8391"/>
    <cellStyle name="Heading 4 2 3 4" xfId="8392"/>
    <cellStyle name="Heading 4 2 30" xfId="8393"/>
    <cellStyle name="Heading 4 2 4" xfId="8394"/>
    <cellStyle name="Heading 4 2 4 2" xfId="8395"/>
    <cellStyle name="Heading 4 2 4 2 2" xfId="8396"/>
    <cellStyle name="Heading 4 2 4 3" xfId="8397"/>
    <cellStyle name="Heading 4 2 5" xfId="8398"/>
    <cellStyle name="Heading 4 2 5 2" xfId="8399"/>
    <cellStyle name="Heading 4 2 6" xfId="8400"/>
    <cellStyle name="Heading 4 2 6 2" xfId="8401"/>
    <cellStyle name="Heading 4 2 7" xfId="8402"/>
    <cellStyle name="Heading 4 2 7 2" xfId="8403"/>
    <cellStyle name="Heading 4 2 8" xfId="8404"/>
    <cellStyle name="Heading 4 2 8 2" xfId="8405"/>
    <cellStyle name="Heading 4 2 9" xfId="8406"/>
    <cellStyle name="Heading 4 2 9 2" xfId="8407"/>
    <cellStyle name="Heading 4 20" xfId="8408"/>
    <cellStyle name="Heading 4 20 2" xfId="8409"/>
    <cellStyle name="Heading 4 21" xfId="8410"/>
    <cellStyle name="Heading 4 21 2" xfId="8411"/>
    <cellStyle name="Heading 4 22" xfId="8412"/>
    <cellStyle name="Heading 4 22 2" xfId="8413"/>
    <cellStyle name="Heading 4 23" xfId="8414"/>
    <cellStyle name="Heading 4 23 2" xfId="8415"/>
    <cellStyle name="Heading 4 24" xfId="8416"/>
    <cellStyle name="Heading 4 24 2" xfId="8417"/>
    <cellStyle name="Heading 4 25" xfId="8418"/>
    <cellStyle name="Heading 4 25 2" xfId="8419"/>
    <cellStyle name="Heading 4 26" xfId="8420"/>
    <cellStyle name="Heading 4 26 2" xfId="8421"/>
    <cellStyle name="Heading 4 27" xfId="8422"/>
    <cellStyle name="Heading 4 27 2" xfId="8423"/>
    <cellStyle name="Heading 4 28" xfId="8424"/>
    <cellStyle name="Heading 4 28 2" xfId="8425"/>
    <cellStyle name="Heading 4 29" xfId="8426"/>
    <cellStyle name="Heading 4 29 2" xfId="8427"/>
    <cellStyle name="Heading 4 3" xfId="8428"/>
    <cellStyle name="Heading 4 3 2" xfId="8429"/>
    <cellStyle name="Heading 4 30" xfId="8430"/>
    <cellStyle name="Heading 4 30 2" xfId="8431"/>
    <cellStyle name="Heading 4 31" xfId="8432"/>
    <cellStyle name="Heading 4 31 2" xfId="8433"/>
    <cellStyle name="Heading 4 32" xfId="8434"/>
    <cellStyle name="Heading 4 32 2" xfId="8435"/>
    <cellStyle name="Heading 4 33" xfId="8436"/>
    <cellStyle name="Heading 4 33 2" xfId="8437"/>
    <cellStyle name="Heading 4 34" xfId="8438"/>
    <cellStyle name="Heading 4 34 2" xfId="8439"/>
    <cellStyle name="Heading 4 35" xfId="8440"/>
    <cellStyle name="Heading 4 35 2" xfId="8441"/>
    <cellStyle name="Heading 4 36" xfId="8442"/>
    <cellStyle name="Heading 4 36 2" xfId="8443"/>
    <cellStyle name="Heading 4 37" xfId="8444"/>
    <cellStyle name="Heading 4 37 2" xfId="8445"/>
    <cellStyle name="Heading 4 38" xfId="8446"/>
    <cellStyle name="Heading 4 38 2" xfId="8447"/>
    <cellStyle name="Heading 4 39" xfId="8448"/>
    <cellStyle name="Heading 4 39 2" xfId="8449"/>
    <cellStyle name="Heading 4 4" xfId="8450"/>
    <cellStyle name="Heading 4 4 2" xfId="8451"/>
    <cellStyle name="Heading 4 40" xfId="8452"/>
    <cellStyle name="Heading 4 40 2" xfId="8453"/>
    <cellStyle name="Heading 4 41" xfId="8454"/>
    <cellStyle name="Heading 4 42" xfId="8455"/>
    <cellStyle name="Heading 4 43" xfId="8456"/>
    <cellStyle name="Heading 4 44" xfId="8457"/>
    <cellStyle name="Heading 4 45" xfId="8458"/>
    <cellStyle name="Heading 4 46" xfId="8459"/>
    <cellStyle name="Heading 4 47" xfId="8460"/>
    <cellStyle name="Heading 4 48" xfId="8461"/>
    <cellStyle name="Heading 4 49" xfId="8462"/>
    <cellStyle name="Heading 4 5" xfId="8463"/>
    <cellStyle name="Heading 4 5 2" xfId="8464"/>
    <cellStyle name="Heading 4 50" xfId="8465"/>
    <cellStyle name="Heading 4 51" xfId="8466"/>
    <cellStyle name="Heading 4 52" xfId="8467"/>
    <cellStyle name="Heading 4 53" xfId="8468"/>
    <cellStyle name="Heading 4 54" xfId="8469"/>
    <cellStyle name="Heading 4 55" xfId="8470"/>
    <cellStyle name="Heading 4 56" xfId="8471"/>
    <cellStyle name="Heading 4 57" xfId="8472"/>
    <cellStyle name="Heading 4 58" xfId="18432"/>
    <cellStyle name="Heading 4 6" xfId="8473"/>
    <cellStyle name="Heading 4 6 2" xfId="8474"/>
    <cellStyle name="Heading 4 7" xfId="8475"/>
    <cellStyle name="Heading 4 7 2" xfId="8476"/>
    <cellStyle name="Heading 4 8" xfId="8477"/>
    <cellStyle name="Heading 4 8 2" xfId="8478"/>
    <cellStyle name="Heading 4 9" xfId="8479"/>
    <cellStyle name="Heading 4 9 2" xfId="8480"/>
    <cellStyle name="Input" xfId="18" builtinId="20" customBuiltin="1"/>
    <cellStyle name="Input 10" xfId="8481"/>
    <cellStyle name="Input 10 2" xfId="8482"/>
    <cellStyle name="Input 11" xfId="8483"/>
    <cellStyle name="Input 11 2" xfId="8484"/>
    <cellStyle name="Input 12" xfId="8485"/>
    <cellStyle name="Input 12 2" xfId="8486"/>
    <cellStyle name="Input 13" xfId="8487"/>
    <cellStyle name="Input 13 2" xfId="8488"/>
    <cellStyle name="Input 14" xfId="8489"/>
    <cellStyle name="Input 14 2" xfId="8490"/>
    <cellStyle name="Input 15" xfId="8491"/>
    <cellStyle name="Input 15 2" xfId="8492"/>
    <cellStyle name="Input 16" xfId="8493"/>
    <cellStyle name="Input 16 2" xfId="8494"/>
    <cellStyle name="Input 17" xfId="8495"/>
    <cellStyle name="Input 17 2" xfId="8496"/>
    <cellStyle name="Input 18" xfId="8497"/>
    <cellStyle name="Input 18 2" xfId="8498"/>
    <cellStyle name="Input 19" xfId="8499"/>
    <cellStyle name="Input 19 2" xfId="8500"/>
    <cellStyle name="Input 2" xfId="8501"/>
    <cellStyle name="Input 2 10" xfId="8502"/>
    <cellStyle name="Input 2 10 2" xfId="8503"/>
    <cellStyle name="Input 2 11" xfId="8504"/>
    <cellStyle name="Input 2 11 2" xfId="8505"/>
    <cellStyle name="Input 2 12" xfId="8506"/>
    <cellStyle name="Input 2 12 2" xfId="8507"/>
    <cellStyle name="Input 2 13" xfId="8508"/>
    <cellStyle name="Input 2 13 2" xfId="8509"/>
    <cellStyle name="Input 2 14" xfId="8510"/>
    <cellStyle name="Input 2 14 2" xfId="8511"/>
    <cellStyle name="Input 2 15" xfId="8512"/>
    <cellStyle name="Input 2 15 2" xfId="8513"/>
    <cellStyle name="Input 2 16" xfId="8514"/>
    <cellStyle name="Input 2 16 2" xfId="8515"/>
    <cellStyle name="Input 2 17" xfId="8516"/>
    <cellStyle name="Input 2 17 2" xfId="8517"/>
    <cellStyle name="Input 2 18" xfId="8518"/>
    <cellStyle name="Input 2 18 2" xfId="8519"/>
    <cellStyle name="Input 2 19" xfId="8520"/>
    <cellStyle name="Input 2 19 2" xfId="8521"/>
    <cellStyle name="Input 2 2" xfId="8522"/>
    <cellStyle name="Input 2 2 2" xfId="8523"/>
    <cellStyle name="Input 2 20" xfId="8524"/>
    <cellStyle name="Input 2 20 2" xfId="8525"/>
    <cellStyle name="Input 2 21" xfId="8526"/>
    <cellStyle name="Input 2 21 2" xfId="8527"/>
    <cellStyle name="Input 2 22" xfId="8528"/>
    <cellStyle name="Input 2 22 2" xfId="8529"/>
    <cellStyle name="Input 2 23" xfId="8530"/>
    <cellStyle name="Input 2 23 2" xfId="8531"/>
    <cellStyle name="Input 2 24" xfId="8532"/>
    <cellStyle name="Input 2 24 2" xfId="8533"/>
    <cellStyle name="Input 2 25" xfId="8534"/>
    <cellStyle name="Input 2 25 2" xfId="8535"/>
    <cellStyle name="Input 2 26" xfId="8536"/>
    <cellStyle name="Input 2 26 2" xfId="8537"/>
    <cellStyle name="Input 2 27" xfId="8538"/>
    <cellStyle name="Input 2 27 2" xfId="8539"/>
    <cellStyle name="Input 2 28" xfId="8540"/>
    <cellStyle name="Input 2 28 2" xfId="8541"/>
    <cellStyle name="Input 2 29" xfId="8542"/>
    <cellStyle name="Input 2 29 2" xfId="8543"/>
    <cellStyle name="Input 2 3" xfId="8544"/>
    <cellStyle name="Input 2 3 2" xfId="8545"/>
    <cellStyle name="Input 2 30" xfId="8546"/>
    <cellStyle name="Input 2 30 2" xfId="8547"/>
    <cellStyle name="Input 2 31" xfId="8548"/>
    <cellStyle name="Input 2 31 2" xfId="8549"/>
    <cellStyle name="Input 2 32" xfId="8550"/>
    <cellStyle name="Input 2 32 2" xfId="8551"/>
    <cellStyle name="Input 2 33" xfId="8552"/>
    <cellStyle name="Input 2 34" xfId="8553"/>
    <cellStyle name="Input 2 35" xfId="8554"/>
    <cellStyle name="Input 2 4" xfId="8555"/>
    <cellStyle name="Input 2 4 2" xfId="8556"/>
    <cellStyle name="Input 2 5" xfId="8557"/>
    <cellStyle name="Input 2 5 2" xfId="8558"/>
    <cellStyle name="Input 2 6" xfId="8559"/>
    <cellStyle name="Input 2 6 2" xfId="8560"/>
    <cellStyle name="Input 2 7" xfId="8561"/>
    <cellStyle name="Input 2 7 2" xfId="8562"/>
    <cellStyle name="Input 2 8" xfId="8563"/>
    <cellStyle name="Input 2 8 10" xfId="8564"/>
    <cellStyle name="Input 2 8 10 2" xfId="8565"/>
    <cellStyle name="Input 2 8 11" xfId="8566"/>
    <cellStyle name="Input 2 8 11 2" xfId="8567"/>
    <cellStyle name="Input 2 8 12" xfId="8568"/>
    <cellStyle name="Input 2 8 2" xfId="8569"/>
    <cellStyle name="Input 2 8 2 2" xfId="8570"/>
    <cellStyle name="Input 2 8 2 2 2" xfId="8571"/>
    <cellStyle name="Input 2 8 2 3" xfId="8572"/>
    <cellStyle name="Input 2 8 2 3 2" xfId="8573"/>
    <cellStyle name="Input 2 8 2 4" xfId="8574"/>
    <cellStyle name="Input 2 8 2 4 2" xfId="8575"/>
    <cellStyle name="Input 2 8 2 5" xfId="8576"/>
    <cellStyle name="Input 2 8 2 5 2" xfId="8577"/>
    <cellStyle name="Input 2 8 2 6" xfId="8578"/>
    <cellStyle name="Input 2 8 3" xfId="8579"/>
    <cellStyle name="Input 2 8 3 2" xfId="8580"/>
    <cellStyle name="Input 2 8 3 2 2" xfId="8581"/>
    <cellStyle name="Input 2 8 3 3" xfId="8582"/>
    <cellStyle name="Input 2 8 3 3 2" xfId="8583"/>
    <cellStyle name="Input 2 8 3 4" xfId="8584"/>
    <cellStyle name="Input 2 8 3 4 2" xfId="8585"/>
    <cellStyle name="Input 2 8 3 5" xfId="8586"/>
    <cellStyle name="Input 2 8 3 5 2" xfId="8587"/>
    <cellStyle name="Input 2 8 3 6" xfId="8588"/>
    <cellStyle name="Input 2 8 4" xfId="8589"/>
    <cellStyle name="Input 2 8 4 2" xfId="8590"/>
    <cellStyle name="Input 2 8 5" xfId="8591"/>
    <cellStyle name="Input 2 8 5 2" xfId="8592"/>
    <cellStyle name="Input 2 8 6" xfId="8593"/>
    <cellStyle name="Input 2 8 6 2" xfId="8594"/>
    <cellStyle name="Input 2 8 7" xfId="8595"/>
    <cellStyle name="Input 2 8 7 2" xfId="8596"/>
    <cellStyle name="Input 2 8 8" xfId="8597"/>
    <cellStyle name="Input 2 8 8 2" xfId="8598"/>
    <cellStyle name="Input 2 8 9" xfId="8599"/>
    <cellStyle name="Input 2 8 9 2" xfId="8600"/>
    <cellStyle name="Input 2 9" xfId="8601"/>
    <cellStyle name="Input 2 9 2" xfId="8602"/>
    <cellStyle name="Input 2 9 2 2" xfId="8603"/>
    <cellStyle name="Input 2 9 3" xfId="8604"/>
    <cellStyle name="Input 20" xfId="8605"/>
    <cellStyle name="Input 20 2" xfId="8606"/>
    <cellStyle name="Input 21" xfId="8607"/>
    <cellStyle name="Input 21 2" xfId="8608"/>
    <cellStyle name="Input 22" xfId="8609"/>
    <cellStyle name="Input 22 2" xfId="8610"/>
    <cellStyle name="Input 23" xfId="8611"/>
    <cellStyle name="Input 23 2" xfId="8612"/>
    <cellStyle name="Input 24" xfId="8613"/>
    <cellStyle name="Input 24 2" xfId="8614"/>
    <cellStyle name="Input 25" xfId="8615"/>
    <cellStyle name="Input 25 2" xfId="8616"/>
    <cellStyle name="Input 26" xfId="8617"/>
    <cellStyle name="Input 26 2" xfId="8618"/>
    <cellStyle name="Input 27" xfId="8619"/>
    <cellStyle name="Input 27 2" xfId="8620"/>
    <cellStyle name="Input 28" xfId="8621"/>
    <cellStyle name="Input 28 2" xfId="8622"/>
    <cellStyle name="Input 29" xfId="8623"/>
    <cellStyle name="Input 29 2" xfId="8624"/>
    <cellStyle name="Input 3" xfId="8625"/>
    <cellStyle name="Input 3 10" xfId="8626"/>
    <cellStyle name="Input 3 10 2" xfId="8627"/>
    <cellStyle name="Input 3 11" xfId="8628"/>
    <cellStyle name="Input 3 11 2" xfId="8629"/>
    <cellStyle name="Input 3 12" xfId="8630"/>
    <cellStyle name="Input 3 12 2" xfId="8631"/>
    <cellStyle name="Input 3 13" xfId="8632"/>
    <cellStyle name="Input 3 13 2" xfId="8633"/>
    <cellStyle name="Input 3 14" xfId="8634"/>
    <cellStyle name="Input 3 14 2" xfId="8635"/>
    <cellStyle name="Input 3 15" xfId="8636"/>
    <cellStyle name="Input 3 15 2" xfId="8637"/>
    <cellStyle name="Input 3 16" xfId="8638"/>
    <cellStyle name="Input 3 16 2" xfId="8639"/>
    <cellStyle name="Input 3 17" xfId="8640"/>
    <cellStyle name="Input 3 17 2" xfId="8641"/>
    <cellStyle name="Input 3 18" xfId="8642"/>
    <cellStyle name="Input 3 18 2" xfId="8643"/>
    <cellStyle name="Input 3 19" xfId="8644"/>
    <cellStyle name="Input 3 19 2" xfId="8645"/>
    <cellStyle name="Input 3 2" xfId="8646"/>
    <cellStyle name="Input 3 2 2" xfId="8647"/>
    <cellStyle name="Input 3 20" xfId="8648"/>
    <cellStyle name="Input 3 20 2" xfId="8649"/>
    <cellStyle name="Input 3 21" xfId="8650"/>
    <cellStyle name="Input 3 21 2" xfId="8651"/>
    <cellStyle name="Input 3 22" xfId="8652"/>
    <cellStyle name="Input 3 22 2" xfId="8653"/>
    <cellStyle name="Input 3 23" xfId="8654"/>
    <cellStyle name="Input 3 23 2" xfId="8655"/>
    <cellStyle name="Input 3 24" xfId="8656"/>
    <cellStyle name="Input 3 24 2" xfId="8657"/>
    <cellStyle name="Input 3 25" xfId="8658"/>
    <cellStyle name="Input 3 25 2" xfId="8659"/>
    <cellStyle name="Input 3 26" xfId="8660"/>
    <cellStyle name="Input 3 26 2" xfId="8661"/>
    <cellStyle name="Input 3 27" xfId="8662"/>
    <cellStyle name="Input 3 27 2" xfId="8663"/>
    <cellStyle name="Input 3 28" xfId="8664"/>
    <cellStyle name="Input 3 28 2" xfId="8665"/>
    <cellStyle name="Input 3 29" xfId="8666"/>
    <cellStyle name="Input 3 3" xfId="8667"/>
    <cellStyle name="Input 3 3 2" xfId="8668"/>
    <cellStyle name="Input 3 30" xfId="8669"/>
    <cellStyle name="Input 3 4" xfId="8670"/>
    <cellStyle name="Input 3 4 2" xfId="8671"/>
    <cellStyle name="Input 3 5" xfId="8672"/>
    <cellStyle name="Input 3 5 2" xfId="8673"/>
    <cellStyle name="Input 3 6" xfId="8674"/>
    <cellStyle name="Input 3 6 2" xfId="8675"/>
    <cellStyle name="Input 3 7" xfId="8676"/>
    <cellStyle name="Input 3 7 2" xfId="8677"/>
    <cellStyle name="Input 3 8" xfId="8678"/>
    <cellStyle name="Input 3 8 2" xfId="8679"/>
    <cellStyle name="Input 3 9" xfId="8680"/>
    <cellStyle name="Input 3 9 2" xfId="8681"/>
    <cellStyle name="Input 30" xfId="8682"/>
    <cellStyle name="Input 30 2" xfId="8683"/>
    <cellStyle name="Input 31" xfId="8684"/>
    <cellStyle name="Input 31 2" xfId="8685"/>
    <cellStyle name="Input 32" xfId="8686"/>
    <cellStyle name="Input 32 2" xfId="8687"/>
    <cellStyle name="Input 33" xfId="8688"/>
    <cellStyle name="Input 33 2" xfId="8689"/>
    <cellStyle name="Input 34" xfId="8690"/>
    <cellStyle name="Input 34 2" xfId="8691"/>
    <cellStyle name="Input 35" xfId="8692"/>
    <cellStyle name="Input 35 2" xfId="8693"/>
    <cellStyle name="Input 36" xfId="8694"/>
    <cellStyle name="Input 36 2" xfId="8695"/>
    <cellStyle name="Input 37" xfId="8696"/>
    <cellStyle name="Input 37 2" xfId="8697"/>
    <cellStyle name="Input 38" xfId="8698"/>
    <cellStyle name="Input 38 2" xfId="8699"/>
    <cellStyle name="Input 39" xfId="8700"/>
    <cellStyle name="Input 39 2" xfId="8701"/>
    <cellStyle name="Input 4" xfId="8702"/>
    <cellStyle name="Input 4 10" xfId="8703"/>
    <cellStyle name="Input 4 10 2" xfId="8704"/>
    <cellStyle name="Input 4 11" xfId="8705"/>
    <cellStyle name="Input 4 11 2" xfId="8706"/>
    <cellStyle name="Input 4 12" xfId="8707"/>
    <cellStyle name="Input 4 12 2" xfId="8708"/>
    <cellStyle name="Input 4 13" xfId="8709"/>
    <cellStyle name="Input 4 13 2" xfId="8710"/>
    <cellStyle name="Input 4 14" xfId="8711"/>
    <cellStyle name="Input 4 14 2" xfId="8712"/>
    <cellStyle name="Input 4 15" xfId="8713"/>
    <cellStyle name="Input 4 15 2" xfId="8714"/>
    <cellStyle name="Input 4 16" xfId="8715"/>
    <cellStyle name="Input 4 16 2" xfId="8716"/>
    <cellStyle name="Input 4 17" xfId="8717"/>
    <cellStyle name="Input 4 17 2" xfId="8718"/>
    <cellStyle name="Input 4 18" xfId="8719"/>
    <cellStyle name="Input 4 18 2" xfId="8720"/>
    <cellStyle name="Input 4 19" xfId="8721"/>
    <cellStyle name="Input 4 19 2" xfId="8722"/>
    <cellStyle name="Input 4 2" xfId="8723"/>
    <cellStyle name="Input 4 2 2" xfId="8724"/>
    <cellStyle name="Input 4 20" xfId="8725"/>
    <cellStyle name="Input 4 20 2" xfId="8726"/>
    <cellStyle name="Input 4 21" xfId="8727"/>
    <cellStyle name="Input 4 21 2" xfId="8728"/>
    <cellStyle name="Input 4 22" xfId="8729"/>
    <cellStyle name="Input 4 22 2" xfId="8730"/>
    <cellStyle name="Input 4 23" xfId="8731"/>
    <cellStyle name="Input 4 23 2" xfId="8732"/>
    <cellStyle name="Input 4 24" xfId="8733"/>
    <cellStyle name="Input 4 24 2" xfId="8734"/>
    <cellStyle name="Input 4 25" xfId="8735"/>
    <cellStyle name="Input 4 25 2" xfId="8736"/>
    <cellStyle name="Input 4 26" xfId="8737"/>
    <cellStyle name="Input 4 26 2" xfId="8738"/>
    <cellStyle name="Input 4 27" xfId="8739"/>
    <cellStyle name="Input 4 27 2" xfId="8740"/>
    <cellStyle name="Input 4 28" xfId="8741"/>
    <cellStyle name="Input 4 28 2" xfId="8742"/>
    <cellStyle name="Input 4 29" xfId="8743"/>
    <cellStyle name="Input 4 3" xfId="8744"/>
    <cellStyle name="Input 4 3 2" xfId="8745"/>
    <cellStyle name="Input 4 30" xfId="8746"/>
    <cellStyle name="Input 4 4" xfId="8747"/>
    <cellStyle name="Input 4 4 2" xfId="8748"/>
    <cellStyle name="Input 4 5" xfId="8749"/>
    <cellStyle name="Input 4 5 2" xfId="8750"/>
    <cellStyle name="Input 4 6" xfId="8751"/>
    <cellStyle name="Input 4 6 2" xfId="8752"/>
    <cellStyle name="Input 4 7" xfId="8753"/>
    <cellStyle name="Input 4 7 2" xfId="8754"/>
    <cellStyle name="Input 4 8" xfId="8755"/>
    <cellStyle name="Input 4 8 2" xfId="8756"/>
    <cellStyle name="Input 4 9" xfId="8757"/>
    <cellStyle name="Input 4 9 2" xfId="8758"/>
    <cellStyle name="Input 40" xfId="8759"/>
    <cellStyle name="Input 40 2" xfId="8760"/>
    <cellStyle name="Input 41" xfId="8761"/>
    <cellStyle name="Input 42" xfId="8762"/>
    <cellStyle name="Input 43" xfId="8763"/>
    <cellStyle name="Input 44" xfId="8764"/>
    <cellStyle name="Input 45" xfId="8765"/>
    <cellStyle name="Input 46" xfId="8766"/>
    <cellStyle name="Input 47" xfId="8767"/>
    <cellStyle name="Input 48" xfId="8768"/>
    <cellStyle name="Input 49" xfId="8769"/>
    <cellStyle name="Input 5" xfId="8770"/>
    <cellStyle name="Input 5 2" xfId="8771"/>
    <cellStyle name="Input 50" xfId="8772"/>
    <cellStyle name="Input 51" xfId="8773"/>
    <cellStyle name="Input 52" xfId="8774"/>
    <cellStyle name="Input 53" xfId="8775"/>
    <cellStyle name="Input 54" xfId="8776"/>
    <cellStyle name="Input 55" xfId="8777"/>
    <cellStyle name="Input 56" xfId="8778"/>
    <cellStyle name="Input 57" xfId="8779"/>
    <cellStyle name="Input 58" xfId="18433"/>
    <cellStyle name="Input 6" xfId="8780"/>
    <cellStyle name="Input 6 2" xfId="8781"/>
    <cellStyle name="Input 7" xfId="8782"/>
    <cellStyle name="Input 7 2" xfId="8783"/>
    <cellStyle name="Input 8" xfId="8784"/>
    <cellStyle name="Input 8 2" xfId="8785"/>
    <cellStyle name="Input 9" xfId="8786"/>
    <cellStyle name="Input 9 2" xfId="8787"/>
    <cellStyle name="Linked Cell" xfId="10" builtinId="24" customBuiltin="1"/>
    <cellStyle name="Linked Cell 10" xfId="8788"/>
    <cellStyle name="Linked Cell 10 2" xfId="8789"/>
    <cellStyle name="Linked Cell 11" xfId="8790"/>
    <cellStyle name="Linked Cell 11 2" xfId="8791"/>
    <cellStyle name="Linked Cell 12" xfId="8792"/>
    <cellStyle name="Linked Cell 12 2" xfId="8793"/>
    <cellStyle name="Linked Cell 13" xfId="8794"/>
    <cellStyle name="Linked Cell 13 2" xfId="8795"/>
    <cellStyle name="Linked Cell 14" xfId="8796"/>
    <cellStyle name="Linked Cell 14 2" xfId="8797"/>
    <cellStyle name="Linked Cell 15" xfId="8798"/>
    <cellStyle name="Linked Cell 15 2" xfId="8799"/>
    <cellStyle name="Linked Cell 16" xfId="8800"/>
    <cellStyle name="Linked Cell 16 2" xfId="8801"/>
    <cellStyle name="Linked Cell 17" xfId="8802"/>
    <cellStyle name="Linked Cell 17 2" xfId="8803"/>
    <cellStyle name="Linked Cell 18" xfId="8804"/>
    <cellStyle name="Linked Cell 18 2" xfId="8805"/>
    <cellStyle name="Linked Cell 19" xfId="8806"/>
    <cellStyle name="Linked Cell 19 2" xfId="8807"/>
    <cellStyle name="Linked Cell 2" xfId="8808"/>
    <cellStyle name="Linked Cell 2 10" xfId="8809"/>
    <cellStyle name="Linked Cell 2 10 2" xfId="8810"/>
    <cellStyle name="Linked Cell 2 11" xfId="8811"/>
    <cellStyle name="Linked Cell 2 11 2" xfId="8812"/>
    <cellStyle name="Linked Cell 2 12" xfId="8813"/>
    <cellStyle name="Linked Cell 2 12 2" xfId="8814"/>
    <cellStyle name="Linked Cell 2 13" xfId="8815"/>
    <cellStyle name="Linked Cell 2 13 2" xfId="8816"/>
    <cellStyle name="Linked Cell 2 14" xfId="8817"/>
    <cellStyle name="Linked Cell 2 14 2" xfId="8818"/>
    <cellStyle name="Linked Cell 2 15" xfId="8819"/>
    <cellStyle name="Linked Cell 2 15 2" xfId="8820"/>
    <cellStyle name="Linked Cell 2 16" xfId="8821"/>
    <cellStyle name="Linked Cell 2 16 2" xfId="8822"/>
    <cellStyle name="Linked Cell 2 17" xfId="8823"/>
    <cellStyle name="Linked Cell 2 17 2" xfId="8824"/>
    <cellStyle name="Linked Cell 2 18" xfId="8825"/>
    <cellStyle name="Linked Cell 2 18 2" xfId="8826"/>
    <cellStyle name="Linked Cell 2 19" xfId="8827"/>
    <cellStyle name="Linked Cell 2 19 2" xfId="8828"/>
    <cellStyle name="Linked Cell 2 2" xfId="8829"/>
    <cellStyle name="Linked Cell 2 2 2" xfId="8830"/>
    <cellStyle name="Linked Cell 2 20" xfId="8831"/>
    <cellStyle name="Linked Cell 2 20 2" xfId="8832"/>
    <cellStyle name="Linked Cell 2 21" xfId="8833"/>
    <cellStyle name="Linked Cell 2 21 2" xfId="8834"/>
    <cellStyle name="Linked Cell 2 22" xfId="8835"/>
    <cellStyle name="Linked Cell 2 22 2" xfId="8836"/>
    <cellStyle name="Linked Cell 2 23" xfId="8837"/>
    <cellStyle name="Linked Cell 2 23 2" xfId="8838"/>
    <cellStyle name="Linked Cell 2 24" xfId="8839"/>
    <cellStyle name="Linked Cell 2 24 2" xfId="8840"/>
    <cellStyle name="Linked Cell 2 25" xfId="8841"/>
    <cellStyle name="Linked Cell 2 25 2" xfId="8842"/>
    <cellStyle name="Linked Cell 2 26" xfId="8843"/>
    <cellStyle name="Linked Cell 2 26 2" xfId="8844"/>
    <cellStyle name="Linked Cell 2 27" xfId="8845"/>
    <cellStyle name="Linked Cell 2 27 2" xfId="8846"/>
    <cellStyle name="Linked Cell 2 28" xfId="8847"/>
    <cellStyle name="Linked Cell 2 28 2" xfId="8848"/>
    <cellStyle name="Linked Cell 2 29" xfId="8849"/>
    <cellStyle name="Linked Cell 2 3" xfId="8850"/>
    <cellStyle name="Linked Cell 2 3 2" xfId="8851"/>
    <cellStyle name="Linked Cell 2 30" xfId="8852"/>
    <cellStyle name="Linked Cell 2 31" xfId="8853"/>
    <cellStyle name="Linked Cell 2 4" xfId="8854"/>
    <cellStyle name="Linked Cell 2 4 2" xfId="8855"/>
    <cellStyle name="Linked Cell 2 5" xfId="8856"/>
    <cellStyle name="Linked Cell 2 5 2" xfId="8857"/>
    <cellStyle name="Linked Cell 2 6" xfId="8858"/>
    <cellStyle name="Linked Cell 2 6 2" xfId="8859"/>
    <cellStyle name="Linked Cell 2 7" xfId="8860"/>
    <cellStyle name="Linked Cell 2 7 2" xfId="8861"/>
    <cellStyle name="Linked Cell 2 8" xfId="8862"/>
    <cellStyle name="Linked Cell 2 8 2" xfId="8863"/>
    <cellStyle name="Linked Cell 2 9" xfId="8864"/>
    <cellStyle name="Linked Cell 2 9 2" xfId="8865"/>
    <cellStyle name="Linked Cell 20" xfId="8866"/>
    <cellStyle name="Linked Cell 20 2" xfId="8867"/>
    <cellStyle name="Linked Cell 21" xfId="8868"/>
    <cellStyle name="Linked Cell 21 2" xfId="8869"/>
    <cellStyle name="Linked Cell 22" xfId="8870"/>
    <cellStyle name="Linked Cell 22 2" xfId="8871"/>
    <cellStyle name="Linked Cell 23" xfId="8872"/>
    <cellStyle name="Linked Cell 23 2" xfId="8873"/>
    <cellStyle name="Linked Cell 24" xfId="8874"/>
    <cellStyle name="Linked Cell 24 2" xfId="8875"/>
    <cellStyle name="Linked Cell 25" xfId="8876"/>
    <cellStyle name="Linked Cell 25 2" xfId="8877"/>
    <cellStyle name="Linked Cell 26" xfId="8878"/>
    <cellStyle name="Linked Cell 26 2" xfId="8879"/>
    <cellStyle name="Linked Cell 27" xfId="8880"/>
    <cellStyle name="Linked Cell 27 2" xfId="8881"/>
    <cellStyle name="Linked Cell 28" xfId="8882"/>
    <cellStyle name="Linked Cell 28 2" xfId="8883"/>
    <cellStyle name="Linked Cell 29" xfId="8884"/>
    <cellStyle name="Linked Cell 29 2" xfId="8885"/>
    <cellStyle name="Linked Cell 3" xfId="8886"/>
    <cellStyle name="Linked Cell 3 10" xfId="8887"/>
    <cellStyle name="Linked Cell 3 10 2" xfId="8888"/>
    <cellStyle name="Linked Cell 3 11" xfId="8889"/>
    <cellStyle name="Linked Cell 3 11 2" xfId="8890"/>
    <cellStyle name="Linked Cell 3 12" xfId="8891"/>
    <cellStyle name="Linked Cell 3 12 2" xfId="8892"/>
    <cellStyle name="Linked Cell 3 13" xfId="8893"/>
    <cellStyle name="Linked Cell 3 13 2" xfId="8894"/>
    <cellStyle name="Linked Cell 3 14" xfId="8895"/>
    <cellStyle name="Linked Cell 3 14 2" xfId="8896"/>
    <cellStyle name="Linked Cell 3 15" xfId="8897"/>
    <cellStyle name="Linked Cell 3 15 2" xfId="8898"/>
    <cellStyle name="Linked Cell 3 16" xfId="8899"/>
    <cellStyle name="Linked Cell 3 16 2" xfId="8900"/>
    <cellStyle name="Linked Cell 3 17" xfId="8901"/>
    <cellStyle name="Linked Cell 3 17 2" xfId="8902"/>
    <cellStyle name="Linked Cell 3 18" xfId="8903"/>
    <cellStyle name="Linked Cell 3 18 2" xfId="8904"/>
    <cellStyle name="Linked Cell 3 19" xfId="8905"/>
    <cellStyle name="Linked Cell 3 19 2" xfId="8906"/>
    <cellStyle name="Linked Cell 3 2" xfId="8907"/>
    <cellStyle name="Linked Cell 3 2 2" xfId="8908"/>
    <cellStyle name="Linked Cell 3 20" xfId="8909"/>
    <cellStyle name="Linked Cell 3 20 2" xfId="8910"/>
    <cellStyle name="Linked Cell 3 21" xfId="8911"/>
    <cellStyle name="Linked Cell 3 21 2" xfId="8912"/>
    <cellStyle name="Linked Cell 3 22" xfId="8913"/>
    <cellStyle name="Linked Cell 3 22 2" xfId="8914"/>
    <cellStyle name="Linked Cell 3 23" xfId="8915"/>
    <cellStyle name="Linked Cell 3 23 2" xfId="8916"/>
    <cellStyle name="Linked Cell 3 24" xfId="8917"/>
    <cellStyle name="Linked Cell 3 24 2" xfId="8918"/>
    <cellStyle name="Linked Cell 3 25" xfId="8919"/>
    <cellStyle name="Linked Cell 3 25 2" xfId="8920"/>
    <cellStyle name="Linked Cell 3 26" xfId="8921"/>
    <cellStyle name="Linked Cell 3 26 2" xfId="8922"/>
    <cellStyle name="Linked Cell 3 27" xfId="8923"/>
    <cellStyle name="Linked Cell 3 27 2" xfId="8924"/>
    <cellStyle name="Linked Cell 3 28" xfId="8925"/>
    <cellStyle name="Linked Cell 3 28 2" xfId="8926"/>
    <cellStyle name="Linked Cell 3 29" xfId="8927"/>
    <cellStyle name="Linked Cell 3 3" xfId="8928"/>
    <cellStyle name="Linked Cell 3 3 2" xfId="8929"/>
    <cellStyle name="Linked Cell 3 30" xfId="8930"/>
    <cellStyle name="Linked Cell 3 4" xfId="8931"/>
    <cellStyle name="Linked Cell 3 4 2" xfId="8932"/>
    <cellStyle name="Linked Cell 3 5" xfId="8933"/>
    <cellStyle name="Linked Cell 3 5 2" xfId="8934"/>
    <cellStyle name="Linked Cell 3 6" xfId="8935"/>
    <cellStyle name="Linked Cell 3 6 2" xfId="8936"/>
    <cellStyle name="Linked Cell 3 7" xfId="8937"/>
    <cellStyle name="Linked Cell 3 7 2" xfId="8938"/>
    <cellStyle name="Linked Cell 3 8" xfId="8939"/>
    <cellStyle name="Linked Cell 3 8 2" xfId="8940"/>
    <cellStyle name="Linked Cell 3 9" xfId="8941"/>
    <cellStyle name="Linked Cell 3 9 2" xfId="8942"/>
    <cellStyle name="Linked Cell 30" xfId="8943"/>
    <cellStyle name="Linked Cell 30 2" xfId="8944"/>
    <cellStyle name="Linked Cell 31" xfId="8945"/>
    <cellStyle name="Linked Cell 31 2" xfId="8946"/>
    <cellStyle name="Linked Cell 32" xfId="8947"/>
    <cellStyle name="Linked Cell 32 2" xfId="8948"/>
    <cellStyle name="Linked Cell 33" xfId="8949"/>
    <cellStyle name="Linked Cell 33 2" xfId="8950"/>
    <cellStyle name="Linked Cell 34" xfId="8951"/>
    <cellStyle name="Linked Cell 34 2" xfId="8952"/>
    <cellStyle name="Linked Cell 35" xfId="8953"/>
    <cellStyle name="Linked Cell 35 2" xfId="8954"/>
    <cellStyle name="Linked Cell 36" xfId="8955"/>
    <cellStyle name="Linked Cell 36 2" xfId="8956"/>
    <cellStyle name="Linked Cell 37" xfId="8957"/>
    <cellStyle name="Linked Cell 37 2" xfId="8958"/>
    <cellStyle name="Linked Cell 38" xfId="8959"/>
    <cellStyle name="Linked Cell 38 2" xfId="8960"/>
    <cellStyle name="Linked Cell 39" xfId="8961"/>
    <cellStyle name="Linked Cell 39 2" xfId="8962"/>
    <cellStyle name="Linked Cell 4" xfId="8963"/>
    <cellStyle name="Linked Cell 4 10" xfId="8964"/>
    <cellStyle name="Linked Cell 4 10 2" xfId="8965"/>
    <cellStyle name="Linked Cell 4 11" xfId="8966"/>
    <cellStyle name="Linked Cell 4 11 2" xfId="8967"/>
    <cellStyle name="Linked Cell 4 12" xfId="8968"/>
    <cellStyle name="Linked Cell 4 12 2" xfId="8969"/>
    <cellStyle name="Linked Cell 4 13" xfId="8970"/>
    <cellStyle name="Linked Cell 4 13 2" xfId="8971"/>
    <cellStyle name="Linked Cell 4 14" xfId="8972"/>
    <cellStyle name="Linked Cell 4 14 2" xfId="8973"/>
    <cellStyle name="Linked Cell 4 15" xfId="8974"/>
    <cellStyle name="Linked Cell 4 15 2" xfId="8975"/>
    <cellStyle name="Linked Cell 4 16" xfId="8976"/>
    <cellStyle name="Linked Cell 4 16 2" xfId="8977"/>
    <cellStyle name="Linked Cell 4 17" xfId="8978"/>
    <cellStyle name="Linked Cell 4 17 2" xfId="8979"/>
    <cellStyle name="Linked Cell 4 18" xfId="8980"/>
    <cellStyle name="Linked Cell 4 18 2" xfId="8981"/>
    <cellStyle name="Linked Cell 4 19" xfId="8982"/>
    <cellStyle name="Linked Cell 4 19 2" xfId="8983"/>
    <cellStyle name="Linked Cell 4 2" xfId="8984"/>
    <cellStyle name="Linked Cell 4 2 2" xfId="8985"/>
    <cellStyle name="Linked Cell 4 20" xfId="8986"/>
    <cellStyle name="Linked Cell 4 20 2" xfId="8987"/>
    <cellStyle name="Linked Cell 4 21" xfId="8988"/>
    <cellStyle name="Linked Cell 4 21 2" xfId="8989"/>
    <cellStyle name="Linked Cell 4 22" xfId="8990"/>
    <cellStyle name="Linked Cell 4 22 2" xfId="8991"/>
    <cellStyle name="Linked Cell 4 23" xfId="8992"/>
    <cellStyle name="Linked Cell 4 23 2" xfId="8993"/>
    <cellStyle name="Linked Cell 4 24" xfId="8994"/>
    <cellStyle name="Linked Cell 4 24 2" xfId="8995"/>
    <cellStyle name="Linked Cell 4 25" xfId="8996"/>
    <cellStyle name="Linked Cell 4 25 2" xfId="8997"/>
    <cellStyle name="Linked Cell 4 26" xfId="8998"/>
    <cellStyle name="Linked Cell 4 26 2" xfId="8999"/>
    <cellStyle name="Linked Cell 4 27" xfId="9000"/>
    <cellStyle name="Linked Cell 4 27 2" xfId="9001"/>
    <cellStyle name="Linked Cell 4 28" xfId="9002"/>
    <cellStyle name="Linked Cell 4 28 2" xfId="9003"/>
    <cellStyle name="Linked Cell 4 29" xfId="9004"/>
    <cellStyle name="Linked Cell 4 3" xfId="9005"/>
    <cellStyle name="Linked Cell 4 3 2" xfId="9006"/>
    <cellStyle name="Linked Cell 4 30" xfId="9007"/>
    <cellStyle name="Linked Cell 4 4" xfId="9008"/>
    <cellStyle name="Linked Cell 4 4 2" xfId="9009"/>
    <cellStyle name="Linked Cell 4 5" xfId="9010"/>
    <cellStyle name="Linked Cell 4 5 2" xfId="9011"/>
    <cellStyle name="Linked Cell 4 6" xfId="9012"/>
    <cellStyle name="Linked Cell 4 6 2" xfId="9013"/>
    <cellStyle name="Linked Cell 4 7" xfId="9014"/>
    <cellStyle name="Linked Cell 4 7 2" xfId="9015"/>
    <cellStyle name="Linked Cell 4 8" xfId="9016"/>
    <cellStyle name="Linked Cell 4 8 2" xfId="9017"/>
    <cellStyle name="Linked Cell 4 9" xfId="9018"/>
    <cellStyle name="Linked Cell 4 9 2" xfId="9019"/>
    <cellStyle name="Linked Cell 40" xfId="9020"/>
    <cellStyle name="Linked Cell 40 2" xfId="9021"/>
    <cellStyle name="Linked Cell 41" xfId="9022"/>
    <cellStyle name="Linked Cell 42" xfId="9023"/>
    <cellStyle name="Linked Cell 43" xfId="9024"/>
    <cellStyle name="Linked Cell 44" xfId="9025"/>
    <cellStyle name="Linked Cell 45" xfId="9026"/>
    <cellStyle name="Linked Cell 46" xfId="9027"/>
    <cellStyle name="Linked Cell 47" xfId="9028"/>
    <cellStyle name="Linked Cell 48" xfId="9029"/>
    <cellStyle name="Linked Cell 49" xfId="9030"/>
    <cellStyle name="Linked Cell 5" xfId="9031"/>
    <cellStyle name="Linked Cell 5 2" xfId="9032"/>
    <cellStyle name="Linked Cell 50" xfId="9033"/>
    <cellStyle name="Linked Cell 51" xfId="9034"/>
    <cellStyle name="Linked Cell 52" xfId="9035"/>
    <cellStyle name="Linked Cell 53" xfId="9036"/>
    <cellStyle name="Linked Cell 54" xfId="9037"/>
    <cellStyle name="Linked Cell 55" xfId="9038"/>
    <cellStyle name="Linked Cell 56" xfId="9039"/>
    <cellStyle name="Linked Cell 57" xfId="9040"/>
    <cellStyle name="Linked Cell 6" xfId="9041"/>
    <cellStyle name="Linked Cell 6 2" xfId="9042"/>
    <cellStyle name="Linked Cell 7" xfId="9043"/>
    <cellStyle name="Linked Cell 7 2" xfId="9044"/>
    <cellStyle name="Linked Cell 8" xfId="9045"/>
    <cellStyle name="Linked Cell 8 2" xfId="9046"/>
    <cellStyle name="Linked Cell 9" xfId="9047"/>
    <cellStyle name="Linked Cell 9 2" xfId="9048"/>
    <cellStyle name="Neutral" xfId="4" builtinId="28" customBuiltin="1"/>
    <cellStyle name="Neutral 10" xfId="9049"/>
    <cellStyle name="Neutral 10 2" xfId="9050"/>
    <cellStyle name="Neutral 11" xfId="9051"/>
    <cellStyle name="Neutral 11 2" xfId="9052"/>
    <cellStyle name="Neutral 12" xfId="9053"/>
    <cellStyle name="Neutral 12 2" xfId="9054"/>
    <cellStyle name="Neutral 13" xfId="9055"/>
    <cellStyle name="Neutral 13 2" xfId="9056"/>
    <cellStyle name="Neutral 14" xfId="9057"/>
    <cellStyle name="Neutral 14 2" xfId="9058"/>
    <cellStyle name="Neutral 15" xfId="9059"/>
    <cellStyle name="Neutral 15 2" xfId="9060"/>
    <cellStyle name="Neutral 16" xfId="9061"/>
    <cellStyle name="Neutral 16 2" xfId="9062"/>
    <cellStyle name="Neutral 17" xfId="9063"/>
    <cellStyle name="Neutral 17 2" xfId="9064"/>
    <cellStyle name="Neutral 18" xfId="9065"/>
    <cellStyle name="Neutral 18 2" xfId="9066"/>
    <cellStyle name="Neutral 19" xfId="9067"/>
    <cellStyle name="Neutral 19 2" xfId="9068"/>
    <cellStyle name="Neutral 2" xfId="9069"/>
    <cellStyle name="Neutral 2 10" xfId="9070"/>
    <cellStyle name="Neutral 2 10 2" xfId="9071"/>
    <cellStyle name="Neutral 2 11" xfId="9072"/>
    <cellStyle name="Neutral 2 11 2" xfId="9073"/>
    <cellStyle name="Neutral 2 12" xfId="9074"/>
    <cellStyle name="Neutral 2 12 2" xfId="9075"/>
    <cellStyle name="Neutral 2 13" xfId="9076"/>
    <cellStyle name="Neutral 2 13 2" xfId="9077"/>
    <cellStyle name="Neutral 2 14" xfId="9078"/>
    <cellStyle name="Neutral 2 14 2" xfId="9079"/>
    <cellStyle name="Neutral 2 15" xfId="9080"/>
    <cellStyle name="Neutral 2 15 2" xfId="9081"/>
    <cellStyle name="Neutral 2 16" xfId="9082"/>
    <cellStyle name="Neutral 2 16 2" xfId="9083"/>
    <cellStyle name="Neutral 2 17" xfId="9084"/>
    <cellStyle name="Neutral 2 17 2" xfId="9085"/>
    <cellStyle name="Neutral 2 18" xfId="9086"/>
    <cellStyle name="Neutral 2 18 2" xfId="9087"/>
    <cellStyle name="Neutral 2 19" xfId="9088"/>
    <cellStyle name="Neutral 2 19 2" xfId="9089"/>
    <cellStyle name="Neutral 2 2" xfId="9090"/>
    <cellStyle name="Neutral 2 2 2" xfId="9091"/>
    <cellStyle name="Neutral 2 20" xfId="9092"/>
    <cellStyle name="Neutral 2 20 2" xfId="9093"/>
    <cellStyle name="Neutral 2 21" xfId="9094"/>
    <cellStyle name="Neutral 2 21 2" xfId="9095"/>
    <cellStyle name="Neutral 2 22" xfId="9096"/>
    <cellStyle name="Neutral 2 22 2" xfId="9097"/>
    <cellStyle name="Neutral 2 23" xfId="9098"/>
    <cellStyle name="Neutral 2 23 2" xfId="9099"/>
    <cellStyle name="Neutral 2 24" xfId="9100"/>
    <cellStyle name="Neutral 2 24 2" xfId="9101"/>
    <cellStyle name="Neutral 2 25" xfId="9102"/>
    <cellStyle name="Neutral 2 25 2" xfId="9103"/>
    <cellStyle name="Neutral 2 26" xfId="9104"/>
    <cellStyle name="Neutral 2 26 2" xfId="9105"/>
    <cellStyle name="Neutral 2 27" xfId="9106"/>
    <cellStyle name="Neutral 2 27 2" xfId="9107"/>
    <cellStyle name="Neutral 2 28" xfId="9108"/>
    <cellStyle name="Neutral 2 28 2" xfId="9109"/>
    <cellStyle name="Neutral 2 29" xfId="9110"/>
    <cellStyle name="Neutral 2 3" xfId="9111"/>
    <cellStyle name="Neutral 2 3 2" xfId="9112"/>
    <cellStyle name="Neutral 2 30" xfId="9113"/>
    <cellStyle name="Neutral 2 31" xfId="9114"/>
    <cellStyle name="Neutral 2 4" xfId="9115"/>
    <cellStyle name="Neutral 2 4 2" xfId="9116"/>
    <cellStyle name="Neutral 2 5" xfId="9117"/>
    <cellStyle name="Neutral 2 5 2" xfId="9118"/>
    <cellStyle name="Neutral 2 6" xfId="9119"/>
    <cellStyle name="Neutral 2 6 2" xfId="9120"/>
    <cellStyle name="Neutral 2 7" xfId="9121"/>
    <cellStyle name="Neutral 2 7 2" xfId="9122"/>
    <cellStyle name="Neutral 2 8" xfId="9123"/>
    <cellStyle name="Neutral 2 8 2" xfId="9124"/>
    <cellStyle name="Neutral 2 9" xfId="9125"/>
    <cellStyle name="Neutral 2 9 2" xfId="9126"/>
    <cellStyle name="Neutral 20" xfId="9127"/>
    <cellStyle name="Neutral 20 2" xfId="9128"/>
    <cellStyle name="Neutral 21" xfId="9129"/>
    <cellStyle name="Neutral 21 2" xfId="9130"/>
    <cellStyle name="Neutral 22" xfId="9131"/>
    <cellStyle name="Neutral 22 2" xfId="9132"/>
    <cellStyle name="Neutral 23" xfId="9133"/>
    <cellStyle name="Neutral 23 2" xfId="9134"/>
    <cellStyle name="Neutral 24" xfId="9135"/>
    <cellStyle name="Neutral 24 2" xfId="9136"/>
    <cellStyle name="Neutral 25" xfId="9137"/>
    <cellStyle name="Neutral 25 2" xfId="9138"/>
    <cellStyle name="Neutral 26" xfId="9139"/>
    <cellStyle name="Neutral 26 2" xfId="9140"/>
    <cellStyle name="Neutral 27" xfId="9141"/>
    <cellStyle name="Neutral 27 2" xfId="9142"/>
    <cellStyle name="Neutral 28" xfId="9143"/>
    <cellStyle name="Neutral 28 2" xfId="9144"/>
    <cellStyle name="Neutral 29" xfId="9145"/>
    <cellStyle name="Neutral 29 2" xfId="9146"/>
    <cellStyle name="Neutral 3" xfId="9147"/>
    <cellStyle name="Neutral 3 10" xfId="9148"/>
    <cellStyle name="Neutral 3 10 2" xfId="9149"/>
    <cellStyle name="Neutral 3 11" xfId="9150"/>
    <cellStyle name="Neutral 3 11 2" xfId="9151"/>
    <cellStyle name="Neutral 3 12" xfId="9152"/>
    <cellStyle name="Neutral 3 12 2" xfId="9153"/>
    <cellStyle name="Neutral 3 13" xfId="9154"/>
    <cellStyle name="Neutral 3 13 2" xfId="9155"/>
    <cellStyle name="Neutral 3 14" xfId="9156"/>
    <cellStyle name="Neutral 3 14 2" xfId="9157"/>
    <cellStyle name="Neutral 3 15" xfId="9158"/>
    <cellStyle name="Neutral 3 15 2" xfId="9159"/>
    <cellStyle name="Neutral 3 16" xfId="9160"/>
    <cellStyle name="Neutral 3 16 2" xfId="9161"/>
    <cellStyle name="Neutral 3 17" xfId="9162"/>
    <cellStyle name="Neutral 3 17 2" xfId="9163"/>
    <cellStyle name="Neutral 3 18" xfId="9164"/>
    <cellStyle name="Neutral 3 18 2" xfId="9165"/>
    <cellStyle name="Neutral 3 19" xfId="9166"/>
    <cellStyle name="Neutral 3 19 2" xfId="9167"/>
    <cellStyle name="Neutral 3 2" xfId="9168"/>
    <cellStyle name="Neutral 3 2 2" xfId="9169"/>
    <cellStyle name="Neutral 3 20" xfId="9170"/>
    <cellStyle name="Neutral 3 20 2" xfId="9171"/>
    <cellStyle name="Neutral 3 21" xfId="9172"/>
    <cellStyle name="Neutral 3 21 2" xfId="9173"/>
    <cellStyle name="Neutral 3 22" xfId="9174"/>
    <cellStyle name="Neutral 3 22 2" xfId="9175"/>
    <cellStyle name="Neutral 3 23" xfId="9176"/>
    <cellStyle name="Neutral 3 23 2" xfId="9177"/>
    <cellStyle name="Neutral 3 24" xfId="9178"/>
    <cellStyle name="Neutral 3 24 2" xfId="9179"/>
    <cellStyle name="Neutral 3 25" xfId="9180"/>
    <cellStyle name="Neutral 3 25 2" xfId="9181"/>
    <cellStyle name="Neutral 3 26" xfId="9182"/>
    <cellStyle name="Neutral 3 26 2" xfId="9183"/>
    <cellStyle name="Neutral 3 27" xfId="9184"/>
    <cellStyle name="Neutral 3 27 2" xfId="9185"/>
    <cellStyle name="Neutral 3 28" xfId="9186"/>
    <cellStyle name="Neutral 3 28 2" xfId="9187"/>
    <cellStyle name="Neutral 3 29" xfId="9188"/>
    <cellStyle name="Neutral 3 3" xfId="9189"/>
    <cellStyle name="Neutral 3 3 2" xfId="9190"/>
    <cellStyle name="Neutral 3 30" xfId="9191"/>
    <cellStyle name="Neutral 3 4" xfId="9192"/>
    <cellStyle name="Neutral 3 4 2" xfId="9193"/>
    <cellStyle name="Neutral 3 5" xfId="9194"/>
    <cellStyle name="Neutral 3 5 2" xfId="9195"/>
    <cellStyle name="Neutral 3 6" xfId="9196"/>
    <cellStyle name="Neutral 3 6 2" xfId="9197"/>
    <cellStyle name="Neutral 3 7" xfId="9198"/>
    <cellStyle name="Neutral 3 7 2" xfId="9199"/>
    <cellStyle name="Neutral 3 8" xfId="9200"/>
    <cellStyle name="Neutral 3 8 2" xfId="9201"/>
    <cellStyle name="Neutral 3 9" xfId="9202"/>
    <cellStyle name="Neutral 3 9 2" xfId="9203"/>
    <cellStyle name="Neutral 30" xfId="9204"/>
    <cellStyle name="Neutral 30 2" xfId="9205"/>
    <cellStyle name="Neutral 31" xfId="9206"/>
    <cellStyle name="Neutral 31 2" xfId="9207"/>
    <cellStyle name="Neutral 32" xfId="9208"/>
    <cellStyle name="Neutral 32 2" xfId="9209"/>
    <cellStyle name="Neutral 33" xfId="9210"/>
    <cellStyle name="Neutral 33 2" xfId="9211"/>
    <cellStyle name="Neutral 34" xfId="9212"/>
    <cellStyle name="Neutral 34 2" xfId="9213"/>
    <cellStyle name="Neutral 35" xfId="9214"/>
    <cellStyle name="Neutral 35 2" xfId="9215"/>
    <cellStyle name="Neutral 36" xfId="9216"/>
    <cellStyle name="Neutral 36 2" xfId="9217"/>
    <cellStyle name="Neutral 37" xfId="9218"/>
    <cellStyle name="Neutral 37 2" xfId="9219"/>
    <cellStyle name="Neutral 38" xfId="9220"/>
    <cellStyle name="Neutral 38 2" xfId="9221"/>
    <cellStyle name="Neutral 39" xfId="9222"/>
    <cellStyle name="Neutral 39 2" xfId="9223"/>
    <cellStyle name="Neutral 4" xfId="9224"/>
    <cellStyle name="Neutral 4 10" xfId="9225"/>
    <cellStyle name="Neutral 4 10 2" xfId="9226"/>
    <cellStyle name="Neutral 4 11" xfId="9227"/>
    <cellStyle name="Neutral 4 11 2" xfId="9228"/>
    <cellStyle name="Neutral 4 12" xfId="9229"/>
    <cellStyle name="Neutral 4 12 2" xfId="9230"/>
    <cellStyle name="Neutral 4 13" xfId="9231"/>
    <cellStyle name="Neutral 4 13 2" xfId="9232"/>
    <cellStyle name="Neutral 4 14" xfId="9233"/>
    <cellStyle name="Neutral 4 14 2" xfId="9234"/>
    <cellStyle name="Neutral 4 15" xfId="9235"/>
    <cellStyle name="Neutral 4 15 2" xfId="9236"/>
    <cellStyle name="Neutral 4 16" xfId="9237"/>
    <cellStyle name="Neutral 4 16 2" xfId="9238"/>
    <cellStyle name="Neutral 4 17" xfId="9239"/>
    <cellStyle name="Neutral 4 17 2" xfId="9240"/>
    <cellStyle name="Neutral 4 18" xfId="9241"/>
    <cellStyle name="Neutral 4 18 2" xfId="9242"/>
    <cellStyle name="Neutral 4 19" xfId="9243"/>
    <cellStyle name="Neutral 4 19 2" xfId="9244"/>
    <cellStyle name="Neutral 4 2" xfId="9245"/>
    <cellStyle name="Neutral 4 2 2" xfId="9246"/>
    <cellStyle name="Neutral 4 20" xfId="9247"/>
    <cellStyle name="Neutral 4 20 2" xfId="9248"/>
    <cellStyle name="Neutral 4 21" xfId="9249"/>
    <cellStyle name="Neutral 4 21 2" xfId="9250"/>
    <cellStyle name="Neutral 4 22" xfId="9251"/>
    <cellStyle name="Neutral 4 22 2" xfId="9252"/>
    <cellStyle name="Neutral 4 23" xfId="9253"/>
    <cellStyle name="Neutral 4 23 2" xfId="9254"/>
    <cellStyle name="Neutral 4 24" xfId="9255"/>
    <cellStyle name="Neutral 4 24 2" xfId="9256"/>
    <cellStyle name="Neutral 4 25" xfId="9257"/>
    <cellStyle name="Neutral 4 25 2" xfId="9258"/>
    <cellStyle name="Neutral 4 26" xfId="9259"/>
    <cellStyle name="Neutral 4 26 2" xfId="9260"/>
    <cellStyle name="Neutral 4 27" xfId="9261"/>
    <cellStyle name="Neutral 4 27 2" xfId="9262"/>
    <cellStyle name="Neutral 4 28" xfId="9263"/>
    <cellStyle name="Neutral 4 28 2" xfId="9264"/>
    <cellStyle name="Neutral 4 29" xfId="9265"/>
    <cellStyle name="Neutral 4 3" xfId="9266"/>
    <cellStyle name="Neutral 4 3 2" xfId="9267"/>
    <cellStyle name="Neutral 4 30" xfId="9268"/>
    <cellStyle name="Neutral 4 4" xfId="9269"/>
    <cellStyle name="Neutral 4 4 2" xfId="9270"/>
    <cellStyle name="Neutral 4 5" xfId="9271"/>
    <cellStyle name="Neutral 4 5 2" xfId="9272"/>
    <cellStyle name="Neutral 4 6" xfId="9273"/>
    <cellStyle name="Neutral 4 6 2" xfId="9274"/>
    <cellStyle name="Neutral 4 7" xfId="9275"/>
    <cellStyle name="Neutral 4 7 2" xfId="9276"/>
    <cellStyle name="Neutral 4 8" xfId="9277"/>
    <cellStyle name="Neutral 4 8 2" xfId="9278"/>
    <cellStyle name="Neutral 4 9" xfId="9279"/>
    <cellStyle name="Neutral 4 9 2" xfId="9280"/>
    <cellStyle name="Neutral 40" xfId="9281"/>
    <cellStyle name="Neutral 40 2" xfId="9282"/>
    <cellStyle name="Neutral 41" xfId="9283"/>
    <cellStyle name="Neutral 42" xfId="9284"/>
    <cellStyle name="Neutral 43" xfId="9285"/>
    <cellStyle name="Neutral 44" xfId="9286"/>
    <cellStyle name="Neutral 45" xfId="9287"/>
    <cellStyle name="Neutral 46" xfId="9288"/>
    <cellStyle name="Neutral 47" xfId="9289"/>
    <cellStyle name="Neutral 48" xfId="9290"/>
    <cellStyle name="Neutral 49" xfId="9291"/>
    <cellStyle name="Neutral 5" xfId="9292"/>
    <cellStyle name="Neutral 5 2" xfId="9293"/>
    <cellStyle name="Neutral 50" xfId="9294"/>
    <cellStyle name="Neutral 51" xfId="9295"/>
    <cellStyle name="Neutral 52" xfId="9296"/>
    <cellStyle name="Neutral 53" xfId="9297"/>
    <cellStyle name="Neutral 54" xfId="9298"/>
    <cellStyle name="Neutral 55" xfId="9299"/>
    <cellStyle name="Neutral 56" xfId="9300"/>
    <cellStyle name="Neutral 57" xfId="9301"/>
    <cellStyle name="Neutral 58" xfId="18434"/>
    <cellStyle name="Neutral 6" xfId="9302"/>
    <cellStyle name="Neutral 6 2" xfId="9303"/>
    <cellStyle name="Neutral 7" xfId="9304"/>
    <cellStyle name="Neutral 7 2" xfId="9305"/>
    <cellStyle name="Neutral 8" xfId="9306"/>
    <cellStyle name="Neutral 8 2" xfId="9307"/>
    <cellStyle name="Neutral 9" xfId="9308"/>
    <cellStyle name="Neutral 9 2" xfId="9309"/>
    <cellStyle name="Normal" xfId="0" builtinId="0"/>
    <cellStyle name="Normal 10" xfId="9310"/>
    <cellStyle name="Normal 10 10" xfId="9311"/>
    <cellStyle name="Normal 10 10 2" xfId="9312"/>
    <cellStyle name="Normal 10 10 3" xfId="9313"/>
    <cellStyle name="Normal 10 11" xfId="9314"/>
    <cellStyle name="Normal 10 11 2" xfId="9315"/>
    <cellStyle name="Normal 10 11 3" xfId="9316"/>
    <cellStyle name="Normal 10 12" xfId="9317"/>
    <cellStyle name="Normal 10 12 2" xfId="9318"/>
    <cellStyle name="Normal 10 12 3" xfId="9319"/>
    <cellStyle name="Normal 10 13" xfId="9320"/>
    <cellStyle name="Normal 10 13 2" xfId="9321"/>
    <cellStyle name="Normal 10 13 3" xfId="9322"/>
    <cellStyle name="Normal 10 14" xfId="9323"/>
    <cellStyle name="Normal 10 14 2" xfId="9324"/>
    <cellStyle name="Normal 10 14 3" xfId="9325"/>
    <cellStyle name="Normal 10 15" xfId="9326"/>
    <cellStyle name="Normal 10 15 2" xfId="9327"/>
    <cellStyle name="Normal 10 15 3" xfId="9328"/>
    <cellStyle name="Normal 10 16" xfId="9329"/>
    <cellStyle name="Normal 10 16 2" xfId="9330"/>
    <cellStyle name="Normal 10 16 3" xfId="9331"/>
    <cellStyle name="Normal 10 17" xfId="9332"/>
    <cellStyle name="Normal 10 17 2" xfId="9333"/>
    <cellStyle name="Normal 10 17 3" xfId="9334"/>
    <cellStyle name="Normal 10 18" xfId="9335"/>
    <cellStyle name="Normal 10 18 2" xfId="9336"/>
    <cellStyle name="Normal 10 18 3" xfId="9337"/>
    <cellStyle name="Normal 10 19" xfId="9338"/>
    <cellStyle name="Normal 10 19 2" xfId="9339"/>
    <cellStyle name="Normal 10 19 3" xfId="9340"/>
    <cellStyle name="Normal 10 2" xfId="9341"/>
    <cellStyle name="Normal 10 2 10" xfId="9342"/>
    <cellStyle name="Normal 10 2 10 2" xfId="9343"/>
    <cellStyle name="Normal 10 2 10 3" xfId="9344"/>
    <cellStyle name="Normal 10 2 11" xfId="9345"/>
    <cellStyle name="Normal 10 2 11 2" xfId="9346"/>
    <cellStyle name="Normal 10 2 11 3" xfId="9347"/>
    <cellStyle name="Normal 10 2 12" xfId="9348"/>
    <cellStyle name="Normal 10 2 12 2" xfId="9349"/>
    <cellStyle name="Normal 10 2 12 3" xfId="9350"/>
    <cellStyle name="Normal 10 2 13" xfId="9351"/>
    <cellStyle name="Normal 10 2 14" xfId="9352"/>
    <cellStyle name="Normal 10 2 2" xfId="9353"/>
    <cellStyle name="Normal 10 2 2 2" xfId="9354"/>
    <cellStyle name="Normal 10 2 2 3" xfId="9355"/>
    <cellStyle name="Normal 10 2 3" xfId="9356"/>
    <cellStyle name="Normal 10 2 3 2" xfId="9357"/>
    <cellStyle name="Normal 10 2 3 3" xfId="9358"/>
    <cellStyle name="Normal 10 2 4" xfId="9359"/>
    <cellStyle name="Normal 10 2 4 2" xfId="9360"/>
    <cellStyle name="Normal 10 2 4 3" xfId="9361"/>
    <cellStyle name="Normal 10 2 5" xfId="9362"/>
    <cellStyle name="Normal 10 2 5 2" xfId="9363"/>
    <cellStyle name="Normal 10 2 5 3" xfId="9364"/>
    <cellStyle name="Normal 10 2 6" xfId="9365"/>
    <cellStyle name="Normal 10 2 6 2" xfId="9366"/>
    <cellStyle name="Normal 10 2 6 3" xfId="9367"/>
    <cellStyle name="Normal 10 2 7" xfId="9368"/>
    <cellStyle name="Normal 10 2 7 2" xfId="9369"/>
    <cellStyle name="Normal 10 2 7 3" xfId="9370"/>
    <cellStyle name="Normal 10 2 8" xfId="9371"/>
    <cellStyle name="Normal 10 2 8 2" xfId="9372"/>
    <cellStyle name="Normal 10 2 8 3" xfId="9373"/>
    <cellStyle name="Normal 10 2 9" xfId="9374"/>
    <cellStyle name="Normal 10 2 9 2" xfId="9375"/>
    <cellStyle name="Normal 10 2 9 3" xfId="9376"/>
    <cellStyle name="Normal 10 20" xfId="9377"/>
    <cellStyle name="Normal 10 20 2" xfId="9378"/>
    <cellStyle name="Normal 10 20 3" xfId="9379"/>
    <cellStyle name="Normal 10 21" xfId="9380"/>
    <cellStyle name="Normal 10 21 2" xfId="9381"/>
    <cellStyle name="Normal 10 21 3" xfId="9382"/>
    <cellStyle name="Normal 10 22" xfId="9383"/>
    <cellStyle name="Normal 10 22 2" xfId="9384"/>
    <cellStyle name="Normal 10 22 3" xfId="9385"/>
    <cellStyle name="Normal 10 23" xfId="9386"/>
    <cellStyle name="Normal 10 23 2" xfId="9387"/>
    <cellStyle name="Normal 10 23 3" xfId="9388"/>
    <cellStyle name="Normal 10 24" xfId="9389"/>
    <cellStyle name="Normal 10 24 2" xfId="9390"/>
    <cellStyle name="Normal 10 24 3" xfId="9391"/>
    <cellStyle name="Normal 10 25" xfId="9392"/>
    <cellStyle name="Normal 10 25 2" xfId="9393"/>
    <cellStyle name="Normal 10 25 3" xfId="9394"/>
    <cellStyle name="Normal 10 26" xfId="9395"/>
    <cellStyle name="Normal 10 26 2" xfId="9396"/>
    <cellStyle name="Normal 10 26 3" xfId="9397"/>
    <cellStyle name="Normal 10 27" xfId="9398"/>
    <cellStyle name="Normal 10 28" xfId="9399"/>
    <cellStyle name="Normal 10 3" xfId="9400"/>
    <cellStyle name="Normal 10 3 10" xfId="9401"/>
    <cellStyle name="Normal 10 3 10 2" xfId="9402"/>
    <cellStyle name="Normal 10 3 10 3" xfId="9403"/>
    <cellStyle name="Normal 10 3 11" xfId="9404"/>
    <cellStyle name="Normal 10 3 11 2" xfId="9405"/>
    <cellStyle name="Normal 10 3 11 3" xfId="9406"/>
    <cellStyle name="Normal 10 3 12" xfId="9407"/>
    <cellStyle name="Normal 10 3 12 2" xfId="9408"/>
    <cellStyle name="Normal 10 3 12 3" xfId="9409"/>
    <cellStyle name="Normal 10 3 13" xfId="9410"/>
    <cellStyle name="Normal 10 3 14" xfId="9411"/>
    <cellStyle name="Normal 10 3 2" xfId="9412"/>
    <cellStyle name="Normal 10 3 2 2" xfId="9413"/>
    <cellStyle name="Normal 10 3 2 3" xfId="9414"/>
    <cellStyle name="Normal 10 3 3" xfId="9415"/>
    <cellStyle name="Normal 10 3 3 2" xfId="9416"/>
    <cellStyle name="Normal 10 3 3 3" xfId="9417"/>
    <cellStyle name="Normal 10 3 4" xfId="9418"/>
    <cellStyle name="Normal 10 3 4 2" xfId="9419"/>
    <cellStyle name="Normal 10 3 4 3" xfId="9420"/>
    <cellStyle name="Normal 10 3 5" xfId="9421"/>
    <cellStyle name="Normal 10 3 5 2" xfId="9422"/>
    <cellStyle name="Normal 10 3 5 3" xfId="9423"/>
    <cellStyle name="Normal 10 3 6" xfId="9424"/>
    <cellStyle name="Normal 10 3 6 2" xfId="9425"/>
    <cellStyle name="Normal 10 3 6 3" xfId="9426"/>
    <cellStyle name="Normal 10 3 7" xfId="9427"/>
    <cellStyle name="Normal 10 3 7 2" xfId="9428"/>
    <cellStyle name="Normal 10 3 7 3" xfId="9429"/>
    <cellStyle name="Normal 10 3 8" xfId="9430"/>
    <cellStyle name="Normal 10 3 8 2" xfId="9431"/>
    <cellStyle name="Normal 10 3 8 3" xfId="9432"/>
    <cellStyle name="Normal 10 3 9" xfId="9433"/>
    <cellStyle name="Normal 10 3 9 2" xfId="9434"/>
    <cellStyle name="Normal 10 3 9 3" xfId="9435"/>
    <cellStyle name="Normal 10 4" xfId="9436"/>
    <cellStyle name="Normal 10 4 10" xfId="9437"/>
    <cellStyle name="Normal 10 4 10 2" xfId="9438"/>
    <cellStyle name="Normal 10 4 10 3" xfId="9439"/>
    <cellStyle name="Normal 10 4 11" xfId="9440"/>
    <cellStyle name="Normal 10 4 11 2" xfId="9441"/>
    <cellStyle name="Normal 10 4 11 3" xfId="9442"/>
    <cellStyle name="Normal 10 4 12" xfId="9443"/>
    <cellStyle name="Normal 10 4 12 2" xfId="9444"/>
    <cellStyle name="Normal 10 4 12 3" xfId="9445"/>
    <cellStyle name="Normal 10 4 13" xfId="9446"/>
    <cellStyle name="Normal 10 4 14" xfId="9447"/>
    <cellStyle name="Normal 10 4 2" xfId="9448"/>
    <cellStyle name="Normal 10 4 2 2" xfId="9449"/>
    <cellStyle name="Normal 10 4 2 3" xfId="9450"/>
    <cellStyle name="Normal 10 4 3" xfId="9451"/>
    <cellStyle name="Normal 10 4 3 2" xfId="9452"/>
    <cellStyle name="Normal 10 4 3 3" xfId="9453"/>
    <cellStyle name="Normal 10 4 4" xfId="9454"/>
    <cellStyle name="Normal 10 4 4 2" xfId="9455"/>
    <cellStyle name="Normal 10 4 4 3" xfId="9456"/>
    <cellStyle name="Normal 10 4 5" xfId="9457"/>
    <cellStyle name="Normal 10 4 5 2" xfId="9458"/>
    <cellStyle name="Normal 10 4 5 3" xfId="9459"/>
    <cellStyle name="Normal 10 4 6" xfId="9460"/>
    <cellStyle name="Normal 10 4 6 2" xfId="9461"/>
    <cellStyle name="Normal 10 4 6 3" xfId="9462"/>
    <cellStyle name="Normal 10 4 7" xfId="9463"/>
    <cellStyle name="Normal 10 4 7 2" xfId="9464"/>
    <cellStyle name="Normal 10 4 7 3" xfId="9465"/>
    <cellStyle name="Normal 10 4 8" xfId="9466"/>
    <cellStyle name="Normal 10 4 8 2" xfId="9467"/>
    <cellStyle name="Normal 10 4 8 3" xfId="9468"/>
    <cellStyle name="Normal 10 4 9" xfId="9469"/>
    <cellStyle name="Normal 10 4 9 2" xfId="9470"/>
    <cellStyle name="Normal 10 4 9 3" xfId="9471"/>
    <cellStyle name="Normal 10 5" xfId="9472"/>
    <cellStyle name="Normal 10 5 10" xfId="9473"/>
    <cellStyle name="Normal 10 5 10 2" xfId="9474"/>
    <cellStyle name="Normal 10 5 10 3" xfId="9475"/>
    <cellStyle name="Normal 10 5 11" xfId="9476"/>
    <cellStyle name="Normal 10 5 11 2" xfId="9477"/>
    <cellStyle name="Normal 10 5 11 3" xfId="9478"/>
    <cellStyle name="Normal 10 5 12" xfId="9479"/>
    <cellStyle name="Normal 10 5 12 2" xfId="9480"/>
    <cellStyle name="Normal 10 5 12 3" xfId="9481"/>
    <cellStyle name="Normal 10 5 13" xfId="9482"/>
    <cellStyle name="Normal 10 5 14" xfId="9483"/>
    <cellStyle name="Normal 10 5 2" xfId="9484"/>
    <cellStyle name="Normal 10 5 2 2" xfId="9485"/>
    <cellStyle name="Normal 10 5 2 3" xfId="9486"/>
    <cellStyle name="Normal 10 5 3" xfId="9487"/>
    <cellStyle name="Normal 10 5 3 2" xfId="9488"/>
    <cellStyle name="Normal 10 5 3 3" xfId="9489"/>
    <cellStyle name="Normal 10 5 4" xfId="9490"/>
    <cellStyle name="Normal 10 5 4 2" xfId="9491"/>
    <cellStyle name="Normal 10 5 4 3" xfId="9492"/>
    <cellStyle name="Normal 10 5 5" xfId="9493"/>
    <cellStyle name="Normal 10 5 5 2" xfId="9494"/>
    <cellStyle name="Normal 10 5 5 3" xfId="9495"/>
    <cellStyle name="Normal 10 5 6" xfId="9496"/>
    <cellStyle name="Normal 10 5 6 2" xfId="9497"/>
    <cellStyle name="Normal 10 5 6 3" xfId="9498"/>
    <cellStyle name="Normal 10 5 7" xfId="9499"/>
    <cellStyle name="Normal 10 5 7 2" xfId="9500"/>
    <cellStyle name="Normal 10 5 7 3" xfId="9501"/>
    <cellStyle name="Normal 10 5 8" xfId="9502"/>
    <cellStyle name="Normal 10 5 8 2" xfId="9503"/>
    <cellStyle name="Normal 10 5 8 3" xfId="9504"/>
    <cellStyle name="Normal 10 5 9" xfId="9505"/>
    <cellStyle name="Normal 10 5 9 2" xfId="9506"/>
    <cellStyle name="Normal 10 5 9 3" xfId="9507"/>
    <cellStyle name="Normal 10 6" xfId="9508"/>
    <cellStyle name="Normal 10 6 10" xfId="9509"/>
    <cellStyle name="Normal 10 6 10 2" xfId="9510"/>
    <cellStyle name="Normal 10 6 10 3" xfId="9511"/>
    <cellStyle name="Normal 10 6 11" xfId="9512"/>
    <cellStyle name="Normal 10 6 11 2" xfId="9513"/>
    <cellStyle name="Normal 10 6 11 3" xfId="9514"/>
    <cellStyle name="Normal 10 6 12" xfId="9515"/>
    <cellStyle name="Normal 10 6 12 2" xfId="9516"/>
    <cellStyle name="Normal 10 6 12 3" xfId="9517"/>
    <cellStyle name="Normal 10 6 13" xfId="9518"/>
    <cellStyle name="Normal 10 6 14" xfId="9519"/>
    <cellStyle name="Normal 10 6 2" xfId="9520"/>
    <cellStyle name="Normal 10 6 2 2" xfId="9521"/>
    <cellStyle name="Normal 10 6 2 3" xfId="9522"/>
    <cellStyle name="Normal 10 6 3" xfId="9523"/>
    <cellStyle name="Normal 10 6 3 2" xfId="9524"/>
    <cellStyle name="Normal 10 6 3 3" xfId="9525"/>
    <cellStyle name="Normal 10 6 4" xfId="9526"/>
    <cellStyle name="Normal 10 6 4 2" xfId="9527"/>
    <cellStyle name="Normal 10 6 4 3" xfId="9528"/>
    <cellStyle name="Normal 10 6 5" xfId="9529"/>
    <cellStyle name="Normal 10 6 5 2" xfId="9530"/>
    <cellStyle name="Normal 10 6 5 3" xfId="9531"/>
    <cellStyle name="Normal 10 6 6" xfId="9532"/>
    <cellStyle name="Normal 10 6 6 2" xfId="9533"/>
    <cellStyle name="Normal 10 6 6 3" xfId="9534"/>
    <cellStyle name="Normal 10 6 7" xfId="9535"/>
    <cellStyle name="Normal 10 6 7 2" xfId="9536"/>
    <cellStyle name="Normal 10 6 7 3" xfId="9537"/>
    <cellStyle name="Normal 10 6 8" xfId="9538"/>
    <cellStyle name="Normal 10 6 8 2" xfId="9539"/>
    <cellStyle name="Normal 10 6 8 3" xfId="9540"/>
    <cellStyle name="Normal 10 6 9" xfId="9541"/>
    <cellStyle name="Normal 10 6 9 2" xfId="9542"/>
    <cellStyle name="Normal 10 6 9 3" xfId="9543"/>
    <cellStyle name="Normal 10 7" xfId="9544"/>
    <cellStyle name="Normal 10 7 2" xfId="9545"/>
    <cellStyle name="Normal 10 7 3" xfId="9546"/>
    <cellStyle name="Normal 10 8" xfId="9547"/>
    <cellStyle name="Normal 10 8 2" xfId="9548"/>
    <cellStyle name="Normal 10 8 3" xfId="9549"/>
    <cellStyle name="Normal 10 9" xfId="9550"/>
    <cellStyle name="Normal 10 9 2" xfId="9551"/>
    <cellStyle name="Normal 10 9 3" xfId="9552"/>
    <cellStyle name="Normal 100" xfId="9553"/>
    <cellStyle name="Normal 101" xfId="9554"/>
    <cellStyle name="Normal 102" xfId="9555"/>
    <cellStyle name="Normal 103" xfId="9556"/>
    <cellStyle name="Normal 104" xfId="9557"/>
    <cellStyle name="Normal 105" xfId="9558"/>
    <cellStyle name="Normal 106" xfId="9559"/>
    <cellStyle name="Normal 107" xfId="9560"/>
    <cellStyle name="Normal 108" xfId="9561"/>
    <cellStyle name="Normal 109" xfId="9562"/>
    <cellStyle name="Normal 11" xfId="9563"/>
    <cellStyle name="Normal 11 10" xfId="9564"/>
    <cellStyle name="Normal 11 10 2" xfId="9565"/>
    <cellStyle name="Normal 11 10 3" xfId="9566"/>
    <cellStyle name="Normal 11 11" xfId="9567"/>
    <cellStyle name="Normal 11 11 2" xfId="9568"/>
    <cellStyle name="Normal 11 11 3" xfId="9569"/>
    <cellStyle name="Normal 11 12" xfId="9570"/>
    <cellStyle name="Normal 11 12 2" xfId="9571"/>
    <cellStyle name="Normal 11 12 3" xfId="9572"/>
    <cellStyle name="Normal 11 13" xfId="9573"/>
    <cellStyle name="Normal 11 13 2" xfId="9574"/>
    <cellStyle name="Normal 11 13 3" xfId="9575"/>
    <cellStyle name="Normal 11 14" xfId="9576"/>
    <cellStyle name="Normal 11 14 2" xfId="9577"/>
    <cellStyle name="Normal 11 14 3" xfId="9578"/>
    <cellStyle name="Normal 11 15" xfId="9579"/>
    <cellStyle name="Normal 11 15 2" xfId="9580"/>
    <cellStyle name="Normal 11 15 3" xfId="9581"/>
    <cellStyle name="Normal 11 16" xfId="9582"/>
    <cellStyle name="Normal 11 16 2" xfId="9583"/>
    <cellStyle name="Normal 11 16 3" xfId="9584"/>
    <cellStyle name="Normal 11 17" xfId="9585"/>
    <cellStyle name="Normal 11 17 2" xfId="9586"/>
    <cellStyle name="Normal 11 17 3" xfId="9587"/>
    <cellStyle name="Normal 11 18" xfId="9588"/>
    <cellStyle name="Normal 11 18 2" xfId="9589"/>
    <cellStyle name="Normal 11 18 3" xfId="9590"/>
    <cellStyle name="Normal 11 19" xfId="9591"/>
    <cellStyle name="Normal 11 19 2" xfId="9592"/>
    <cellStyle name="Normal 11 19 3" xfId="9593"/>
    <cellStyle name="Normal 11 2" xfId="9594"/>
    <cellStyle name="Normal 11 2 10" xfId="9595"/>
    <cellStyle name="Normal 11 2 10 2" xfId="9596"/>
    <cellStyle name="Normal 11 2 10 3" xfId="9597"/>
    <cellStyle name="Normal 11 2 11" xfId="9598"/>
    <cellStyle name="Normal 11 2 11 2" xfId="9599"/>
    <cellStyle name="Normal 11 2 11 3" xfId="9600"/>
    <cellStyle name="Normal 11 2 12" xfId="9601"/>
    <cellStyle name="Normal 11 2 12 2" xfId="9602"/>
    <cellStyle name="Normal 11 2 12 3" xfId="9603"/>
    <cellStyle name="Normal 11 2 13" xfId="9604"/>
    <cellStyle name="Normal 11 2 14" xfId="9605"/>
    <cellStyle name="Normal 11 2 2" xfId="9606"/>
    <cellStyle name="Normal 11 2 2 2" xfId="9607"/>
    <cellStyle name="Normal 11 2 2 3" xfId="9608"/>
    <cellStyle name="Normal 11 2 3" xfId="9609"/>
    <cellStyle name="Normal 11 2 3 2" xfId="9610"/>
    <cellStyle name="Normal 11 2 3 3" xfId="9611"/>
    <cellStyle name="Normal 11 2 4" xfId="9612"/>
    <cellStyle name="Normal 11 2 4 2" xfId="9613"/>
    <cellStyle name="Normal 11 2 4 3" xfId="9614"/>
    <cellStyle name="Normal 11 2 5" xfId="9615"/>
    <cellStyle name="Normal 11 2 5 2" xfId="9616"/>
    <cellStyle name="Normal 11 2 5 3" xfId="9617"/>
    <cellStyle name="Normal 11 2 6" xfId="9618"/>
    <cellStyle name="Normal 11 2 6 2" xfId="9619"/>
    <cellStyle name="Normal 11 2 6 3" xfId="9620"/>
    <cellStyle name="Normal 11 2 7" xfId="9621"/>
    <cellStyle name="Normal 11 2 7 2" xfId="9622"/>
    <cellStyle name="Normal 11 2 7 3" xfId="9623"/>
    <cellStyle name="Normal 11 2 8" xfId="9624"/>
    <cellStyle name="Normal 11 2 8 2" xfId="9625"/>
    <cellStyle name="Normal 11 2 8 3" xfId="9626"/>
    <cellStyle name="Normal 11 2 9" xfId="9627"/>
    <cellStyle name="Normal 11 2 9 2" xfId="9628"/>
    <cellStyle name="Normal 11 2 9 3" xfId="9629"/>
    <cellStyle name="Normal 11 20" xfId="9630"/>
    <cellStyle name="Normal 11 20 2" xfId="9631"/>
    <cellStyle name="Normal 11 20 3" xfId="9632"/>
    <cellStyle name="Normal 11 21" xfId="9633"/>
    <cellStyle name="Normal 11 21 2" xfId="9634"/>
    <cellStyle name="Normal 11 21 3" xfId="9635"/>
    <cellStyle name="Normal 11 22" xfId="9636"/>
    <cellStyle name="Normal 11 22 2" xfId="9637"/>
    <cellStyle name="Normal 11 22 3" xfId="9638"/>
    <cellStyle name="Normal 11 23" xfId="9639"/>
    <cellStyle name="Normal 11 23 2" xfId="9640"/>
    <cellStyle name="Normal 11 23 3" xfId="9641"/>
    <cellStyle name="Normal 11 24" xfId="9642"/>
    <cellStyle name="Normal 11 24 2" xfId="9643"/>
    <cellStyle name="Normal 11 24 3" xfId="9644"/>
    <cellStyle name="Normal 11 25" xfId="9645"/>
    <cellStyle name="Normal 11 25 2" xfId="9646"/>
    <cellStyle name="Normal 11 25 3" xfId="9647"/>
    <cellStyle name="Normal 11 26" xfId="9648"/>
    <cellStyle name="Normal 11 26 2" xfId="9649"/>
    <cellStyle name="Normal 11 26 3" xfId="9650"/>
    <cellStyle name="Normal 11 27" xfId="9651"/>
    <cellStyle name="Normal 11 28" xfId="9652"/>
    <cellStyle name="Normal 11 3" xfId="9653"/>
    <cellStyle name="Normal 11 3 10" xfId="9654"/>
    <cellStyle name="Normal 11 3 10 2" xfId="9655"/>
    <cellStyle name="Normal 11 3 10 3" xfId="9656"/>
    <cellStyle name="Normal 11 3 11" xfId="9657"/>
    <cellStyle name="Normal 11 3 11 2" xfId="9658"/>
    <cellStyle name="Normal 11 3 11 3" xfId="9659"/>
    <cellStyle name="Normal 11 3 12" xfId="9660"/>
    <cellStyle name="Normal 11 3 12 2" xfId="9661"/>
    <cellStyle name="Normal 11 3 12 3" xfId="9662"/>
    <cellStyle name="Normal 11 3 13" xfId="9663"/>
    <cellStyle name="Normal 11 3 14" xfId="9664"/>
    <cellStyle name="Normal 11 3 2" xfId="9665"/>
    <cellStyle name="Normal 11 3 2 2" xfId="9666"/>
    <cellStyle name="Normal 11 3 2 3" xfId="9667"/>
    <cellStyle name="Normal 11 3 3" xfId="9668"/>
    <cellStyle name="Normal 11 3 3 2" xfId="9669"/>
    <cellStyle name="Normal 11 3 3 3" xfId="9670"/>
    <cellStyle name="Normal 11 3 4" xfId="9671"/>
    <cellStyle name="Normal 11 3 4 2" xfId="9672"/>
    <cellStyle name="Normal 11 3 4 3" xfId="9673"/>
    <cellStyle name="Normal 11 3 5" xfId="9674"/>
    <cellStyle name="Normal 11 3 5 2" xfId="9675"/>
    <cellStyle name="Normal 11 3 5 3" xfId="9676"/>
    <cellStyle name="Normal 11 3 6" xfId="9677"/>
    <cellStyle name="Normal 11 3 6 2" xfId="9678"/>
    <cellStyle name="Normal 11 3 6 3" xfId="9679"/>
    <cellStyle name="Normal 11 3 7" xfId="9680"/>
    <cellStyle name="Normal 11 3 7 2" xfId="9681"/>
    <cellStyle name="Normal 11 3 7 3" xfId="9682"/>
    <cellStyle name="Normal 11 3 8" xfId="9683"/>
    <cellStyle name="Normal 11 3 8 2" xfId="9684"/>
    <cellStyle name="Normal 11 3 8 3" xfId="9685"/>
    <cellStyle name="Normal 11 3 9" xfId="9686"/>
    <cellStyle name="Normal 11 3 9 2" xfId="9687"/>
    <cellStyle name="Normal 11 3 9 3" xfId="9688"/>
    <cellStyle name="Normal 11 4" xfId="9689"/>
    <cellStyle name="Normal 11 4 10" xfId="9690"/>
    <cellStyle name="Normal 11 4 10 2" xfId="9691"/>
    <cellStyle name="Normal 11 4 10 3" xfId="9692"/>
    <cellStyle name="Normal 11 4 11" xfId="9693"/>
    <cellStyle name="Normal 11 4 11 2" xfId="9694"/>
    <cellStyle name="Normal 11 4 11 3" xfId="9695"/>
    <cellStyle name="Normal 11 4 12" xfId="9696"/>
    <cellStyle name="Normal 11 4 12 2" xfId="9697"/>
    <cellStyle name="Normal 11 4 12 3" xfId="9698"/>
    <cellStyle name="Normal 11 4 13" xfId="9699"/>
    <cellStyle name="Normal 11 4 14" xfId="9700"/>
    <cellStyle name="Normal 11 4 2" xfId="9701"/>
    <cellStyle name="Normal 11 4 2 2" xfId="9702"/>
    <cellStyle name="Normal 11 4 2 3" xfId="9703"/>
    <cellStyle name="Normal 11 4 3" xfId="9704"/>
    <cellStyle name="Normal 11 4 3 2" xfId="9705"/>
    <cellStyle name="Normal 11 4 3 3" xfId="9706"/>
    <cellStyle name="Normal 11 4 4" xfId="9707"/>
    <cellStyle name="Normal 11 4 4 2" xfId="9708"/>
    <cellStyle name="Normal 11 4 4 3" xfId="9709"/>
    <cellStyle name="Normal 11 4 5" xfId="9710"/>
    <cellStyle name="Normal 11 4 5 2" xfId="9711"/>
    <cellStyle name="Normal 11 4 5 3" xfId="9712"/>
    <cellStyle name="Normal 11 4 6" xfId="9713"/>
    <cellStyle name="Normal 11 4 6 2" xfId="9714"/>
    <cellStyle name="Normal 11 4 6 3" xfId="9715"/>
    <cellStyle name="Normal 11 4 7" xfId="9716"/>
    <cellStyle name="Normal 11 4 7 2" xfId="9717"/>
    <cellStyle name="Normal 11 4 7 3" xfId="9718"/>
    <cellStyle name="Normal 11 4 8" xfId="9719"/>
    <cellStyle name="Normal 11 4 8 2" xfId="9720"/>
    <cellStyle name="Normal 11 4 8 3" xfId="9721"/>
    <cellStyle name="Normal 11 4 9" xfId="9722"/>
    <cellStyle name="Normal 11 4 9 2" xfId="9723"/>
    <cellStyle name="Normal 11 4 9 3" xfId="9724"/>
    <cellStyle name="Normal 11 5" xfId="9725"/>
    <cellStyle name="Normal 11 5 10" xfId="9726"/>
    <cellStyle name="Normal 11 5 10 2" xfId="9727"/>
    <cellStyle name="Normal 11 5 10 3" xfId="9728"/>
    <cellStyle name="Normal 11 5 11" xfId="9729"/>
    <cellStyle name="Normal 11 5 11 2" xfId="9730"/>
    <cellStyle name="Normal 11 5 11 3" xfId="9731"/>
    <cellStyle name="Normal 11 5 12" xfId="9732"/>
    <cellStyle name="Normal 11 5 12 2" xfId="9733"/>
    <cellStyle name="Normal 11 5 12 3" xfId="9734"/>
    <cellStyle name="Normal 11 5 13" xfId="9735"/>
    <cellStyle name="Normal 11 5 14" xfId="9736"/>
    <cellStyle name="Normal 11 5 2" xfId="9737"/>
    <cellStyle name="Normal 11 5 2 2" xfId="9738"/>
    <cellStyle name="Normal 11 5 2 3" xfId="9739"/>
    <cellStyle name="Normal 11 5 3" xfId="9740"/>
    <cellStyle name="Normal 11 5 3 2" xfId="9741"/>
    <cellStyle name="Normal 11 5 3 3" xfId="9742"/>
    <cellStyle name="Normal 11 5 4" xfId="9743"/>
    <cellStyle name="Normal 11 5 4 2" xfId="9744"/>
    <cellStyle name="Normal 11 5 4 3" xfId="9745"/>
    <cellStyle name="Normal 11 5 5" xfId="9746"/>
    <cellStyle name="Normal 11 5 5 2" xfId="9747"/>
    <cellStyle name="Normal 11 5 5 3" xfId="9748"/>
    <cellStyle name="Normal 11 5 6" xfId="9749"/>
    <cellStyle name="Normal 11 5 6 2" xfId="9750"/>
    <cellStyle name="Normal 11 5 6 3" xfId="9751"/>
    <cellStyle name="Normal 11 5 7" xfId="9752"/>
    <cellStyle name="Normal 11 5 7 2" xfId="9753"/>
    <cellStyle name="Normal 11 5 7 3" xfId="9754"/>
    <cellStyle name="Normal 11 5 8" xfId="9755"/>
    <cellStyle name="Normal 11 5 8 2" xfId="9756"/>
    <cellStyle name="Normal 11 5 8 3" xfId="9757"/>
    <cellStyle name="Normal 11 5 9" xfId="9758"/>
    <cellStyle name="Normal 11 5 9 2" xfId="9759"/>
    <cellStyle name="Normal 11 5 9 3" xfId="9760"/>
    <cellStyle name="Normal 11 6" xfId="9761"/>
    <cellStyle name="Normal 11 6 10" xfId="9762"/>
    <cellStyle name="Normal 11 6 10 2" xfId="9763"/>
    <cellStyle name="Normal 11 6 10 3" xfId="9764"/>
    <cellStyle name="Normal 11 6 11" xfId="9765"/>
    <cellStyle name="Normal 11 6 11 2" xfId="9766"/>
    <cellStyle name="Normal 11 6 11 3" xfId="9767"/>
    <cellStyle name="Normal 11 6 12" xfId="9768"/>
    <cellStyle name="Normal 11 6 12 2" xfId="9769"/>
    <cellStyle name="Normal 11 6 12 3" xfId="9770"/>
    <cellStyle name="Normal 11 6 13" xfId="9771"/>
    <cellStyle name="Normal 11 6 14" xfId="9772"/>
    <cellStyle name="Normal 11 6 2" xfId="9773"/>
    <cellStyle name="Normal 11 6 2 2" xfId="9774"/>
    <cellStyle name="Normal 11 6 2 3" xfId="9775"/>
    <cellStyle name="Normal 11 6 3" xfId="9776"/>
    <cellStyle name="Normal 11 6 3 2" xfId="9777"/>
    <cellStyle name="Normal 11 6 3 3" xfId="9778"/>
    <cellStyle name="Normal 11 6 4" xfId="9779"/>
    <cellStyle name="Normal 11 6 4 2" xfId="9780"/>
    <cellStyle name="Normal 11 6 4 3" xfId="9781"/>
    <cellStyle name="Normal 11 6 5" xfId="9782"/>
    <cellStyle name="Normal 11 6 5 2" xfId="9783"/>
    <cellStyle name="Normal 11 6 5 3" xfId="9784"/>
    <cellStyle name="Normal 11 6 6" xfId="9785"/>
    <cellStyle name="Normal 11 6 6 2" xfId="9786"/>
    <cellStyle name="Normal 11 6 6 3" xfId="9787"/>
    <cellStyle name="Normal 11 6 7" xfId="9788"/>
    <cellStyle name="Normal 11 6 7 2" xfId="9789"/>
    <cellStyle name="Normal 11 6 7 3" xfId="9790"/>
    <cellStyle name="Normal 11 6 8" xfId="9791"/>
    <cellStyle name="Normal 11 6 8 2" xfId="9792"/>
    <cellStyle name="Normal 11 6 8 3" xfId="9793"/>
    <cellStyle name="Normal 11 6 9" xfId="9794"/>
    <cellStyle name="Normal 11 6 9 2" xfId="9795"/>
    <cellStyle name="Normal 11 6 9 3" xfId="9796"/>
    <cellStyle name="Normal 11 7" xfId="9797"/>
    <cellStyle name="Normal 11 7 2" xfId="9798"/>
    <cellStyle name="Normal 11 7 3" xfId="9799"/>
    <cellStyle name="Normal 11 8" xfId="9800"/>
    <cellStyle name="Normal 11 8 2" xfId="9801"/>
    <cellStyle name="Normal 11 8 3" xfId="9802"/>
    <cellStyle name="Normal 11 9" xfId="9803"/>
    <cellStyle name="Normal 11 9 2" xfId="9804"/>
    <cellStyle name="Normal 11 9 3" xfId="9805"/>
    <cellStyle name="Normal 110" xfId="9806"/>
    <cellStyle name="Normal 111" xfId="9807"/>
    <cellStyle name="Normal 112" xfId="9808"/>
    <cellStyle name="Normal 113" xfId="9809"/>
    <cellStyle name="Normal 114" xfId="9810"/>
    <cellStyle name="Normal 115" xfId="9811"/>
    <cellStyle name="Normal 116" xfId="9812"/>
    <cellStyle name="Normal 117" xfId="9813"/>
    <cellStyle name="Normal 118" xfId="9814"/>
    <cellStyle name="Normal 119" xfId="9815"/>
    <cellStyle name="Normal 12" xfId="9816"/>
    <cellStyle name="Normal 12 10" xfId="9817"/>
    <cellStyle name="Normal 12 10 2" xfId="9818"/>
    <cellStyle name="Normal 12 10 3" xfId="9819"/>
    <cellStyle name="Normal 12 11" xfId="9820"/>
    <cellStyle name="Normal 12 11 2" xfId="9821"/>
    <cellStyle name="Normal 12 11 3" xfId="9822"/>
    <cellStyle name="Normal 12 12" xfId="9823"/>
    <cellStyle name="Normal 12 12 2" xfId="9824"/>
    <cellStyle name="Normal 12 12 3" xfId="9825"/>
    <cellStyle name="Normal 12 13" xfId="9826"/>
    <cellStyle name="Normal 12 13 2" xfId="9827"/>
    <cellStyle name="Normal 12 13 3" xfId="9828"/>
    <cellStyle name="Normal 12 14" xfId="9829"/>
    <cellStyle name="Normal 12 14 2" xfId="9830"/>
    <cellStyle name="Normal 12 14 3" xfId="9831"/>
    <cellStyle name="Normal 12 15" xfId="9832"/>
    <cellStyle name="Normal 12 15 2" xfId="9833"/>
    <cellStyle name="Normal 12 15 3" xfId="9834"/>
    <cellStyle name="Normal 12 16" xfId="9835"/>
    <cellStyle name="Normal 12 16 2" xfId="9836"/>
    <cellStyle name="Normal 12 16 3" xfId="9837"/>
    <cellStyle name="Normal 12 17" xfId="9838"/>
    <cellStyle name="Normal 12 17 2" xfId="9839"/>
    <cellStyle name="Normal 12 17 3" xfId="9840"/>
    <cellStyle name="Normal 12 18" xfId="9841"/>
    <cellStyle name="Normal 12 18 2" xfId="9842"/>
    <cellStyle name="Normal 12 18 3" xfId="9843"/>
    <cellStyle name="Normal 12 19" xfId="9844"/>
    <cellStyle name="Normal 12 19 2" xfId="9845"/>
    <cellStyle name="Normal 12 19 3" xfId="9846"/>
    <cellStyle name="Normal 12 2" xfId="9847"/>
    <cellStyle name="Normal 12 2 10" xfId="9848"/>
    <cellStyle name="Normal 12 2 10 2" xfId="9849"/>
    <cellStyle name="Normal 12 2 10 3" xfId="9850"/>
    <cellStyle name="Normal 12 2 11" xfId="9851"/>
    <cellStyle name="Normal 12 2 11 2" xfId="9852"/>
    <cellStyle name="Normal 12 2 11 3" xfId="9853"/>
    <cellStyle name="Normal 12 2 12" xfId="9854"/>
    <cellStyle name="Normal 12 2 12 2" xfId="9855"/>
    <cellStyle name="Normal 12 2 12 3" xfId="9856"/>
    <cellStyle name="Normal 12 2 13" xfId="9857"/>
    <cellStyle name="Normal 12 2 14" xfId="9858"/>
    <cellStyle name="Normal 12 2 2" xfId="9859"/>
    <cellStyle name="Normal 12 2 2 2" xfId="9860"/>
    <cellStyle name="Normal 12 2 2 3" xfId="9861"/>
    <cellStyle name="Normal 12 2 3" xfId="9862"/>
    <cellStyle name="Normal 12 2 3 2" xfId="9863"/>
    <cellStyle name="Normal 12 2 3 3" xfId="9864"/>
    <cellStyle name="Normal 12 2 4" xfId="9865"/>
    <cellStyle name="Normal 12 2 4 2" xfId="9866"/>
    <cellStyle name="Normal 12 2 4 3" xfId="9867"/>
    <cellStyle name="Normal 12 2 5" xfId="9868"/>
    <cellStyle name="Normal 12 2 5 2" xfId="9869"/>
    <cellStyle name="Normal 12 2 5 3" xfId="9870"/>
    <cellStyle name="Normal 12 2 6" xfId="9871"/>
    <cellStyle name="Normal 12 2 6 2" xfId="9872"/>
    <cellStyle name="Normal 12 2 6 3" xfId="9873"/>
    <cellStyle name="Normal 12 2 7" xfId="9874"/>
    <cellStyle name="Normal 12 2 7 2" xfId="9875"/>
    <cellStyle name="Normal 12 2 7 3" xfId="9876"/>
    <cellStyle name="Normal 12 2 8" xfId="9877"/>
    <cellStyle name="Normal 12 2 8 2" xfId="9878"/>
    <cellStyle name="Normal 12 2 8 3" xfId="9879"/>
    <cellStyle name="Normal 12 2 9" xfId="9880"/>
    <cellStyle name="Normal 12 2 9 2" xfId="9881"/>
    <cellStyle name="Normal 12 2 9 3" xfId="9882"/>
    <cellStyle name="Normal 12 20" xfId="9883"/>
    <cellStyle name="Normal 12 20 2" xfId="9884"/>
    <cellStyle name="Normal 12 20 3" xfId="9885"/>
    <cellStyle name="Normal 12 21" xfId="9886"/>
    <cellStyle name="Normal 12 21 2" xfId="9887"/>
    <cellStyle name="Normal 12 21 3" xfId="9888"/>
    <cellStyle name="Normal 12 22" xfId="9889"/>
    <cellStyle name="Normal 12 22 2" xfId="9890"/>
    <cellStyle name="Normal 12 22 3" xfId="9891"/>
    <cellStyle name="Normal 12 23" xfId="9892"/>
    <cellStyle name="Normal 12 23 2" xfId="9893"/>
    <cellStyle name="Normal 12 23 3" xfId="9894"/>
    <cellStyle name="Normal 12 24" xfId="9895"/>
    <cellStyle name="Normal 12 24 2" xfId="9896"/>
    <cellStyle name="Normal 12 24 3" xfId="9897"/>
    <cellStyle name="Normal 12 25" xfId="9898"/>
    <cellStyle name="Normal 12 25 2" xfId="9899"/>
    <cellStyle name="Normal 12 25 3" xfId="9900"/>
    <cellStyle name="Normal 12 26" xfId="9901"/>
    <cellStyle name="Normal 12 26 2" xfId="9902"/>
    <cellStyle name="Normal 12 26 3" xfId="9903"/>
    <cellStyle name="Normal 12 27" xfId="9904"/>
    <cellStyle name="Normal 12 28" xfId="9905"/>
    <cellStyle name="Normal 12 3" xfId="9906"/>
    <cellStyle name="Normal 12 3 10" xfId="9907"/>
    <cellStyle name="Normal 12 3 10 2" xfId="9908"/>
    <cellStyle name="Normal 12 3 10 3" xfId="9909"/>
    <cellStyle name="Normal 12 3 11" xfId="9910"/>
    <cellStyle name="Normal 12 3 11 2" xfId="9911"/>
    <cellStyle name="Normal 12 3 11 3" xfId="9912"/>
    <cellStyle name="Normal 12 3 12" xfId="9913"/>
    <cellStyle name="Normal 12 3 12 2" xfId="9914"/>
    <cellStyle name="Normal 12 3 12 3" xfId="9915"/>
    <cellStyle name="Normal 12 3 13" xfId="9916"/>
    <cellStyle name="Normal 12 3 14" xfId="9917"/>
    <cellStyle name="Normal 12 3 2" xfId="9918"/>
    <cellStyle name="Normal 12 3 2 2" xfId="9919"/>
    <cellStyle name="Normal 12 3 2 3" xfId="9920"/>
    <cellStyle name="Normal 12 3 3" xfId="9921"/>
    <cellStyle name="Normal 12 3 3 2" xfId="9922"/>
    <cellStyle name="Normal 12 3 3 3" xfId="9923"/>
    <cellStyle name="Normal 12 3 4" xfId="9924"/>
    <cellStyle name="Normal 12 3 4 2" xfId="9925"/>
    <cellStyle name="Normal 12 3 4 3" xfId="9926"/>
    <cellStyle name="Normal 12 3 5" xfId="9927"/>
    <cellStyle name="Normal 12 3 5 2" xfId="9928"/>
    <cellStyle name="Normal 12 3 5 3" xfId="9929"/>
    <cellStyle name="Normal 12 3 6" xfId="9930"/>
    <cellStyle name="Normal 12 3 6 2" xfId="9931"/>
    <cellStyle name="Normal 12 3 6 3" xfId="9932"/>
    <cellStyle name="Normal 12 3 7" xfId="9933"/>
    <cellStyle name="Normal 12 3 7 2" xfId="9934"/>
    <cellStyle name="Normal 12 3 7 3" xfId="9935"/>
    <cellStyle name="Normal 12 3 8" xfId="9936"/>
    <cellStyle name="Normal 12 3 8 2" xfId="9937"/>
    <cellStyle name="Normal 12 3 8 3" xfId="9938"/>
    <cellStyle name="Normal 12 3 9" xfId="9939"/>
    <cellStyle name="Normal 12 3 9 2" xfId="9940"/>
    <cellStyle name="Normal 12 3 9 3" xfId="9941"/>
    <cellStyle name="Normal 12 4" xfId="9942"/>
    <cellStyle name="Normal 12 4 10" xfId="9943"/>
    <cellStyle name="Normal 12 4 10 2" xfId="9944"/>
    <cellStyle name="Normal 12 4 10 3" xfId="9945"/>
    <cellStyle name="Normal 12 4 11" xfId="9946"/>
    <cellStyle name="Normal 12 4 11 2" xfId="9947"/>
    <cellStyle name="Normal 12 4 11 3" xfId="9948"/>
    <cellStyle name="Normal 12 4 12" xfId="9949"/>
    <cellStyle name="Normal 12 4 12 2" xfId="9950"/>
    <cellStyle name="Normal 12 4 12 3" xfId="9951"/>
    <cellStyle name="Normal 12 4 13" xfId="9952"/>
    <cellStyle name="Normal 12 4 14" xfId="9953"/>
    <cellStyle name="Normal 12 4 2" xfId="9954"/>
    <cellStyle name="Normal 12 4 2 2" xfId="9955"/>
    <cellStyle name="Normal 12 4 2 3" xfId="9956"/>
    <cellStyle name="Normal 12 4 3" xfId="9957"/>
    <cellStyle name="Normal 12 4 3 2" xfId="9958"/>
    <cellStyle name="Normal 12 4 3 3" xfId="9959"/>
    <cellStyle name="Normal 12 4 4" xfId="9960"/>
    <cellStyle name="Normal 12 4 4 2" xfId="9961"/>
    <cellStyle name="Normal 12 4 4 3" xfId="9962"/>
    <cellStyle name="Normal 12 4 5" xfId="9963"/>
    <cellStyle name="Normal 12 4 5 2" xfId="9964"/>
    <cellStyle name="Normal 12 4 5 3" xfId="9965"/>
    <cellStyle name="Normal 12 4 6" xfId="9966"/>
    <cellStyle name="Normal 12 4 6 2" xfId="9967"/>
    <cellStyle name="Normal 12 4 6 3" xfId="9968"/>
    <cellStyle name="Normal 12 4 7" xfId="9969"/>
    <cellStyle name="Normal 12 4 7 2" xfId="9970"/>
    <cellStyle name="Normal 12 4 7 3" xfId="9971"/>
    <cellStyle name="Normal 12 4 8" xfId="9972"/>
    <cellStyle name="Normal 12 4 8 2" xfId="9973"/>
    <cellStyle name="Normal 12 4 8 3" xfId="9974"/>
    <cellStyle name="Normal 12 4 9" xfId="9975"/>
    <cellStyle name="Normal 12 4 9 2" xfId="9976"/>
    <cellStyle name="Normal 12 4 9 3" xfId="9977"/>
    <cellStyle name="Normal 12 5" xfId="9978"/>
    <cellStyle name="Normal 12 5 10" xfId="9979"/>
    <cellStyle name="Normal 12 5 10 2" xfId="9980"/>
    <cellStyle name="Normal 12 5 10 3" xfId="9981"/>
    <cellStyle name="Normal 12 5 11" xfId="9982"/>
    <cellStyle name="Normal 12 5 11 2" xfId="9983"/>
    <cellStyle name="Normal 12 5 11 3" xfId="9984"/>
    <cellStyle name="Normal 12 5 12" xfId="9985"/>
    <cellStyle name="Normal 12 5 12 2" xfId="9986"/>
    <cellStyle name="Normal 12 5 12 3" xfId="9987"/>
    <cellStyle name="Normal 12 5 13" xfId="9988"/>
    <cellStyle name="Normal 12 5 14" xfId="9989"/>
    <cellStyle name="Normal 12 5 2" xfId="9990"/>
    <cellStyle name="Normal 12 5 2 2" xfId="9991"/>
    <cellStyle name="Normal 12 5 2 3" xfId="9992"/>
    <cellStyle name="Normal 12 5 3" xfId="9993"/>
    <cellStyle name="Normal 12 5 3 2" xfId="9994"/>
    <cellStyle name="Normal 12 5 3 3" xfId="9995"/>
    <cellStyle name="Normal 12 5 4" xfId="9996"/>
    <cellStyle name="Normal 12 5 4 2" xfId="9997"/>
    <cellStyle name="Normal 12 5 4 3" xfId="9998"/>
    <cellStyle name="Normal 12 5 5" xfId="9999"/>
    <cellStyle name="Normal 12 5 5 2" xfId="10000"/>
    <cellStyle name="Normal 12 5 5 3" xfId="10001"/>
    <cellStyle name="Normal 12 5 6" xfId="10002"/>
    <cellStyle name="Normal 12 5 6 2" xfId="10003"/>
    <cellStyle name="Normal 12 5 6 3" xfId="10004"/>
    <cellStyle name="Normal 12 5 7" xfId="10005"/>
    <cellStyle name="Normal 12 5 7 2" xfId="10006"/>
    <cellStyle name="Normal 12 5 7 3" xfId="10007"/>
    <cellStyle name="Normal 12 5 8" xfId="10008"/>
    <cellStyle name="Normal 12 5 8 2" xfId="10009"/>
    <cellStyle name="Normal 12 5 8 3" xfId="10010"/>
    <cellStyle name="Normal 12 5 9" xfId="10011"/>
    <cellStyle name="Normal 12 5 9 2" xfId="10012"/>
    <cellStyle name="Normal 12 5 9 3" xfId="10013"/>
    <cellStyle name="Normal 12 6" xfId="10014"/>
    <cellStyle name="Normal 12 6 10" xfId="10015"/>
    <cellStyle name="Normal 12 6 10 2" xfId="10016"/>
    <cellStyle name="Normal 12 6 10 3" xfId="10017"/>
    <cellStyle name="Normal 12 6 11" xfId="10018"/>
    <cellStyle name="Normal 12 6 11 2" xfId="10019"/>
    <cellStyle name="Normal 12 6 11 3" xfId="10020"/>
    <cellStyle name="Normal 12 6 12" xfId="10021"/>
    <cellStyle name="Normal 12 6 12 2" xfId="10022"/>
    <cellStyle name="Normal 12 6 12 3" xfId="10023"/>
    <cellStyle name="Normal 12 6 13" xfId="10024"/>
    <cellStyle name="Normal 12 6 14" xfId="10025"/>
    <cellStyle name="Normal 12 6 2" xfId="10026"/>
    <cellStyle name="Normal 12 6 2 2" xfId="10027"/>
    <cellStyle name="Normal 12 6 2 3" xfId="10028"/>
    <cellStyle name="Normal 12 6 3" xfId="10029"/>
    <cellStyle name="Normal 12 6 3 2" xfId="10030"/>
    <cellStyle name="Normal 12 6 3 3" xfId="10031"/>
    <cellStyle name="Normal 12 6 4" xfId="10032"/>
    <cellStyle name="Normal 12 6 4 2" xfId="10033"/>
    <cellStyle name="Normal 12 6 4 3" xfId="10034"/>
    <cellStyle name="Normal 12 6 5" xfId="10035"/>
    <cellStyle name="Normal 12 6 5 2" xfId="10036"/>
    <cellStyle name="Normal 12 6 5 3" xfId="10037"/>
    <cellStyle name="Normal 12 6 6" xfId="10038"/>
    <cellStyle name="Normal 12 6 6 2" xfId="10039"/>
    <cellStyle name="Normal 12 6 6 3" xfId="10040"/>
    <cellStyle name="Normal 12 6 7" xfId="10041"/>
    <cellStyle name="Normal 12 6 7 2" xfId="10042"/>
    <cellStyle name="Normal 12 6 7 3" xfId="10043"/>
    <cellStyle name="Normal 12 6 8" xfId="10044"/>
    <cellStyle name="Normal 12 6 8 2" xfId="10045"/>
    <cellStyle name="Normal 12 6 8 3" xfId="10046"/>
    <cellStyle name="Normal 12 6 9" xfId="10047"/>
    <cellStyle name="Normal 12 6 9 2" xfId="10048"/>
    <cellStyle name="Normal 12 6 9 3" xfId="10049"/>
    <cellStyle name="Normal 12 7" xfId="10050"/>
    <cellStyle name="Normal 12 7 2" xfId="10051"/>
    <cellStyle name="Normal 12 7 3" xfId="10052"/>
    <cellStyle name="Normal 12 8" xfId="10053"/>
    <cellStyle name="Normal 12 8 2" xfId="10054"/>
    <cellStyle name="Normal 12 8 3" xfId="10055"/>
    <cellStyle name="Normal 12 9" xfId="10056"/>
    <cellStyle name="Normal 12 9 2" xfId="10057"/>
    <cellStyle name="Normal 12 9 3" xfId="10058"/>
    <cellStyle name="Normal 120" xfId="10059"/>
    <cellStyle name="Normal 121" xfId="10060"/>
    <cellStyle name="Normal 122" xfId="10061"/>
    <cellStyle name="Normal 123" xfId="10062"/>
    <cellStyle name="Normal 124" xfId="10063"/>
    <cellStyle name="Normal 13" xfId="10064"/>
    <cellStyle name="Normal 13 10" xfId="10065"/>
    <cellStyle name="Normal 13 10 2" xfId="10066"/>
    <cellStyle name="Normal 13 10 3" xfId="10067"/>
    <cellStyle name="Normal 13 11" xfId="10068"/>
    <cellStyle name="Normal 13 11 2" xfId="10069"/>
    <cellStyle name="Normal 13 11 3" xfId="10070"/>
    <cellStyle name="Normal 13 12" xfId="10071"/>
    <cellStyle name="Normal 13 12 2" xfId="10072"/>
    <cellStyle name="Normal 13 12 3" xfId="10073"/>
    <cellStyle name="Normal 13 13" xfId="10074"/>
    <cellStyle name="Normal 13 13 2" xfId="10075"/>
    <cellStyle name="Normal 13 13 3" xfId="10076"/>
    <cellStyle name="Normal 13 14" xfId="10077"/>
    <cellStyle name="Normal 13 14 2" xfId="10078"/>
    <cellStyle name="Normal 13 14 3" xfId="10079"/>
    <cellStyle name="Normal 13 15" xfId="10080"/>
    <cellStyle name="Normal 13 15 2" xfId="10081"/>
    <cellStyle name="Normal 13 15 3" xfId="10082"/>
    <cellStyle name="Normal 13 16" xfId="10083"/>
    <cellStyle name="Normal 13 16 2" xfId="10084"/>
    <cellStyle name="Normal 13 16 3" xfId="10085"/>
    <cellStyle name="Normal 13 17" xfId="10086"/>
    <cellStyle name="Normal 13 17 2" xfId="10087"/>
    <cellStyle name="Normal 13 17 3" xfId="10088"/>
    <cellStyle name="Normal 13 18" xfId="10089"/>
    <cellStyle name="Normal 13 18 2" xfId="10090"/>
    <cellStyle name="Normal 13 18 3" xfId="10091"/>
    <cellStyle name="Normal 13 19" xfId="10092"/>
    <cellStyle name="Normal 13 19 2" xfId="10093"/>
    <cellStyle name="Normal 13 19 3" xfId="10094"/>
    <cellStyle name="Normal 13 2" xfId="10095"/>
    <cellStyle name="Normal 13 2 10" xfId="10096"/>
    <cellStyle name="Normal 13 2 10 2" xfId="10097"/>
    <cellStyle name="Normal 13 2 10 3" xfId="10098"/>
    <cellStyle name="Normal 13 2 11" xfId="10099"/>
    <cellStyle name="Normal 13 2 11 2" xfId="10100"/>
    <cellStyle name="Normal 13 2 11 3" xfId="10101"/>
    <cellStyle name="Normal 13 2 12" xfId="10102"/>
    <cellStyle name="Normal 13 2 12 2" xfId="10103"/>
    <cellStyle name="Normal 13 2 12 3" xfId="10104"/>
    <cellStyle name="Normal 13 2 13" xfId="10105"/>
    <cellStyle name="Normal 13 2 14" xfId="10106"/>
    <cellStyle name="Normal 13 2 2" xfId="10107"/>
    <cellStyle name="Normal 13 2 2 2" xfId="10108"/>
    <cellStyle name="Normal 13 2 2 3" xfId="10109"/>
    <cellStyle name="Normal 13 2 3" xfId="10110"/>
    <cellStyle name="Normal 13 2 3 2" xfId="10111"/>
    <cellStyle name="Normal 13 2 3 3" xfId="10112"/>
    <cellStyle name="Normal 13 2 4" xfId="10113"/>
    <cellStyle name="Normal 13 2 4 2" xfId="10114"/>
    <cellStyle name="Normal 13 2 4 3" xfId="10115"/>
    <cellStyle name="Normal 13 2 5" xfId="10116"/>
    <cellStyle name="Normal 13 2 5 2" xfId="10117"/>
    <cellStyle name="Normal 13 2 5 3" xfId="10118"/>
    <cellStyle name="Normal 13 2 6" xfId="10119"/>
    <cellStyle name="Normal 13 2 6 2" xfId="10120"/>
    <cellStyle name="Normal 13 2 6 3" xfId="10121"/>
    <cellStyle name="Normal 13 2 7" xfId="10122"/>
    <cellStyle name="Normal 13 2 7 2" xfId="10123"/>
    <cellStyle name="Normal 13 2 7 3" xfId="10124"/>
    <cellStyle name="Normal 13 2 8" xfId="10125"/>
    <cellStyle name="Normal 13 2 8 2" xfId="10126"/>
    <cellStyle name="Normal 13 2 8 3" xfId="10127"/>
    <cellStyle name="Normal 13 2 9" xfId="10128"/>
    <cellStyle name="Normal 13 2 9 2" xfId="10129"/>
    <cellStyle name="Normal 13 2 9 3" xfId="10130"/>
    <cellStyle name="Normal 13 20" xfId="10131"/>
    <cellStyle name="Normal 13 20 2" xfId="10132"/>
    <cellStyle name="Normal 13 20 3" xfId="10133"/>
    <cellStyle name="Normal 13 21" xfId="10134"/>
    <cellStyle name="Normal 13 21 2" xfId="10135"/>
    <cellStyle name="Normal 13 21 3" xfId="10136"/>
    <cellStyle name="Normal 13 22" xfId="10137"/>
    <cellStyle name="Normal 13 22 2" xfId="10138"/>
    <cellStyle name="Normal 13 22 3" xfId="10139"/>
    <cellStyle name="Normal 13 23" xfId="10140"/>
    <cellStyle name="Normal 13 23 2" xfId="10141"/>
    <cellStyle name="Normal 13 23 3" xfId="10142"/>
    <cellStyle name="Normal 13 24" xfId="10143"/>
    <cellStyle name="Normal 13 24 2" xfId="10144"/>
    <cellStyle name="Normal 13 24 3" xfId="10145"/>
    <cellStyle name="Normal 13 25" xfId="10146"/>
    <cellStyle name="Normal 13 25 2" xfId="10147"/>
    <cellStyle name="Normal 13 25 3" xfId="10148"/>
    <cellStyle name="Normal 13 26" xfId="10149"/>
    <cellStyle name="Normal 13 26 2" xfId="10150"/>
    <cellStyle name="Normal 13 26 3" xfId="10151"/>
    <cellStyle name="Normal 13 27" xfId="10152"/>
    <cellStyle name="Normal 13 28" xfId="10153"/>
    <cellStyle name="Normal 13 3" xfId="10154"/>
    <cellStyle name="Normal 13 3 10" xfId="10155"/>
    <cellStyle name="Normal 13 3 10 2" xfId="10156"/>
    <cellStyle name="Normal 13 3 10 3" xfId="10157"/>
    <cellStyle name="Normal 13 3 11" xfId="10158"/>
    <cellStyle name="Normal 13 3 11 2" xfId="10159"/>
    <cellStyle name="Normal 13 3 11 3" xfId="10160"/>
    <cellStyle name="Normal 13 3 12" xfId="10161"/>
    <cellStyle name="Normal 13 3 12 2" xfId="10162"/>
    <cellStyle name="Normal 13 3 12 3" xfId="10163"/>
    <cellStyle name="Normal 13 3 13" xfId="10164"/>
    <cellStyle name="Normal 13 3 14" xfId="10165"/>
    <cellStyle name="Normal 13 3 2" xfId="10166"/>
    <cellStyle name="Normal 13 3 2 2" xfId="10167"/>
    <cellStyle name="Normal 13 3 2 3" xfId="10168"/>
    <cellStyle name="Normal 13 3 3" xfId="10169"/>
    <cellStyle name="Normal 13 3 3 2" xfId="10170"/>
    <cellStyle name="Normal 13 3 3 3" xfId="10171"/>
    <cellStyle name="Normal 13 3 4" xfId="10172"/>
    <cellStyle name="Normal 13 3 4 2" xfId="10173"/>
    <cellStyle name="Normal 13 3 4 3" xfId="10174"/>
    <cellStyle name="Normal 13 3 5" xfId="10175"/>
    <cellStyle name="Normal 13 3 5 2" xfId="10176"/>
    <cellStyle name="Normal 13 3 5 3" xfId="10177"/>
    <cellStyle name="Normal 13 3 6" xfId="10178"/>
    <cellStyle name="Normal 13 3 6 2" xfId="10179"/>
    <cellStyle name="Normal 13 3 6 3" xfId="10180"/>
    <cellStyle name="Normal 13 3 7" xfId="10181"/>
    <cellStyle name="Normal 13 3 7 2" xfId="10182"/>
    <cellStyle name="Normal 13 3 7 3" xfId="10183"/>
    <cellStyle name="Normal 13 3 8" xfId="10184"/>
    <cellStyle name="Normal 13 3 8 2" xfId="10185"/>
    <cellStyle name="Normal 13 3 8 3" xfId="10186"/>
    <cellStyle name="Normal 13 3 9" xfId="10187"/>
    <cellStyle name="Normal 13 3 9 2" xfId="10188"/>
    <cellStyle name="Normal 13 3 9 3" xfId="10189"/>
    <cellStyle name="Normal 13 4" xfId="10190"/>
    <cellStyle name="Normal 13 4 10" xfId="10191"/>
    <cellStyle name="Normal 13 4 10 2" xfId="10192"/>
    <cellStyle name="Normal 13 4 10 3" xfId="10193"/>
    <cellStyle name="Normal 13 4 11" xfId="10194"/>
    <cellStyle name="Normal 13 4 11 2" xfId="10195"/>
    <cellStyle name="Normal 13 4 11 3" xfId="10196"/>
    <cellStyle name="Normal 13 4 12" xfId="10197"/>
    <cellStyle name="Normal 13 4 12 2" xfId="10198"/>
    <cellStyle name="Normal 13 4 12 3" xfId="10199"/>
    <cellStyle name="Normal 13 4 13" xfId="10200"/>
    <cellStyle name="Normal 13 4 14" xfId="10201"/>
    <cellStyle name="Normal 13 4 2" xfId="10202"/>
    <cellStyle name="Normal 13 4 2 2" xfId="10203"/>
    <cellStyle name="Normal 13 4 2 3" xfId="10204"/>
    <cellStyle name="Normal 13 4 3" xfId="10205"/>
    <cellStyle name="Normal 13 4 3 2" xfId="10206"/>
    <cellStyle name="Normal 13 4 3 3" xfId="10207"/>
    <cellStyle name="Normal 13 4 4" xfId="10208"/>
    <cellStyle name="Normal 13 4 4 2" xfId="10209"/>
    <cellStyle name="Normal 13 4 4 3" xfId="10210"/>
    <cellStyle name="Normal 13 4 5" xfId="10211"/>
    <cellStyle name="Normal 13 4 5 2" xfId="10212"/>
    <cellStyle name="Normal 13 4 5 3" xfId="10213"/>
    <cellStyle name="Normal 13 4 6" xfId="10214"/>
    <cellStyle name="Normal 13 4 6 2" xfId="10215"/>
    <cellStyle name="Normal 13 4 6 3" xfId="10216"/>
    <cellStyle name="Normal 13 4 7" xfId="10217"/>
    <cellStyle name="Normal 13 4 7 2" xfId="10218"/>
    <cellStyle name="Normal 13 4 7 3" xfId="10219"/>
    <cellStyle name="Normal 13 4 8" xfId="10220"/>
    <cellStyle name="Normal 13 4 8 2" xfId="10221"/>
    <cellStyle name="Normal 13 4 8 3" xfId="10222"/>
    <cellStyle name="Normal 13 4 9" xfId="10223"/>
    <cellStyle name="Normal 13 4 9 2" xfId="10224"/>
    <cellStyle name="Normal 13 4 9 3" xfId="10225"/>
    <cellStyle name="Normal 13 5" xfId="10226"/>
    <cellStyle name="Normal 13 5 10" xfId="10227"/>
    <cellStyle name="Normal 13 5 10 2" xfId="10228"/>
    <cellStyle name="Normal 13 5 10 3" xfId="10229"/>
    <cellStyle name="Normal 13 5 11" xfId="10230"/>
    <cellStyle name="Normal 13 5 11 2" xfId="10231"/>
    <cellStyle name="Normal 13 5 11 3" xfId="10232"/>
    <cellStyle name="Normal 13 5 12" xfId="10233"/>
    <cellStyle name="Normal 13 5 12 2" xfId="10234"/>
    <cellStyle name="Normal 13 5 12 3" xfId="10235"/>
    <cellStyle name="Normal 13 5 13" xfId="10236"/>
    <cellStyle name="Normal 13 5 14" xfId="10237"/>
    <cellStyle name="Normal 13 5 2" xfId="10238"/>
    <cellStyle name="Normal 13 5 2 2" xfId="10239"/>
    <cellStyle name="Normal 13 5 2 3" xfId="10240"/>
    <cellStyle name="Normal 13 5 3" xfId="10241"/>
    <cellStyle name="Normal 13 5 3 2" xfId="10242"/>
    <cellStyle name="Normal 13 5 3 3" xfId="10243"/>
    <cellStyle name="Normal 13 5 4" xfId="10244"/>
    <cellStyle name="Normal 13 5 4 2" xfId="10245"/>
    <cellStyle name="Normal 13 5 4 3" xfId="10246"/>
    <cellStyle name="Normal 13 5 5" xfId="10247"/>
    <cellStyle name="Normal 13 5 5 2" xfId="10248"/>
    <cellStyle name="Normal 13 5 5 3" xfId="10249"/>
    <cellStyle name="Normal 13 5 6" xfId="10250"/>
    <cellStyle name="Normal 13 5 6 2" xfId="10251"/>
    <cellStyle name="Normal 13 5 6 3" xfId="10252"/>
    <cellStyle name="Normal 13 5 7" xfId="10253"/>
    <cellStyle name="Normal 13 5 7 2" xfId="10254"/>
    <cellStyle name="Normal 13 5 7 3" xfId="10255"/>
    <cellStyle name="Normal 13 5 8" xfId="10256"/>
    <cellStyle name="Normal 13 5 8 2" xfId="10257"/>
    <cellStyle name="Normal 13 5 8 3" xfId="10258"/>
    <cellStyle name="Normal 13 5 9" xfId="10259"/>
    <cellStyle name="Normal 13 5 9 2" xfId="10260"/>
    <cellStyle name="Normal 13 5 9 3" xfId="10261"/>
    <cellStyle name="Normal 13 6" xfId="10262"/>
    <cellStyle name="Normal 13 6 10" xfId="10263"/>
    <cellStyle name="Normal 13 6 10 2" xfId="10264"/>
    <cellStyle name="Normal 13 6 10 3" xfId="10265"/>
    <cellStyle name="Normal 13 6 11" xfId="10266"/>
    <cellStyle name="Normal 13 6 11 2" xfId="10267"/>
    <cellStyle name="Normal 13 6 11 3" xfId="10268"/>
    <cellStyle name="Normal 13 6 12" xfId="10269"/>
    <cellStyle name="Normal 13 6 12 2" xfId="10270"/>
    <cellStyle name="Normal 13 6 12 3" xfId="10271"/>
    <cellStyle name="Normal 13 6 13" xfId="10272"/>
    <cellStyle name="Normal 13 6 14" xfId="10273"/>
    <cellStyle name="Normal 13 6 2" xfId="10274"/>
    <cellStyle name="Normal 13 6 2 2" xfId="10275"/>
    <cellStyle name="Normal 13 6 2 3" xfId="10276"/>
    <cellStyle name="Normal 13 6 3" xfId="10277"/>
    <cellStyle name="Normal 13 6 3 2" xfId="10278"/>
    <cellStyle name="Normal 13 6 3 3" xfId="10279"/>
    <cellStyle name="Normal 13 6 4" xfId="10280"/>
    <cellStyle name="Normal 13 6 4 2" xfId="10281"/>
    <cellStyle name="Normal 13 6 4 3" xfId="10282"/>
    <cellStyle name="Normal 13 6 5" xfId="10283"/>
    <cellStyle name="Normal 13 6 5 2" xfId="10284"/>
    <cellStyle name="Normal 13 6 5 3" xfId="10285"/>
    <cellStyle name="Normal 13 6 6" xfId="10286"/>
    <cellStyle name="Normal 13 6 6 2" xfId="10287"/>
    <cellStyle name="Normal 13 6 6 3" xfId="10288"/>
    <cellStyle name="Normal 13 6 7" xfId="10289"/>
    <cellStyle name="Normal 13 6 7 2" xfId="10290"/>
    <cellStyle name="Normal 13 6 7 3" xfId="10291"/>
    <cellStyle name="Normal 13 6 8" xfId="10292"/>
    <cellStyle name="Normal 13 6 8 2" xfId="10293"/>
    <cellStyle name="Normal 13 6 8 3" xfId="10294"/>
    <cellStyle name="Normal 13 6 9" xfId="10295"/>
    <cellStyle name="Normal 13 6 9 2" xfId="10296"/>
    <cellStyle name="Normal 13 6 9 3" xfId="10297"/>
    <cellStyle name="Normal 13 7" xfId="10298"/>
    <cellStyle name="Normal 13 7 2" xfId="10299"/>
    <cellStyle name="Normal 13 7 3" xfId="10300"/>
    <cellStyle name="Normal 13 8" xfId="10301"/>
    <cellStyle name="Normal 13 8 2" xfId="10302"/>
    <cellStyle name="Normal 13 8 3" xfId="10303"/>
    <cellStyle name="Normal 13 9" xfId="10304"/>
    <cellStyle name="Normal 13 9 2" xfId="10305"/>
    <cellStyle name="Normal 13 9 3" xfId="10306"/>
    <cellStyle name="Normal 134" xfId="18438"/>
    <cellStyle name="Normal 14" xfId="10307"/>
    <cellStyle name="Normal 14 10" xfId="10308"/>
    <cellStyle name="Normal 14 10 2" xfId="10309"/>
    <cellStyle name="Normal 14 10 3" xfId="10310"/>
    <cellStyle name="Normal 14 11" xfId="10311"/>
    <cellStyle name="Normal 14 11 2" xfId="10312"/>
    <cellStyle name="Normal 14 11 3" xfId="10313"/>
    <cellStyle name="Normal 14 12" xfId="10314"/>
    <cellStyle name="Normal 14 12 2" xfId="10315"/>
    <cellStyle name="Normal 14 12 3" xfId="10316"/>
    <cellStyle name="Normal 14 13" xfId="10317"/>
    <cellStyle name="Normal 14 13 2" xfId="10318"/>
    <cellStyle name="Normal 14 13 3" xfId="10319"/>
    <cellStyle name="Normal 14 14" xfId="10320"/>
    <cellStyle name="Normal 14 14 2" xfId="10321"/>
    <cellStyle name="Normal 14 14 3" xfId="10322"/>
    <cellStyle name="Normal 14 15" xfId="10323"/>
    <cellStyle name="Normal 14 15 2" xfId="10324"/>
    <cellStyle name="Normal 14 15 3" xfId="10325"/>
    <cellStyle name="Normal 14 16" xfId="10326"/>
    <cellStyle name="Normal 14 16 2" xfId="10327"/>
    <cellStyle name="Normal 14 16 3" xfId="10328"/>
    <cellStyle name="Normal 14 17" xfId="10329"/>
    <cellStyle name="Normal 14 17 2" xfId="10330"/>
    <cellStyle name="Normal 14 17 3" xfId="10331"/>
    <cellStyle name="Normal 14 18" xfId="10332"/>
    <cellStyle name="Normal 14 18 2" xfId="10333"/>
    <cellStyle name="Normal 14 18 3" xfId="10334"/>
    <cellStyle name="Normal 14 19" xfId="10335"/>
    <cellStyle name="Normal 14 19 2" xfId="10336"/>
    <cellStyle name="Normal 14 19 3" xfId="10337"/>
    <cellStyle name="Normal 14 2" xfId="10338"/>
    <cellStyle name="Normal 14 2 10" xfId="10339"/>
    <cellStyle name="Normal 14 2 10 2" xfId="10340"/>
    <cellStyle name="Normal 14 2 10 3" xfId="10341"/>
    <cellStyle name="Normal 14 2 11" xfId="10342"/>
    <cellStyle name="Normal 14 2 11 2" xfId="10343"/>
    <cellStyle name="Normal 14 2 11 3" xfId="10344"/>
    <cellStyle name="Normal 14 2 12" xfId="10345"/>
    <cellStyle name="Normal 14 2 12 2" xfId="10346"/>
    <cellStyle name="Normal 14 2 12 3" xfId="10347"/>
    <cellStyle name="Normal 14 2 13" xfId="10348"/>
    <cellStyle name="Normal 14 2 14" xfId="10349"/>
    <cellStyle name="Normal 14 2 2" xfId="10350"/>
    <cellStyle name="Normal 14 2 2 2" xfId="10351"/>
    <cellStyle name="Normal 14 2 2 3" xfId="10352"/>
    <cellStyle name="Normal 14 2 3" xfId="10353"/>
    <cellStyle name="Normal 14 2 3 2" xfId="10354"/>
    <cellStyle name="Normal 14 2 3 3" xfId="10355"/>
    <cellStyle name="Normal 14 2 4" xfId="10356"/>
    <cellStyle name="Normal 14 2 4 2" xfId="10357"/>
    <cellStyle name="Normal 14 2 4 3" xfId="10358"/>
    <cellStyle name="Normal 14 2 5" xfId="10359"/>
    <cellStyle name="Normal 14 2 5 2" xfId="10360"/>
    <cellStyle name="Normal 14 2 5 3" xfId="10361"/>
    <cellStyle name="Normal 14 2 6" xfId="10362"/>
    <cellStyle name="Normal 14 2 6 2" xfId="10363"/>
    <cellStyle name="Normal 14 2 6 3" xfId="10364"/>
    <cellStyle name="Normal 14 2 7" xfId="10365"/>
    <cellStyle name="Normal 14 2 7 2" xfId="10366"/>
    <cellStyle name="Normal 14 2 7 3" xfId="10367"/>
    <cellStyle name="Normal 14 2 8" xfId="10368"/>
    <cellStyle name="Normal 14 2 8 2" xfId="10369"/>
    <cellStyle name="Normal 14 2 8 3" xfId="10370"/>
    <cellStyle name="Normal 14 2 9" xfId="10371"/>
    <cellStyle name="Normal 14 2 9 2" xfId="10372"/>
    <cellStyle name="Normal 14 2 9 3" xfId="10373"/>
    <cellStyle name="Normal 14 20" xfId="10374"/>
    <cellStyle name="Normal 14 20 2" xfId="10375"/>
    <cellStyle name="Normal 14 20 3" xfId="10376"/>
    <cellStyle name="Normal 14 21" xfId="10377"/>
    <cellStyle name="Normal 14 21 2" xfId="10378"/>
    <cellStyle name="Normal 14 21 3" xfId="10379"/>
    <cellStyle name="Normal 14 22" xfId="10380"/>
    <cellStyle name="Normal 14 22 2" xfId="10381"/>
    <cellStyle name="Normal 14 22 3" xfId="10382"/>
    <cellStyle name="Normal 14 23" xfId="10383"/>
    <cellStyle name="Normal 14 23 2" xfId="10384"/>
    <cellStyle name="Normal 14 23 3" xfId="10385"/>
    <cellStyle name="Normal 14 24" xfId="10386"/>
    <cellStyle name="Normal 14 24 2" xfId="10387"/>
    <cellStyle name="Normal 14 24 3" xfId="10388"/>
    <cellStyle name="Normal 14 25" xfId="10389"/>
    <cellStyle name="Normal 14 25 2" xfId="10390"/>
    <cellStyle name="Normal 14 25 3" xfId="10391"/>
    <cellStyle name="Normal 14 26" xfId="10392"/>
    <cellStyle name="Normal 14 26 2" xfId="10393"/>
    <cellStyle name="Normal 14 26 3" xfId="10394"/>
    <cellStyle name="Normal 14 27" xfId="10395"/>
    <cellStyle name="Normal 14 28" xfId="10396"/>
    <cellStyle name="Normal 14 3" xfId="10397"/>
    <cellStyle name="Normal 14 3 10" xfId="10398"/>
    <cellStyle name="Normal 14 3 10 2" xfId="10399"/>
    <cellStyle name="Normal 14 3 10 3" xfId="10400"/>
    <cellStyle name="Normal 14 3 11" xfId="10401"/>
    <cellStyle name="Normal 14 3 11 2" xfId="10402"/>
    <cellStyle name="Normal 14 3 11 3" xfId="10403"/>
    <cellStyle name="Normal 14 3 12" xfId="10404"/>
    <cellStyle name="Normal 14 3 12 2" xfId="10405"/>
    <cellStyle name="Normal 14 3 12 3" xfId="10406"/>
    <cellStyle name="Normal 14 3 13" xfId="10407"/>
    <cellStyle name="Normal 14 3 14" xfId="10408"/>
    <cellStyle name="Normal 14 3 2" xfId="10409"/>
    <cellStyle name="Normal 14 3 2 2" xfId="10410"/>
    <cellStyle name="Normal 14 3 2 3" xfId="10411"/>
    <cellStyle name="Normal 14 3 3" xfId="10412"/>
    <cellStyle name="Normal 14 3 3 2" xfId="10413"/>
    <cellStyle name="Normal 14 3 3 3" xfId="10414"/>
    <cellStyle name="Normal 14 3 4" xfId="10415"/>
    <cellStyle name="Normal 14 3 4 2" xfId="10416"/>
    <cellStyle name="Normal 14 3 4 3" xfId="10417"/>
    <cellStyle name="Normal 14 3 5" xfId="10418"/>
    <cellStyle name="Normal 14 3 5 2" xfId="10419"/>
    <cellStyle name="Normal 14 3 5 3" xfId="10420"/>
    <cellStyle name="Normal 14 3 6" xfId="10421"/>
    <cellStyle name="Normal 14 3 6 2" xfId="10422"/>
    <cellStyle name="Normal 14 3 6 3" xfId="10423"/>
    <cellStyle name="Normal 14 3 7" xfId="10424"/>
    <cellStyle name="Normal 14 3 7 2" xfId="10425"/>
    <cellStyle name="Normal 14 3 7 3" xfId="10426"/>
    <cellStyle name="Normal 14 3 8" xfId="10427"/>
    <cellStyle name="Normal 14 3 8 2" xfId="10428"/>
    <cellStyle name="Normal 14 3 8 3" xfId="10429"/>
    <cellStyle name="Normal 14 3 9" xfId="10430"/>
    <cellStyle name="Normal 14 3 9 2" xfId="10431"/>
    <cellStyle name="Normal 14 3 9 3" xfId="10432"/>
    <cellStyle name="Normal 14 4" xfId="10433"/>
    <cellStyle name="Normal 14 4 10" xfId="10434"/>
    <cellStyle name="Normal 14 4 10 2" xfId="10435"/>
    <cellStyle name="Normal 14 4 10 3" xfId="10436"/>
    <cellStyle name="Normal 14 4 11" xfId="10437"/>
    <cellStyle name="Normal 14 4 11 2" xfId="10438"/>
    <cellStyle name="Normal 14 4 11 3" xfId="10439"/>
    <cellStyle name="Normal 14 4 12" xfId="10440"/>
    <cellStyle name="Normal 14 4 12 2" xfId="10441"/>
    <cellStyle name="Normal 14 4 12 3" xfId="10442"/>
    <cellStyle name="Normal 14 4 13" xfId="10443"/>
    <cellStyle name="Normal 14 4 14" xfId="10444"/>
    <cellStyle name="Normal 14 4 2" xfId="10445"/>
    <cellStyle name="Normal 14 4 2 2" xfId="10446"/>
    <cellStyle name="Normal 14 4 2 3" xfId="10447"/>
    <cellStyle name="Normal 14 4 3" xfId="10448"/>
    <cellStyle name="Normal 14 4 3 2" xfId="10449"/>
    <cellStyle name="Normal 14 4 3 3" xfId="10450"/>
    <cellStyle name="Normal 14 4 4" xfId="10451"/>
    <cellStyle name="Normal 14 4 4 2" xfId="10452"/>
    <cellStyle name="Normal 14 4 4 3" xfId="10453"/>
    <cellStyle name="Normal 14 4 5" xfId="10454"/>
    <cellStyle name="Normal 14 4 5 2" xfId="10455"/>
    <cellStyle name="Normal 14 4 5 3" xfId="10456"/>
    <cellStyle name="Normal 14 4 6" xfId="10457"/>
    <cellStyle name="Normal 14 4 6 2" xfId="10458"/>
    <cellStyle name="Normal 14 4 6 3" xfId="10459"/>
    <cellStyle name="Normal 14 4 7" xfId="10460"/>
    <cellStyle name="Normal 14 4 7 2" xfId="10461"/>
    <cellStyle name="Normal 14 4 7 3" xfId="10462"/>
    <cellStyle name="Normal 14 4 8" xfId="10463"/>
    <cellStyle name="Normal 14 4 8 2" xfId="10464"/>
    <cellStyle name="Normal 14 4 8 3" xfId="10465"/>
    <cellStyle name="Normal 14 4 9" xfId="10466"/>
    <cellStyle name="Normal 14 4 9 2" xfId="10467"/>
    <cellStyle name="Normal 14 4 9 3" xfId="10468"/>
    <cellStyle name="Normal 14 5" xfId="10469"/>
    <cellStyle name="Normal 14 5 10" xfId="10470"/>
    <cellStyle name="Normal 14 5 10 2" xfId="10471"/>
    <cellStyle name="Normal 14 5 10 3" xfId="10472"/>
    <cellStyle name="Normal 14 5 11" xfId="10473"/>
    <cellStyle name="Normal 14 5 11 2" xfId="10474"/>
    <cellStyle name="Normal 14 5 11 3" xfId="10475"/>
    <cellStyle name="Normal 14 5 12" xfId="10476"/>
    <cellStyle name="Normal 14 5 12 2" xfId="10477"/>
    <cellStyle name="Normal 14 5 12 3" xfId="10478"/>
    <cellStyle name="Normal 14 5 13" xfId="10479"/>
    <cellStyle name="Normal 14 5 14" xfId="10480"/>
    <cellStyle name="Normal 14 5 2" xfId="10481"/>
    <cellStyle name="Normal 14 5 2 2" xfId="10482"/>
    <cellStyle name="Normal 14 5 2 3" xfId="10483"/>
    <cellStyle name="Normal 14 5 3" xfId="10484"/>
    <cellStyle name="Normal 14 5 3 2" xfId="10485"/>
    <cellStyle name="Normal 14 5 3 3" xfId="10486"/>
    <cellStyle name="Normal 14 5 4" xfId="10487"/>
    <cellStyle name="Normal 14 5 4 2" xfId="10488"/>
    <cellStyle name="Normal 14 5 4 3" xfId="10489"/>
    <cellStyle name="Normal 14 5 5" xfId="10490"/>
    <cellStyle name="Normal 14 5 5 2" xfId="10491"/>
    <cellStyle name="Normal 14 5 5 3" xfId="10492"/>
    <cellStyle name="Normal 14 5 6" xfId="10493"/>
    <cellStyle name="Normal 14 5 6 2" xfId="10494"/>
    <cellStyle name="Normal 14 5 6 3" xfId="10495"/>
    <cellStyle name="Normal 14 5 7" xfId="10496"/>
    <cellStyle name="Normal 14 5 7 2" xfId="10497"/>
    <cellStyle name="Normal 14 5 7 3" xfId="10498"/>
    <cellStyle name="Normal 14 5 8" xfId="10499"/>
    <cellStyle name="Normal 14 5 8 2" xfId="10500"/>
    <cellStyle name="Normal 14 5 8 3" xfId="10501"/>
    <cellStyle name="Normal 14 5 9" xfId="10502"/>
    <cellStyle name="Normal 14 5 9 2" xfId="10503"/>
    <cellStyle name="Normal 14 5 9 3" xfId="10504"/>
    <cellStyle name="Normal 14 6" xfId="10505"/>
    <cellStyle name="Normal 14 6 10" xfId="10506"/>
    <cellStyle name="Normal 14 6 10 2" xfId="10507"/>
    <cellStyle name="Normal 14 6 10 3" xfId="10508"/>
    <cellStyle name="Normal 14 6 11" xfId="10509"/>
    <cellStyle name="Normal 14 6 11 2" xfId="10510"/>
    <cellStyle name="Normal 14 6 11 3" xfId="10511"/>
    <cellStyle name="Normal 14 6 12" xfId="10512"/>
    <cellStyle name="Normal 14 6 12 2" xfId="10513"/>
    <cellStyle name="Normal 14 6 12 3" xfId="10514"/>
    <cellStyle name="Normal 14 6 13" xfId="10515"/>
    <cellStyle name="Normal 14 6 14" xfId="10516"/>
    <cellStyle name="Normal 14 6 2" xfId="10517"/>
    <cellStyle name="Normal 14 6 2 2" xfId="10518"/>
    <cellStyle name="Normal 14 6 2 3" xfId="10519"/>
    <cellStyle name="Normal 14 6 3" xfId="10520"/>
    <cellStyle name="Normal 14 6 3 2" xfId="10521"/>
    <cellStyle name="Normal 14 6 3 3" xfId="10522"/>
    <cellStyle name="Normal 14 6 4" xfId="10523"/>
    <cellStyle name="Normal 14 6 4 2" xfId="10524"/>
    <cellStyle name="Normal 14 6 4 3" xfId="10525"/>
    <cellStyle name="Normal 14 6 5" xfId="10526"/>
    <cellStyle name="Normal 14 6 5 2" xfId="10527"/>
    <cellStyle name="Normal 14 6 5 3" xfId="10528"/>
    <cellStyle name="Normal 14 6 6" xfId="10529"/>
    <cellStyle name="Normal 14 6 6 2" xfId="10530"/>
    <cellStyle name="Normal 14 6 6 3" xfId="10531"/>
    <cellStyle name="Normal 14 6 7" xfId="10532"/>
    <cellStyle name="Normal 14 6 7 2" xfId="10533"/>
    <cellStyle name="Normal 14 6 7 3" xfId="10534"/>
    <cellStyle name="Normal 14 6 8" xfId="10535"/>
    <cellStyle name="Normal 14 6 8 2" xfId="10536"/>
    <cellStyle name="Normal 14 6 8 3" xfId="10537"/>
    <cellStyle name="Normal 14 6 9" xfId="10538"/>
    <cellStyle name="Normal 14 6 9 2" xfId="10539"/>
    <cellStyle name="Normal 14 6 9 3" xfId="10540"/>
    <cellStyle name="Normal 14 7" xfId="10541"/>
    <cellStyle name="Normal 14 7 2" xfId="10542"/>
    <cellStyle name="Normal 14 7 3" xfId="10543"/>
    <cellStyle name="Normal 14 8" xfId="10544"/>
    <cellStyle name="Normal 14 8 2" xfId="10545"/>
    <cellStyle name="Normal 14 8 3" xfId="10546"/>
    <cellStyle name="Normal 14 9" xfId="10547"/>
    <cellStyle name="Normal 14 9 2" xfId="10548"/>
    <cellStyle name="Normal 14 9 3" xfId="10549"/>
    <cellStyle name="Normal 15" xfId="10550"/>
    <cellStyle name="Normal 15 10" xfId="10551"/>
    <cellStyle name="Normal 15 10 2" xfId="10552"/>
    <cellStyle name="Normal 15 10 3" xfId="10553"/>
    <cellStyle name="Normal 15 11" xfId="10554"/>
    <cellStyle name="Normal 15 11 2" xfId="10555"/>
    <cellStyle name="Normal 15 12" xfId="10556"/>
    <cellStyle name="Normal 15 12 2" xfId="10557"/>
    <cellStyle name="Normal 15 13" xfId="10558"/>
    <cellStyle name="Normal 15 13 2" xfId="10559"/>
    <cellStyle name="Normal 15 14" xfId="10560"/>
    <cellStyle name="Normal 15 14 2" xfId="10561"/>
    <cellStyle name="Normal 15 14 3" xfId="10562"/>
    <cellStyle name="Normal 15 15" xfId="10563"/>
    <cellStyle name="Normal 15 15 2" xfId="10564"/>
    <cellStyle name="Normal 15 15 3" xfId="10565"/>
    <cellStyle name="Normal 15 16" xfId="10566"/>
    <cellStyle name="Normal 15 16 2" xfId="10567"/>
    <cellStyle name="Normal 15 16 3" xfId="10568"/>
    <cellStyle name="Normal 15 17" xfId="10569"/>
    <cellStyle name="Normal 15 17 2" xfId="10570"/>
    <cellStyle name="Normal 15 17 3" xfId="10571"/>
    <cellStyle name="Normal 15 18" xfId="10572"/>
    <cellStyle name="Normal 15 18 2" xfId="10573"/>
    <cellStyle name="Normal 15 18 3" xfId="10574"/>
    <cellStyle name="Normal 15 19" xfId="10575"/>
    <cellStyle name="Normal 15 19 2" xfId="10576"/>
    <cellStyle name="Normal 15 19 3" xfId="10577"/>
    <cellStyle name="Normal 15 2" xfId="10578"/>
    <cellStyle name="Normal 15 2 2" xfId="10579"/>
    <cellStyle name="Normal 15 2 2 2" xfId="10580"/>
    <cellStyle name="Normal 15 2 2 3" xfId="10581"/>
    <cellStyle name="Normal 15 2 3" xfId="10582"/>
    <cellStyle name="Normal 15 2 3 2" xfId="10583"/>
    <cellStyle name="Normal 15 2 3 3" xfId="10584"/>
    <cellStyle name="Normal 15 2 4" xfId="10585"/>
    <cellStyle name="Normal 15 2 4 2" xfId="10586"/>
    <cellStyle name="Normal 15 2 4 3" xfId="10587"/>
    <cellStyle name="Normal 15 2 5" xfId="10588"/>
    <cellStyle name="Normal 15 2 5 2" xfId="10589"/>
    <cellStyle name="Normal 15 2 5 3" xfId="10590"/>
    <cellStyle name="Normal 15 2 6" xfId="10591"/>
    <cellStyle name="Normal 15 20" xfId="10592"/>
    <cellStyle name="Normal 15 20 2" xfId="10593"/>
    <cellStyle name="Normal 15 20 3" xfId="10594"/>
    <cellStyle name="Normal 15 21" xfId="10595"/>
    <cellStyle name="Normal 15 21 2" xfId="10596"/>
    <cellStyle name="Normal 15 21 3" xfId="10597"/>
    <cellStyle name="Normal 15 22" xfId="10598"/>
    <cellStyle name="Normal 15 22 2" xfId="10599"/>
    <cellStyle name="Normal 15 22 3" xfId="10600"/>
    <cellStyle name="Normal 15 23" xfId="10601"/>
    <cellStyle name="Normal 15 23 2" xfId="10602"/>
    <cellStyle name="Normal 15 23 3" xfId="10603"/>
    <cellStyle name="Normal 15 24" xfId="10604"/>
    <cellStyle name="Normal 15 25" xfId="10605"/>
    <cellStyle name="Normal 15 3" xfId="10606"/>
    <cellStyle name="Normal 15 3 2" xfId="10607"/>
    <cellStyle name="Normal 15 3 2 2" xfId="10608"/>
    <cellStyle name="Normal 15 3 2 3" xfId="10609"/>
    <cellStyle name="Normal 15 3 3" xfId="10610"/>
    <cellStyle name="Normal 15 3 3 2" xfId="10611"/>
    <cellStyle name="Normal 15 3 3 3" xfId="10612"/>
    <cellStyle name="Normal 15 3 4" xfId="10613"/>
    <cellStyle name="Normal 15 3 4 2" xfId="10614"/>
    <cellStyle name="Normal 15 3 4 3" xfId="10615"/>
    <cellStyle name="Normal 15 3 5" xfId="10616"/>
    <cellStyle name="Normal 15 3 5 2" xfId="10617"/>
    <cellStyle name="Normal 15 3 5 3" xfId="10618"/>
    <cellStyle name="Normal 15 3 6" xfId="10619"/>
    <cellStyle name="Normal 15 4" xfId="10620"/>
    <cellStyle name="Normal 15 4 2" xfId="10621"/>
    <cellStyle name="Normal 15 4 2 2" xfId="10622"/>
    <cellStyle name="Normal 15 4 2 3" xfId="10623"/>
    <cellStyle name="Normal 15 4 3" xfId="10624"/>
    <cellStyle name="Normal 15 4 3 2" xfId="10625"/>
    <cellStyle name="Normal 15 4 3 3" xfId="10626"/>
    <cellStyle name="Normal 15 4 4" xfId="10627"/>
    <cellStyle name="Normal 15 4 4 2" xfId="10628"/>
    <cellStyle name="Normal 15 4 4 3" xfId="10629"/>
    <cellStyle name="Normal 15 4 5" xfId="10630"/>
    <cellStyle name="Normal 15 4 5 2" xfId="10631"/>
    <cellStyle name="Normal 15 4 5 3" xfId="10632"/>
    <cellStyle name="Normal 15 4 6" xfId="10633"/>
    <cellStyle name="Normal 15 5" xfId="10634"/>
    <cellStyle name="Normal 15 5 2" xfId="10635"/>
    <cellStyle name="Normal 15 5 2 2" xfId="10636"/>
    <cellStyle name="Normal 15 5 2 3" xfId="10637"/>
    <cellStyle name="Normal 15 5 3" xfId="10638"/>
    <cellStyle name="Normal 15 5 3 2" xfId="10639"/>
    <cellStyle name="Normal 15 5 3 3" xfId="10640"/>
    <cellStyle name="Normal 15 5 4" xfId="10641"/>
    <cellStyle name="Normal 15 5 4 2" xfId="10642"/>
    <cellStyle name="Normal 15 5 4 3" xfId="10643"/>
    <cellStyle name="Normal 15 5 5" xfId="10644"/>
    <cellStyle name="Normal 15 5 5 2" xfId="10645"/>
    <cellStyle name="Normal 15 5 5 3" xfId="10646"/>
    <cellStyle name="Normal 15 5 6" xfId="10647"/>
    <cellStyle name="Normal 15 6" xfId="10648"/>
    <cellStyle name="Normal 15 6 2" xfId="10649"/>
    <cellStyle name="Normal 15 6 2 2" xfId="10650"/>
    <cellStyle name="Normal 15 6 2 3" xfId="10651"/>
    <cellStyle name="Normal 15 6 3" xfId="10652"/>
    <cellStyle name="Normal 15 6 3 2" xfId="10653"/>
    <cellStyle name="Normal 15 6 3 3" xfId="10654"/>
    <cellStyle name="Normal 15 6 4" xfId="10655"/>
    <cellStyle name="Normal 15 6 4 2" xfId="10656"/>
    <cellStyle name="Normal 15 6 4 3" xfId="10657"/>
    <cellStyle name="Normal 15 6 5" xfId="10658"/>
    <cellStyle name="Normal 15 6 5 2" xfId="10659"/>
    <cellStyle name="Normal 15 6 5 3" xfId="10660"/>
    <cellStyle name="Normal 15 6 6" xfId="10661"/>
    <cellStyle name="Normal 15 7" xfId="10662"/>
    <cellStyle name="Normal 15 7 2" xfId="10663"/>
    <cellStyle name="Normal 15 7 2 2" xfId="10664"/>
    <cellStyle name="Normal 15 7 2 3" xfId="10665"/>
    <cellStyle name="Normal 15 7 3" xfId="10666"/>
    <cellStyle name="Normal 15 7 3 2" xfId="10667"/>
    <cellStyle name="Normal 15 7 3 3" xfId="10668"/>
    <cellStyle name="Normal 15 7 4" xfId="10669"/>
    <cellStyle name="Normal 15 7 4 2" xfId="10670"/>
    <cellStyle name="Normal 15 7 4 3" xfId="10671"/>
    <cellStyle name="Normal 15 7 5" xfId="10672"/>
    <cellStyle name="Normal 15 7 5 2" xfId="10673"/>
    <cellStyle name="Normal 15 7 5 3" xfId="10674"/>
    <cellStyle name="Normal 15 7 6" xfId="10675"/>
    <cellStyle name="Normal 15 8" xfId="10676"/>
    <cellStyle name="Normal 15 8 2" xfId="10677"/>
    <cellStyle name="Normal 15 8 2 2" xfId="10678"/>
    <cellStyle name="Normal 15 8 2 3" xfId="10679"/>
    <cellStyle name="Normal 15 8 3" xfId="10680"/>
    <cellStyle name="Normal 15 8 3 2" xfId="10681"/>
    <cellStyle name="Normal 15 8 3 3" xfId="10682"/>
    <cellStyle name="Normal 15 8 4" xfId="10683"/>
    <cellStyle name="Normal 15 8 4 2" xfId="10684"/>
    <cellStyle name="Normal 15 8 4 3" xfId="10685"/>
    <cellStyle name="Normal 15 8 5" xfId="10686"/>
    <cellStyle name="Normal 15 8 5 2" xfId="10687"/>
    <cellStyle name="Normal 15 8 5 3" xfId="10688"/>
    <cellStyle name="Normal 15 8 6" xfId="10689"/>
    <cellStyle name="Normal 15 9" xfId="10690"/>
    <cellStyle name="Normal 15 9 2" xfId="10691"/>
    <cellStyle name="Normal 15 9 3" xfId="10692"/>
    <cellStyle name="Normal 16" xfId="10693"/>
    <cellStyle name="Normal 16 10" xfId="10694"/>
    <cellStyle name="Normal 16 10 2" xfId="10695"/>
    <cellStyle name="Normal 16 10 3" xfId="10696"/>
    <cellStyle name="Normal 16 11" xfId="10697"/>
    <cellStyle name="Normal 16 11 2" xfId="10698"/>
    <cellStyle name="Normal 16 12" xfId="10699"/>
    <cellStyle name="Normal 16 12 2" xfId="10700"/>
    <cellStyle name="Normal 16 13" xfId="10701"/>
    <cellStyle name="Normal 16 13 2" xfId="10702"/>
    <cellStyle name="Normal 16 14" xfId="10703"/>
    <cellStyle name="Normal 16 14 2" xfId="10704"/>
    <cellStyle name="Normal 16 14 3" xfId="10705"/>
    <cellStyle name="Normal 16 15" xfId="10706"/>
    <cellStyle name="Normal 16 15 2" xfId="10707"/>
    <cellStyle name="Normal 16 15 3" xfId="10708"/>
    <cellStyle name="Normal 16 16" xfId="10709"/>
    <cellStyle name="Normal 16 16 2" xfId="10710"/>
    <cellStyle name="Normal 16 16 3" xfId="10711"/>
    <cellStyle name="Normal 16 17" xfId="10712"/>
    <cellStyle name="Normal 16 17 2" xfId="10713"/>
    <cellStyle name="Normal 16 17 3" xfId="10714"/>
    <cellStyle name="Normal 16 18" xfId="10715"/>
    <cellStyle name="Normal 16 18 2" xfId="10716"/>
    <cellStyle name="Normal 16 18 3" xfId="10717"/>
    <cellStyle name="Normal 16 19" xfId="10718"/>
    <cellStyle name="Normal 16 19 2" xfId="10719"/>
    <cellStyle name="Normal 16 19 3" xfId="10720"/>
    <cellStyle name="Normal 16 2" xfId="10721"/>
    <cellStyle name="Normal 16 2 2" xfId="10722"/>
    <cellStyle name="Normal 16 2 2 2" xfId="10723"/>
    <cellStyle name="Normal 16 2 2 3" xfId="10724"/>
    <cellStyle name="Normal 16 2 3" xfId="10725"/>
    <cellStyle name="Normal 16 2 3 2" xfId="10726"/>
    <cellStyle name="Normal 16 2 3 3" xfId="10727"/>
    <cellStyle name="Normal 16 2 4" xfId="10728"/>
    <cellStyle name="Normal 16 2 4 2" xfId="10729"/>
    <cellStyle name="Normal 16 2 4 3" xfId="10730"/>
    <cellStyle name="Normal 16 2 5" xfId="10731"/>
    <cellStyle name="Normal 16 2 5 2" xfId="10732"/>
    <cellStyle name="Normal 16 2 5 3" xfId="10733"/>
    <cellStyle name="Normal 16 2 6" xfId="10734"/>
    <cellStyle name="Normal 16 20" xfId="10735"/>
    <cellStyle name="Normal 16 20 2" xfId="10736"/>
    <cellStyle name="Normal 16 20 3" xfId="10737"/>
    <cellStyle name="Normal 16 21" xfId="10738"/>
    <cellStyle name="Normal 16 21 2" xfId="10739"/>
    <cellStyle name="Normal 16 21 3" xfId="10740"/>
    <cellStyle name="Normal 16 22" xfId="10741"/>
    <cellStyle name="Normal 16 22 2" xfId="10742"/>
    <cellStyle name="Normal 16 22 3" xfId="10743"/>
    <cellStyle name="Normal 16 23" xfId="10744"/>
    <cellStyle name="Normal 16 23 2" xfId="10745"/>
    <cellStyle name="Normal 16 23 3" xfId="10746"/>
    <cellStyle name="Normal 16 24" xfId="10747"/>
    <cellStyle name="Normal 16 25" xfId="10748"/>
    <cellStyle name="Normal 16 3" xfId="10749"/>
    <cellStyle name="Normal 16 3 2" xfId="10750"/>
    <cellStyle name="Normal 16 3 2 2" xfId="10751"/>
    <cellStyle name="Normal 16 3 2 3" xfId="10752"/>
    <cellStyle name="Normal 16 3 3" xfId="10753"/>
    <cellStyle name="Normal 16 3 3 2" xfId="10754"/>
    <cellStyle name="Normal 16 3 3 3" xfId="10755"/>
    <cellStyle name="Normal 16 3 4" xfId="10756"/>
    <cellStyle name="Normal 16 3 4 2" xfId="10757"/>
    <cellStyle name="Normal 16 3 4 3" xfId="10758"/>
    <cellStyle name="Normal 16 3 5" xfId="10759"/>
    <cellStyle name="Normal 16 3 5 2" xfId="10760"/>
    <cellStyle name="Normal 16 3 5 3" xfId="10761"/>
    <cellStyle name="Normal 16 3 6" xfId="10762"/>
    <cellStyle name="Normal 16 4" xfId="10763"/>
    <cellStyle name="Normal 16 4 2" xfId="10764"/>
    <cellStyle name="Normal 16 4 2 2" xfId="10765"/>
    <cellStyle name="Normal 16 4 2 3" xfId="10766"/>
    <cellStyle name="Normal 16 4 3" xfId="10767"/>
    <cellStyle name="Normal 16 4 3 2" xfId="10768"/>
    <cellStyle name="Normal 16 4 3 3" xfId="10769"/>
    <cellStyle name="Normal 16 4 4" xfId="10770"/>
    <cellStyle name="Normal 16 4 4 2" xfId="10771"/>
    <cellStyle name="Normal 16 4 4 3" xfId="10772"/>
    <cellStyle name="Normal 16 4 5" xfId="10773"/>
    <cellStyle name="Normal 16 4 5 2" xfId="10774"/>
    <cellStyle name="Normal 16 4 5 3" xfId="10775"/>
    <cellStyle name="Normal 16 4 6" xfId="10776"/>
    <cellStyle name="Normal 16 5" xfId="10777"/>
    <cellStyle name="Normal 16 5 2" xfId="10778"/>
    <cellStyle name="Normal 16 5 2 2" xfId="10779"/>
    <cellStyle name="Normal 16 5 2 3" xfId="10780"/>
    <cellStyle name="Normal 16 5 3" xfId="10781"/>
    <cellStyle name="Normal 16 5 3 2" xfId="10782"/>
    <cellStyle name="Normal 16 5 3 3" xfId="10783"/>
    <cellStyle name="Normal 16 5 4" xfId="10784"/>
    <cellStyle name="Normal 16 5 4 2" xfId="10785"/>
    <cellStyle name="Normal 16 5 4 3" xfId="10786"/>
    <cellStyle name="Normal 16 5 5" xfId="10787"/>
    <cellStyle name="Normal 16 5 5 2" xfId="10788"/>
    <cellStyle name="Normal 16 5 5 3" xfId="10789"/>
    <cellStyle name="Normal 16 5 6" xfId="10790"/>
    <cellStyle name="Normal 16 6" xfId="10791"/>
    <cellStyle name="Normal 16 6 2" xfId="10792"/>
    <cellStyle name="Normal 16 6 2 2" xfId="10793"/>
    <cellStyle name="Normal 16 6 2 3" xfId="10794"/>
    <cellStyle name="Normal 16 6 3" xfId="10795"/>
    <cellStyle name="Normal 16 6 3 2" xfId="10796"/>
    <cellStyle name="Normal 16 6 3 3" xfId="10797"/>
    <cellStyle name="Normal 16 6 4" xfId="10798"/>
    <cellStyle name="Normal 16 6 4 2" xfId="10799"/>
    <cellStyle name="Normal 16 6 4 3" xfId="10800"/>
    <cellStyle name="Normal 16 6 5" xfId="10801"/>
    <cellStyle name="Normal 16 6 5 2" xfId="10802"/>
    <cellStyle name="Normal 16 6 5 3" xfId="10803"/>
    <cellStyle name="Normal 16 6 6" xfId="10804"/>
    <cellStyle name="Normal 16 7" xfId="10805"/>
    <cellStyle name="Normal 16 7 2" xfId="10806"/>
    <cellStyle name="Normal 16 7 2 2" xfId="10807"/>
    <cellStyle name="Normal 16 7 2 3" xfId="10808"/>
    <cellStyle name="Normal 16 7 3" xfId="10809"/>
    <cellStyle name="Normal 16 7 3 2" xfId="10810"/>
    <cellStyle name="Normal 16 7 3 3" xfId="10811"/>
    <cellStyle name="Normal 16 7 4" xfId="10812"/>
    <cellStyle name="Normal 16 7 4 2" xfId="10813"/>
    <cellStyle name="Normal 16 7 4 3" xfId="10814"/>
    <cellStyle name="Normal 16 7 5" xfId="10815"/>
    <cellStyle name="Normal 16 7 5 2" xfId="10816"/>
    <cellStyle name="Normal 16 7 5 3" xfId="10817"/>
    <cellStyle name="Normal 16 7 6" xfId="10818"/>
    <cellStyle name="Normal 16 8" xfId="10819"/>
    <cellStyle name="Normal 16 8 2" xfId="10820"/>
    <cellStyle name="Normal 16 8 2 2" xfId="10821"/>
    <cellStyle name="Normal 16 8 2 3" xfId="10822"/>
    <cellStyle name="Normal 16 8 3" xfId="10823"/>
    <cellStyle name="Normal 16 8 3 2" xfId="10824"/>
    <cellStyle name="Normal 16 8 3 3" xfId="10825"/>
    <cellStyle name="Normal 16 8 4" xfId="10826"/>
    <cellStyle name="Normal 16 8 4 2" xfId="10827"/>
    <cellStyle name="Normal 16 8 4 3" xfId="10828"/>
    <cellStyle name="Normal 16 8 5" xfId="10829"/>
    <cellStyle name="Normal 16 8 5 2" xfId="10830"/>
    <cellStyle name="Normal 16 8 5 3" xfId="10831"/>
    <cellStyle name="Normal 16 8 6" xfId="10832"/>
    <cellStyle name="Normal 16 9" xfId="10833"/>
    <cellStyle name="Normal 16 9 2" xfId="10834"/>
    <cellStyle name="Normal 16 9 3" xfId="10835"/>
    <cellStyle name="Normal 17" xfId="10836"/>
    <cellStyle name="Normal 17 10" xfId="10837"/>
    <cellStyle name="Normal 17 10 2" xfId="10838"/>
    <cellStyle name="Normal 17 10 3" xfId="10839"/>
    <cellStyle name="Normal 17 11" xfId="10840"/>
    <cellStyle name="Normal 17 11 2" xfId="10841"/>
    <cellStyle name="Normal 17 11 3" xfId="10842"/>
    <cellStyle name="Normal 17 12" xfId="10843"/>
    <cellStyle name="Normal 17 12 2" xfId="10844"/>
    <cellStyle name="Normal 17 12 3" xfId="10845"/>
    <cellStyle name="Normal 17 13" xfId="10846"/>
    <cellStyle name="Normal 17 13 2" xfId="10847"/>
    <cellStyle name="Normal 17 13 3" xfId="10848"/>
    <cellStyle name="Normal 17 14" xfId="10849"/>
    <cellStyle name="Normal 17 14 2" xfId="10850"/>
    <cellStyle name="Normal 17 14 3" xfId="10851"/>
    <cellStyle name="Normal 17 15" xfId="10852"/>
    <cellStyle name="Normal 17 15 2" xfId="10853"/>
    <cellStyle name="Normal 17 15 3" xfId="10854"/>
    <cellStyle name="Normal 17 16" xfId="10855"/>
    <cellStyle name="Normal 17 16 2" xfId="10856"/>
    <cellStyle name="Normal 17 16 3" xfId="10857"/>
    <cellStyle name="Normal 17 17" xfId="10858"/>
    <cellStyle name="Normal 17 17 2" xfId="10859"/>
    <cellStyle name="Normal 17 17 3" xfId="10860"/>
    <cellStyle name="Normal 17 18" xfId="10861"/>
    <cellStyle name="Normal 17 18 2" xfId="10862"/>
    <cellStyle name="Normal 17 18 3" xfId="10863"/>
    <cellStyle name="Normal 17 19" xfId="10864"/>
    <cellStyle name="Normal 17 19 2" xfId="10865"/>
    <cellStyle name="Normal 17 19 3" xfId="10866"/>
    <cellStyle name="Normal 17 2" xfId="10867"/>
    <cellStyle name="Normal 17 2 10" xfId="10868"/>
    <cellStyle name="Normal 17 2 10 2" xfId="10869"/>
    <cellStyle name="Normal 17 2 10 3" xfId="10870"/>
    <cellStyle name="Normal 17 2 11" xfId="10871"/>
    <cellStyle name="Normal 17 2 11 2" xfId="10872"/>
    <cellStyle name="Normal 17 2 11 3" xfId="10873"/>
    <cellStyle name="Normal 17 2 12" xfId="10874"/>
    <cellStyle name="Normal 17 2 12 2" xfId="10875"/>
    <cellStyle name="Normal 17 2 12 3" xfId="10876"/>
    <cellStyle name="Normal 17 2 13" xfId="10877"/>
    <cellStyle name="Normal 17 2 14" xfId="10878"/>
    <cellStyle name="Normal 17 2 2" xfId="10879"/>
    <cellStyle name="Normal 17 2 2 2" xfId="10880"/>
    <cellStyle name="Normal 17 2 2 3" xfId="10881"/>
    <cellStyle name="Normal 17 2 3" xfId="10882"/>
    <cellStyle name="Normal 17 2 3 2" xfId="10883"/>
    <cellStyle name="Normal 17 2 3 3" xfId="10884"/>
    <cellStyle name="Normal 17 2 4" xfId="10885"/>
    <cellStyle name="Normal 17 2 4 2" xfId="10886"/>
    <cellStyle name="Normal 17 2 4 3" xfId="10887"/>
    <cellStyle name="Normal 17 2 5" xfId="10888"/>
    <cellStyle name="Normal 17 2 5 2" xfId="10889"/>
    <cellStyle name="Normal 17 2 5 3" xfId="10890"/>
    <cellStyle name="Normal 17 2 6" xfId="10891"/>
    <cellStyle name="Normal 17 2 6 2" xfId="10892"/>
    <cellStyle name="Normal 17 2 6 3" xfId="10893"/>
    <cellStyle name="Normal 17 2 7" xfId="10894"/>
    <cellStyle name="Normal 17 2 7 2" xfId="10895"/>
    <cellStyle name="Normal 17 2 7 3" xfId="10896"/>
    <cellStyle name="Normal 17 2 8" xfId="10897"/>
    <cellStyle name="Normal 17 2 8 2" xfId="10898"/>
    <cellStyle name="Normal 17 2 8 3" xfId="10899"/>
    <cellStyle name="Normal 17 2 9" xfId="10900"/>
    <cellStyle name="Normal 17 2 9 2" xfId="10901"/>
    <cellStyle name="Normal 17 2 9 3" xfId="10902"/>
    <cellStyle name="Normal 17 20" xfId="10903"/>
    <cellStyle name="Normal 17 20 2" xfId="10904"/>
    <cellStyle name="Normal 17 20 3" xfId="10905"/>
    <cellStyle name="Normal 17 21" xfId="10906"/>
    <cellStyle name="Normal 17 21 2" xfId="10907"/>
    <cellStyle name="Normal 17 21 3" xfId="10908"/>
    <cellStyle name="Normal 17 22" xfId="10909"/>
    <cellStyle name="Normal 17 22 2" xfId="10910"/>
    <cellStyle name="Normal 17 22 3" xfId="10911"/>
    <cellStyle name="Normal 17 23" xfId="10912"/>
    <cellStyle name="Normal 17 23 2" xfId="10913"/>
    <cellStyle name="Normal 17 23 3" xfId="10914"/>
    <cellStyle name="Normal 17 24" xfId="10915"/>
    <cellStyle name="Normal 17 24 2" xfId="10916"/>
    <cellStyle name="Normal 17 24 3" xfId="10917"/>
    <cellStyle name="Normal 17 25" xfId="10918"/>
    <cellStyle name="Normal 17 25 2" xfId="10919"/>
    <cellStyle name="Normal 17 25 3" xfId="10920"/>
    <cellStyle name="Normal 17 26" xfId="10921"/>
    <cellStyle name="Normal 17 26 2" xfId="10922"/>
    <cellStyle name="Normal 17 26 3" xfId="10923"/>
    <cellStyle name="Normal 17 27" xfId="10924"/>
    <cellStyle name="Normal 17 28" xfId="10925"/>
    <cellStyle name="Normal 17 3" xfId="10926"/>
    <cellStyle name="Normal 17 3 10" xfId="10927"/>
    <cellStyle name="Normal 17 3 10 2" xfId="10928"/>
    <cellStyle name="Normal 17 3 10 3" xfId="10929"/>
    <cellStyle name="Normal 17 3 11" xfId="10930"/>
    <cellStyle name="Normal 17 3 11 2" xfId="10931"/>
    <cellStyle name="Normal 17 3 11 3" xfId="10932"/>
    <cellStyle name="Normal 17 3 12" xfId="10933"/>
    <cellStyle name="Normal 17 3 12 2" xfId="10934"/>
    <cellStyle name="Normal 17 3 12 3" xfId="10935"/>
    <cellStyle name="Normal 17 3 13" xfId="10936"/>
    <cellStyle name="Normal 17 3 14" xfId="10937"/>
    <cellStyle name="Normal 17 3 2" xfId="10938"/>
    <cellStyle name="Normal 17 3 2 2" xfId="10939"/>
    <cellStyle name="Normal 17 3 2 3" xfId="10940"/>
    <cellStyle name="Normal 17 3 3" xfId="10941"/>
    <cellStyle name="Normal 17 3 3 2" xfId="10942"/>
    <cellStyle name="Normal 17 3 3 3" xfId="10943"/>
    <cellStyle name="Normal 17 3 4" xfId="10944"/>
    <cellStyle name="Normal 17 3 4 2" xfId="10945"/>
    <cellStyle name="Normal 17 3 4 3" xfId="10946"/>
    <cellStyle name="Normal 17 3 5" xfId="10947"/>
    <cellStyle name="Normal 17 3 5 2" xfId="10948"/>
    <cellStyle name="Normal 17 3 5 3" xfId="10949"/>
    <cellStyle name="Normal 17 3 6" xfId="10950"/>
    <cellStyle name="Normal 17 3 6 2" xfId="10951"/>
    <cellStyle name="Normal 17 3 6 3" xfId="10952"/>
    <cellStyle name="Normal 17 3 7" xfId="10953"/>
    <cellStyle name="Normal 17 3 7 2" xfId="10954"/>
    <cellStyle name="Normal 17 3 7 3" xfId="10955"/>
    <cellStyle name="Normal 17 3 8" xfId="10956"/>
    <cellStyle name="Normal 17 3 8 2" xfId="10957"/>
    <cellStyle name="Normal 17 3 8 3" xfId="10958"/>
    <cellStyle name="Normal 17 3 9" xfId="10959"/>
    <cellStyle name="Normal 17 3 9 2" xfId="10960"/>
    <cellStyle name="Normal 17 3 9 3" xfId="10961"/>
    <cellStyle name="Normal 17 4" xfId="10962"/>
    <cellStyle name="Normal 17 4 10" xfId="10963"/>
    <cellStyle name="Normal 17 4 10 2" xfId="10964"/>
    <cellStyle name="Normal 17 4 10 3" xfId="10965"/>
    <cellStyle name="Normal 17 4 11" xfId="10966"/>
    <cellStyle name="Normal 17 4 11 2" xfId="10967"/>
    <cellStyle name="Normal 17 4 11 3" xfId="10968"/>
    <cellStyle name="Normal 17 4 12" xfId="10969"/>
    <cellStyle name="Normal 17 4 12 2" xfId="10970"/>
    <cellStyle name="Normal 17 4 12 3" xfId="10971"/>
    <cellStyle name="Normal 17 4 13" xfId="10972"/>
    <cellStyle name="Normal 17 4 14" xfId="10973"/>
    <cellStyle name="Normal 17 4 2" xfId="10974"/>
    <cellStyle name="Normal 17 4 2 2" xfId="10975"/>
    <cellStyle name="Normal 17 4 2 3" xfId="10976"/>
    <cellStyle name="Normal 17 4 3" xfId="10977"/>
    <cellStyle name="Normal 17 4 3 2" xfId="10978"/>
    <cellStyle name="Normal 17 4 3 3" xfId="10979"/>
    <cellStyle name="Normal 17 4 4" xfId="10980"/>
    <cellStyle name="Normal 17 4 4 2" xfId="10981"/>
    <cellStyle name="Normal 17 4 4 3" xfId="10982"/>
    <cellStyle name="Normal 17 4 5" xfId="10983"/>
    <cellStyle name="Normal 17 4 5 2" xfId="10984"/>
    <cellStyle name="Normal 17 4 5 3" xfId="10985"/>
    <cellStyle name="Normal 17 4 6" xfId="10986"/>
    <cellStyle name="Normal 17 4 6 2" xfId="10987"/>
    <cellStyle name="Normal 17 4 6 3" xfId="10988"/>
    <cellStyle name="Normal 17 4 7" xfId="10989"/>
    <cellStyle name="Normal 17 4 7 2" xfId="10990"/>
    <cellStyle name="Normal 17 4 7 3" xfId="10991"/>
    <cellStyle name="Normal 17 4 8" xfId="10992"/>
    <cellStyle name="Normal 17 4 8 2" xfId="10993"/>
    <cellStyle name="Normal 17 4 8 3" xfId="10994"/>
    <cellStyle name="Normal 17 4 9" xfId="10995"/>
    <cellStyle name="Normal 17 4 9 2" xfId="10996"/>
    <cellStyle name="Normal 17 4 9 3" xfId="10997"/>
    <cellStyle name="Normal 17 5" xfId="10998"/>
    <cellStyle name="Normal 17 5 10" xfId="10999"/>
    <cellStyle name="Normal 17 5 10 2" xfId="11000"/>
    <cellStyle name="Normal 17 5 10 3" xfId="11001"/>
    <cellStyle name="Normal 17 5 11" xfId="11002"/>
    <cellStyle name="Normal 17 5 11 2" xfId="11003"/>
    <cellStyle name="Normal 17 5 11 3" xfId="11004"/>
    <cellStyle name="Normal 17 5 12" xfId="11005"/>
    <cellStyle name="Normal 17 5 12 2" xfId="11006"/>
    <cellStyle name="Normal 17 5 12 3" xfId="11007"/>
    <cellStyle name="Normal 17 5 13" xfId="11008"/>
    <cellStyle name="Normal 17 5 14" xfId="11009"/>
    <cellStyle name="Normal 17 5 2" xfId="11010"/>
    <cellStyle name="Normal 17 5 2 2" xfId="11011"/>
    <cellStyle name="Normal 17 5 2 3" xfId="11012"/>
    <cellStyle name="Normal 17 5 3" xfId="11013"/>
    <cellStyle name="Normal 17 5 3 2" xfId="11014"/>
    <cellStyle name="Normal 17 5 3 3" xfId="11015"/>
    <cellStyle name="Normal 17 5 4" xfId="11016"/>
    <cellStyle name="Normal 17 5 4 2" xfId="11017"/>
    <cellStyle name="Normal 17 5 4 3" xfId="11018"/>
    <cellStyle name="Normal 17 5 5" xfId="11019"/>
    <cellStyle name="Normal 17 5 5 2" xfId="11020"/>
    <cellStyle name="Normal 17 5 5 3" xfId="11021"/>
    <cellStyle name="Normal 17 5 6" xfId="11022"/>
    <cellStyle name="Normal 17 5 6 2" xfId="11023"/>
    <cellStyle name="Normal 17 5 6 3" xfId="11024"/>
    <cellStyle name="Normal 17 5 7" xfId="11025"/>
    <cellStyle name="Normal 17 5 7 2" xfId="11026"/>
    <cellStyle name="Normal 17 5 7 3" xfId="11027"/>
    <cellStyle name="Normal 17 5 8" xfId="11028"/>
    <cellStyle name="Normal 17 5 8 2" xfId="11029"/>
    <cellStyle name="Normal 17 5 8 3" xfId="11030"/>
    <cellStyle name="Normal 17 5 9" xfId="11031"/>
    <cellStyle name="Normal 17 5 9 2" xfId="11032"/>
    <cellStyle name="Normal 17 5 9 3" xfId="11033"/>
    <cellStyle name="Normal 17 6" xfId="11034"/>
    <cellStyle name="Normal 17 6 10" xfId="11035"/>
    <cellStyle name="Normal 17 6 10 2" xfId="11036"/>
    <cellStyle name="Normal 17 6 10 3" xfId="11037"/>
    <cellStyle name="Normal 17 6 11" xfId="11038"/>
    <cellStyle name="Normal 17 6 11 2" xfId="11039"/>
    <cellStyle name="Normal 17 6 11 3" xfId="11040"/>
    <cellStyle name="Normal 17 6 12" xfId="11041"/>
    <cellStyle name="Normal 17 6 12 2" xfId="11042"/>
    <cellStyle name="Normal 17 6 12 3" xfId="11043"/>
    <cellStyle name="Normal 17 6 13" xfId="11044"/>
    <cellStyle name="Normal 17 6 14" xfId="11045"/>
    <cellStyle name="Normal 17 6 2" xfId="11046"/>
    <cellStyle name="Normal 17 6 2 2" xfId="11047"/>
    <cellStyle name="Normal 17 6 2 3" xfId="11048"/>
    <cellStyle name="Normal 17 6 3" xfId="11049"/>
    <cellStyle name="Normal 17 6 3 2" xfId="11050"/>
    <cellStyle name="Normal 17 6 3 3" xfId="11051"/>
    <cellStyle name="Normal 17 6 4" xfId="11052"/>
    <cellStyle name="Normal 17 6 4 2" xfId="11053"/>
    <cellStyle name="Normal 17 6 4 3" xfId="11054"/>
    <cellStyle name="Normal 17 6 5" xfId="11055"/>
    <cellStyle name="Normal 17 6 5 2" xfId="11056"/>
    <cellStyle name="Normal 17 6 5 3" xfId="11057"/>
    <cellStyle name="Normal 17 6 6" xfId="11058"/>
    <cellStyle name="Normal 17 6 6 2" xfId="11059"/>
    <cellStyle name="Normal 17 6 6 3" xfId="11060"/>
    <cellStyle name="Normal 17 6 7" xfId="11061"/>
    <cellStyle name="Normal 17 6 7 2" xfId="11062"/>
    <cellStyle name="Normal 17 6 7 3" xfId="11063"/>
    <cellStyle name="Normal 17 6 8" xfId="11064"/>
    <cellStyle name="Normal 17 6 8 2" xfId="11065"/>
    <cellStyle name="Normal 17 6 8 3" xfId="11066"/>
    <cellStyle name="Normal 17 6 9" xfId="11067"/>
    <cellStyle name="Normal 17 6 9 2" xfId="11068"/>
    <cellStyle name="Normal 17 6 9 3" xfId="11069"/>
    <cellStyle name="Normal 17 7" xfId="11070"/>
    <cellStyle name="Normal 17 7 2" xfId="11071"/>
    <cellStyle name="Normal 17 7 3" xfId="11072"/>
    <cellStyle name="Normal 17 8" xfId="11073"/>
    <cellStyle name="Normal 17 8 2" xfId="11074"/>
    <cellStyle name="Normal 17 8 3" xfId="11075"/>
    <cellStyle name="Normal 17 9" xfId="11076"/>
    <cellStyle name="Normal 17 9 2" xfId="11077"/>
    <cellStyle name="Normal 17 9 3" xfId="11078"/>
    <cellStyle name="Normal 18" xfId="11079"/>
    <cellStyle name="Normal 18 10" xfId="11080"/>
    <cellStyle name="Normal 18 10 2" xfId="11081"/>
    <cellStyle name="Normal 18 10 3" xfId="11082"/>
    <cellStyle name="Normal 18 11" xfId="11083"/>
    <cellStyle name="Normal 18 11 2" xfId="11084"/>
    <cellStyle name="Normal 18 11 3" xfId="11085"/>
    <cellStyle name="Normal 18 12" xfId="11086"/>
    <cellStyle name="Normal 18 12 2" xfId="11087"/>
    <cellStyle name="Normal 18 12 3" xfId="11088"/>
    <cellStyle name="Normal 18 13" xfId="11089"/>
    <cellStyle name="Normal 18 13 2" xfId="11090"/>
    <cellStyle name="Normal 18 13 3" xfId="11091"/>
    <cellStyle name="Normal 18 14" xfId="11092"/>
    <cellStyle name="Normal 18 14 2" xfId="11093"/>
    <cellStyle name="Normal 18 14 3" xfId="11094"/>
    <cellStyle name="Normal 18 15" xfId="11095"/>
    <cellStyle name="Normal 18 15 2" xfId="11096"/>
    <cellStyle name="Normal 18 15 3" xfId="11097"/>
    <cellStyle name="Normal 18 16" xfId="11098"/>
    <cellStyle name="Normal 18 16 2" xfId="11099"/>
    <cellStyle name="Normal 18 16 3" xfId="11100"/>
    <cellStyle name="Normal 18 17" xfId="11101"/>
    <cellStyle name="Normal 18 17 2" xfId="11102"/>
    <cellStyle name="Normal 18 17 3" xfId="11103"/>
    <cellStyle name="Normal 18 18" xfId="11104"/>
    <cellStyle name="Normal 18 18 2" xfId="11105"/>
    <cellStyle name="Normal 18 18 3" xfId="11106"/>
    <cellStyle name="Normal 18 19" xfId="11107"/>
    <cellStyle name="Normal 18 19 2" xfId="11108"/>
    <cellStyle name="Normal 18 19 3" xfId="11109"/>
    <cellStyle name="Normal 18 2" xfId="11110"/>
    <cellStyle name="Normal 18 2 10" xfId="11111"/>
    <cellStyle name="Normal 18 2 10 2" xfId="11112"/>
    <cellStyle name="Normal 18 2 10 3" xfId="11113"/>
    <cellStyle name="Normal 18 2 11" xfId="11114"/>
    <cellStyle name="Normal 18 2 11 2" xfId="11115"/>
    <cellStyle name="Normal 18 2 11 3" xfId="11116"/>
    <cellStyle name="Normal 18 2 12" xfId="11117"/>
    <cellStyle name="Normal 18 2 12 2" xfId="11118"/>
    <cellStyle name="Normal 18 2 12 3" xfId="11119"/>
    <cellStyle name="Normal 18 2 13" xfId="11120"/>
    <cellStyle name="Normal 18 2 14" xfId="11121"/>
    <cellStyle name="Normal 18 2 2" xfId="11122"/>
    <cellStyle name="Normal 18 2 2 2" xfId="11123"/>
    <cellStyle name="Normal 18 2 2 3" xfId="11124"/>
    <cellStyle name="Normal 18 2 3" xfId="11125"/>
    <cellStyle name="Normal 18 2 3 2" xfId="11126"/>
    <cellStyle name="Normal 18 2 3 3" xfId="11127"/>
    <cellStyle name="Normal 18 2 4" xfId="11128"/>
    <cellStyle name="Normal 18 2 4 2" xfId="11129"/>
    <cellStyle name="Normal 18 2 4 3" xfId="11130"/>
    <cellStyle name="Normal 18 2 5" xfId="11131"/>
    <cellStyle name="Normal 18 2 5 2" xfId="11132"/>
    <cellStyle name="Normal 18 2 5 3" xfId="11133"/>
    <cellStyle name="Normal 18 2 6" xfId="11134"/>
    <cellStyle name="Normal 18 2 6 2" xfId="11135"/>
    <cellStyle name="Normal 18 2 6 3" xfId="11136"/>
    <cellStyle name="Normal 18 2 7" xfId="11137"/>
    <cellStyle name="Normal 18 2 7 2" xfId="11138"/>
    <cellStyle name="Normal 18 2 7 3" xfId="11139"/>
    <cellStyle name="Normal 18 2 8" xfId="11140"/>
    <cellStyle name="Normal 18 2 8 2" xfId="11141"/>
    <cellStyle name="Normal 18 2 8 3" xfId="11142"/>
    <cellStyle name="Normal 18 2 9" xfId="11143"/>
    <cellStyle name="Normal 18 2 9 2" xfId="11144"/>
    <cellStyle name="Normal 18 2 9 3" xfId="11145"/>
    <cellStyle name="Normal 18 20" xfId="11146"/>
    <cellStyle name="Normal 18 20 2" xfId="11147"/>
    <cellStyle name="Normal 18 20 3" xfId="11148"/>
    <cellStyle name="Normal 18 21" xfId="11149"/>
    <cellStyle name="Normal 18 21 2" xfId="11150"/>
    <cellStyle name="Normal 18 21 3" xfId="11151"/>
    <cellStyle name="Normal 18 22" xfId="11152"/>
    <cellStyle name="Normal 18 22 2" xfId="11153"/>
    <cellStyle name="Normal 18 22 3" xfId="11154"/>
    <cellStyle name="Normal 18 23" xfId="11155"/>
    <cellStyle name="Normal 18 23 2" xfId="11156"/>
    <cellStyle name="Normal 18 23 3" xfId="11157"/>
    <cellStyle name="Normal 18 24" xfId="11158"/>
    <cellStyle name="Normal 18 24 2" xfId="11159"/>
    <cellStyle name="Normal 18 24 3" xfId="11160"/>
    <cellStyle name="Normal 18 25" xfId="11161"/>
    <cellStyle name="Normal 18 25 2" xfId="11162"/>
    <cellStyle name="Normal 18 25 3" xfId="11163"/>
    <cellStyle name="Normal 18 26" xfId="11164"/>
    <cellStyle name="Normal 18 26 2" xfId="11165"/>
    <cellStyle name="Normal 18 26 3" xfId="11166"/>
    <cellStyle name="Normal 18 27" xfId="11167"/>
    <cellStyle name="Normal 18 28" xfId="11168"/>
    <cellStyle name="Normal 18 3" xfId="11169"/>
    <cellStyle name="Normal 18 3 10" xfId="11170"/>
    <cellStyle name="Normal 18 3 10 2" xfId="11171"/>
    <cellStyle name="Normal 18 3 10 3" xfId="11172"/>
    <cellStyle name="Normal 18 3 11" xfId="11173"/>
    <cellStyle name="Normal 18 3 11 2" xfId="11174"/>
    <cellStyle name="Normal 18 3 11 3" xfId="11175"/>
    <cellStyle name="Normal 18 3 12" xfId="11176"/>
    <cellStyle name="Normal 18 3 12 2" xfId="11177"/>
    <cellStyle name="Normal 18 3 12 3" xfId="11178"/>
    <cellStyle name="Normal 18 3 13" xfId="11179"/>
    <cellStyle name="Normal 18 3 14" xfId="11180"/>
    <cellStyle name="Normal 18 3 2" xfId="11181"/>
    <cellStyle name="Normal 18 3 2 2" xfId="11182"/>
    <cellStyle name="Normal 18 3 2 3" xfId="11183"/>
    <cellStyle name="Normal 18 3 3" xfId="11184"/>
    <cellStyle name="Normal 18 3 3 2" xfId="11185"/>
    <cellStyle name="Normal 18 3 3 3" xfId="11186"/>
    <cellStyle name="Normal 18 3 4" xfId="11187"/>
    <cellStyle name="Normal 18 3 4 2" xfId="11188"/>
    <cellStyle name="Normal 18 3 4 3" xfId="11189"/>
    <cellStyle name="Normal 18 3 5" xfId="11190"/>
    <cellStyle name="Normal 18 3 5 2" xfId="11191"/>
    <cellStyle name="Normal 18 3 5 3" xfId="11192"/>
    <cellStyle name="Normal 18 3 6" xfId="11193"/>
    <cellStyle name="Normal 18 3 6 2" xfId="11194"/>
    <cellStyle name="Normal 18 3 6 3" xfId="11195"/>
    <cellStyle name="Normal 18 3 7" xfId="11196"/>
    <cellStyle name="Normal 18 3 7 2" xfId="11197"/>
    <cellStyle name="Normal 18 3 7 3" xfId="11198"/>
    <cellStyle name="Normal 18 3 8" xfId="11199"/>
    <cellStyle name="Normal 18 3 8 2" xfId="11200"/>
    <cellStyle name="Normal 18 3 8 3" xfId="11201"/>
    <cellStyle name="Normal 18 3 9" xfId="11202"/>
    <cellStyle name="Normal 18 3 9 2" xfId="11203"/>
    <cellStyle name="Normal 18 3 9 3" xfId="11204"/>
    <cellStyle name="Normal 18 4" xfId="11205"/>
    <cellStyle name="Normal 18 4 10" xfId="11206"/>
    <cellStyle name="Normal 18 4 10 2" xfId="11207"/>
    <cellStyle name="Normal 18 4 10 3" xfId="11208"/>
    <cellStyle name="Normal 18 4 11" xfId="11209"/>
    <cellStyle name="Normal 18 4 11 2" xfId="11210"/>
    <cellStyle name="Normal 18 4 11 3" xfId="11211"/>
    <cellStyle name="Normal 18 4 12" xfId="11212"/>
    <cellStyle name="Normal 18 4 12 2" xfId="11213"/>
    <cellStyle name="Normal 18 4 12 3" xfId="11214"/>
    <cellStyle name="Normal 18 4 13" xfId="11215"/>
    <cellStyle name="Normal 18 4 14" xfId="11216"/>
    <cellStyle name="Normal 18 4 2" xfId="11217"/>
    <cellStyle name="Normal 18 4 2 2" xfId="11218"/>
    <cellStyle name="Normal 18 4 2 3" xfId="11219"/>
    <cellStyle name="Normal 18 4 3" xfId="11220"/>
    <cellStyle name="Normal 18 4 3 2" xfId="11221"/>
    <cellStyle name="Normal 18 4 3 3" xfId="11222"/>
    <cellStyle name="Normal 18 4 4" xfId="11223"/>
    <cellStyle name="Normal 18 4 4 2" xfId="11224"/>
    <cellStyle name="Normal 18 4 4 3" xfId="11225"/>
    <cellStyle name="Normal 18 4 5" xfId="11226"/>
    <cellStyle name="Normal 18 4 5 2" xfId="11227"/>
    <cellStyle name="Normal 18 4 5 3" xfId="11228"/>
    <cellStyle name="Normal 18 4 6" xfId="11229"/>
    <cellStyle name="Normal 18 4 6 2" xfId="11230"/>
    <cellStyle name="Normal 18 4 6 3" xfId="11231"/>
    <cellStyle name="Normal 18 4 7" xfId="11232"/>
    <cellStyle name="Normal 18 4 7 2" xfId="11233"/>
    <cellStyle name="Normal 18 4 7 3" xfId="11234"/>
    <cellStyle name="Normal 18 4 8" xfId="11235"/>
    <cellStyle name="Normal 18 4 8 2" xfId="11236"/>
    <cellStyle name="Normal 18 4 8 3" xfId="11237"/>
    <cellStyle name="Normal 18 4 9" xfId="11238"/>
    <cellStyle name="Normal 18 4 9 2" xfId="11239"/>
    <cellStyle name="Normal 18 4 9 3" xfId="11240"/>
    <cellStyle name="Normal 18 5" xfId="11241"/>
    <cellStyle name="Normal 18 5 10" xfId="11242"/>
    <cellStyle name="Normal 18 5 10 2" xfId="11243"/>
    <cellStyle name="Normal 18 5 10 3" xfId="11244"/>
    <cellStyle name="Normal 18 5 11" xfId="11245"/>
    <cellStyle name="Normal 18 5 11 2" xfId="11246"/>
    <cellStyle name="Normal 18 5 11 3" xfId="11247"/>
    <cellStyle name="Normal 18 5 12" xfId="11248"/>
    <cellStyle name="Normal 18 5 12 2" xfId="11249"/>
    <cellStyle name="Normal 18 5 12 3" xfId="11250"/>
    <cellStyle name="Normal 18 5 13" xfId="11251"/>
    <cellStyle name="Normal 18 5 14" xfId="11252"/>
    <cellStyle name="Normal 18 5 2" xfId="11253"/>
    <cellStyle name="Normal 18 5 2 2" xfId="11254"/>
    <cellStyle name="Normal 18 5 2 3" xfId="11255"/>
    <cellStyle name="Normal 18 5 3" xfId="11256"/>
    <cellStyle name="Normal 18 5 3 2" xfId="11257"/>
    <cellStyle name="Normal 18 5 3 3" xfId="11258"/>
    <cellStyle name="Normal 18 5 4" xfId="11259"/>
    <cellStyle name="Normal 18 5 4 2" xfId="11260"/>
    <cellStyle name="Normal 18 5 4 3" xfId="11261"/>
    <cellStyle name="Normal 18 5 5" xfId="11262"/>
    <cellStyle name="Normal 18 5 5 2" xfId="11263"/>
    <cellStyle name="Normal 18 5 5 3" xfId="11264"/>
    <cellStyle name="Normal 18 5 6" xfId="11265"/>
    <cellStyle name="Normal 18 5 6 2" xfId="11266"/>
    <cellStyle name="Normal 18 5 6 3" xfId="11267"/>
    <cellStyle name="Normal 18 5 7" xfId="11268"/>
    <cellStyle name="Normal 18 5 7 2" xfId="11269"/>
    <cellStyle name="Normal 18 5 7 3" xfId="11270"/>
    <cellStyle name="Normal 18 5 8" xfId="11271"/>
    <cellStyle name="Normal 18 5 8 2" xfId="11272"/>
    <cellStyle name="Normal 18 5 8 3" xfId="11273"/>
    <cellStyle name="Normal 18 5 9" xfId="11274"/>
    <cellStyle name="Normal 18 5 9 2" xfId="11275"/>
    <cellStyle name="Normal 18 5 9 3" xfId="11276"/>
    <cellStyle name="Normal 18 6" xfId="11277"/>
    <cellStyle name="Normal 18 6 10" xfId="11278"/>
    <cellStyle name="Normal 18 6 10 2" xfId="11279"/>
    <cellStyle name="Normal 18 6 10 3" xfId="11280"/>
    <cellStyle name="Normal 18 6 11" xfId="11281"/>
    <cellStyle name="Normal 18 6 11 2" xfId="11282"/>
    <cellStyle name="Normal 18 6 11 3" xfId="11283"/>
    <cellStyle name="Normal 18 6 12" xfId="11284"/>
    <cellStyle name="Normal 18 6 12 2" xfId="11285"/>
    <cellStyle name="Normal 18 6 12 3" xfId="11286"/>
    <cellStyle name="Normal 18 6 13" xfId="11287"/>
    <cellStyle name="Normal 18 6 14" xfId="11288"/>
    <cellStyle name="Normal 18 6 2" xfId="11289"/>
    <cellStyle name="Normal 18 6 2 2" xfId="11290"/>
    <cellStyle name="Normal 18 6 2 3" xfId="11291"/>
    <cellStyle name="Normal 18 6 3" xfId="11292"/>
    <cellStyle name="Normal 18 6 3 2" xfId="11293"/>
    <cellStyle name="Normal 18 6 3 3" xfId="11294"/>
    <cellStyle name="Normal 18 6 4" xfId="11295"/>
    <cellStyle name="Normal 18 6 4 2" xfId="11296"/>
    <cellStyle name="Normal 18 6 4 3" xfId="11297"/>
    <cellStyle name="Normal 18 6 5" xfId="11298"/>
    <cellStyle name="Normal 18 6 5 2" xfId="11299"/>
    <cellStyle name="Normal 18 6 5 3" xfId="11300"/>
    <cellStyle name="Normal 18 6 6" xfId="11301"/>
    <cellStyle name="Normal 18 6 6 2" xfId="11302"/>
    <cellStyle name="Normal 18 6 6 3" xfId="11303"/>
    <cellStyle name="Normal 18 6 7" xfId="11304"/>
    <cellStyle name="Normal 18 6 7 2" xfId="11305"/>
    <cellStyle name="Normal 18 6 7 3" xfId="11306"/>
    <cellStyle name="Normal 18 6 8" xfId="11307"/>
    <cellStyle name="Normal 18 6 8 2" xfId="11308"/>
    <cellStyle name="Normal 18 6 8 3" xfId="11309"/>
    <cellStyle name="Normal 18 6 9" xfId="11310"/>
    <cellStyle name="Normal 18 6 9 2" xfId="11311"/>
    <cellStyle name="Normal 18 6 9 3" xfId="11312"/>
    <cellStyle name="Normal 18 7" xfId="11313"/>
    <cellStyle name="Normal 18 7 2" xfId="11314"/>
    <cellStyle name="Normal 18 7 3" xfId="11315"/>
    <cellStyle name="Normal 18 8" xfId="11316"/>
    <cellStyle name="Normal 18 8 2" xfId="11317"/>
    <cellStyle name="Normal 18 8 3" xfId="11318"/>
    <cellStyle name="Normal 18 9" xfId="11319"/>
    <cellStyle name="Normal 18 9 2" xfId="11320"/>
    <cellStyle name="Normal 18 9 3" xfId="11321"/>
    <cellStyle name="Normal 19" xfId="11322"/>
    <cellStyle name="Normal 19 10" xfId="11323"/>
    <cellStyle name="Normal 19 10 2" xfId="11324"/>
    <cellStyle name="Normal 19 10 3" xfId="11325"/>
    <cellStyle name="Normal 19 11" xfId="11326"/>
    <cellStyle name="Normal 19 11 2" xfId="11327"/>
    <cellStyle name="Normal 19 11 3" xfId="11328"/>
    <cellStyle name="Normal 19 12" xfId="11329"/>
    <cellStyle name="Normal 19 12 2" xfId="11330"/>
    <cellStyle name="Normal 19 12 3" xfId="11331"/>
    <cellStyle name="Normal 19 13" xfId="11332"/>
    <cellStyle name="Normal 19 13 2" xfId="11333"/>
    <cellStyle name="Normal 19 13 3" xfId="11334"/>
    <cellStyle name="Normal 19 14" xfId="11335"/>
    <cellStyle name="Normal 19 14 2" xfId="11336"/>
    <cellStyle name="Normal 19 14 3" xfId="11337"/>
    <cellStyle name="Normal 19 15" xfId="11338"/>
    <cellStyle name="Normal 19 15 2" xfId="11339"/>
    <cellStyle name="Normal 19 15 3" xfId="11340"/>
    <cellStyle name="Normal 19 16" xfId="11341"/>
    <cellStyle name="Normal 19 16 2" xfId="11342"/>
    <cellStyle name="Normal 19 16 3" xfId="11343"/>
    <cellStyle name="Normal 19 17" xfId="11344"/>
    <cellStyle name="Normal 19 17 2" xfId="11345"/>
    <cellStyle name="Normal 19 17 3" xfId="11346"/>
    <cellStyle name="Normal 19 18" xfId="11347"/>
    <cellStyle name="Normal 19 18 2" xfId="11348"/>
    <cellStyle name="Normal 19 18 3" xfId="11349"/>
    <cellStyle name="Normal 19 19" xfId="11350"/>
    <cellStyle name="Normal 19 19 2" xfId="11351"/>
    <cellStyle name="Normal 19 19 3" xfId="11352"/>
    <cellStyle name="Normal 19 2" xfId="11353"/>
    <cellStyle name="Normal 19 2 10" xfId="11354"/>
    <cellStyle name="Normal 19 2 10 2" xfId="11355"/>
    <cellStyle name="Normal 19 2 10 3" xfId="11356"/>
    <cellStyle name="Normal 19 2 11" xfId="11357"/>
    <cellStyle name="Normal 19 2 11 2" xfId="11358"/>
    <cellStyle name="Normal 19 2 11 3" xfId="11359"/>
    <cellStyle name="Normal 19 2 12" xfId="11360"/>
    <cellStyle name="Normal 19 2 12 2" xfId="11361"/>
    <cellStyle name="Normal 19 2 12 3" xfId="11362"/>
    <cellStyle name="Normal 19 2 13" xfId="11363"/>
    <cellStyle name="Normal 19 2 14" xfId="11364"/>
    <cellStyle name="Normal 19 2 2" xfId="11365"/>
    <cellStyle name="Normal 19 2 2 2" xfId="11366"/>
    <cellStyle name="Normal 19 2 2 3" xfId="11367"/>
    <cellStyle name="Normal 19 2 3" xfId="11368"/>
    <cellStyle name="Normal 19 2 3 2" xfId="11369"/>
    <cellStyle name="Normal 19 2 3 3" xfId="11370"/>
    <cellStyle name="Normal 19 2 4" xfId="11371"/>
    <cellStyle name="Normal 19 2 4 2" xfId="11372"/>
    <cellStyle name="Normal 19 2 4 3" xfId="11373"/>
    <cellStyle name="Normal 19 2 5" xfId="11374"/>
    <cellStyle name="Normal 19 2 5 2" xfId="11375"/>
    <cellStyle name="Normal 19 2 5 3" xfId="11376"/>
    <cellStyle name="Normal 19 2 6" xfId="11377"/>
    <cellStyle name="Normal 19 2 6 2" xfId="11378"/>
    <cellStyle name="Normal 19 2 6 3" xfId="11379"/>
    <cellStyle name="Normal 19 2 7" xfId="11380"/>
    <cellStyle name="Normal 19 2 7 2" xfId="11381"/>
    <cellStyle name="Normal 19 2 7 3" xfId="11382"/>
    <cellStyle name="Normal 19 2 8" xfId="11383"/>
    <cellStyle name="Normal 19 2 8 2" xfId="11384"/>
    <cellStyle name="Normal 19 2 8 3" xfId="11385"/>
    <cellStyle name="Normal 19 2 9" xfId="11386"/>
    <cellStyle name="Normal 19 2 9 2" xfId="11387"/>
    <cellStyle name="Normal 19 2 9 3" xfId="11388"/>
    <cellStyle name="Normal 19 20" xfId="11389"/>
    <cellStyle name="Normal 19 20 2" xfId="11390"/>
    <cellStyle name="Normal 19 20 3" xfId="11391"/>
    <cellStyle name="Normal 19 21" xfId="11392"/>
    <cellStyle name="Normal 19 21 2" xfId="11393"/>
    <cellStyle name="Normal 19 21 3" xfId="11394"/>
    <cellStyle name="Normal 19 22" xfId="11395"/>
    <cellStyle name="Normal 19 22 2" xfId="11396"/>
    <cellStyle name="Normal 19 22 3" xfId="11397"/>
    <cellStyle name="Normal 19 23" xfId="11398"/>
    <cellStyle name="Normal 19 23 2" xfId="11399"/>
    <cellStyle name="Normal 19 23 3" xfId="11400"/>
    <cellStyle name="Normal 19 24" xfId="11401"/>
    <cellStyle name="Normal 19 24 2" xfId="11402"/>
    <cellStyle name="Normal 19 24 3" xfId="11403"/>
    <cellStyle name="Normal 19 25" xfId="11404"/>
    <cellStyle name="Normal 19 25 2" xfId="11405"/>
    <cellStyle name="Normal 19 25 3" xfId="11406"/>
    <cellStyle name="Normal 19 26" xfId="11407"/>
    <cellStyle name="Normal 19 26 2" xfId="11408"/>
    <cellStyle name="Normal 19 26 3" xfId="11409"/>
    <cellStyle name="Normal 19 27" xfId="11410"/>
    <cellStyle name="Normal 19 28" xfId="11411"/>
    <cellStyle name="Normal 19 3" xfId="11412"/>
    <cellStyle name="Normal 19 3 10" xfId="11413"/>
    <cellStyle name="Normal 19 3 10 2" xfId="11414"/>
    <cellStyle name="Normal 19 3 10 3" xfId="11415"/>
    <cellStyle name="Normal 19 3 11" xfId="11416"/>
    <cellStyle name="Normal 19 3 11 2" xfId="11417"/>
    <cellStyle name="Normal 19 3 11 3" xfId="11418"/>
    <cellStyle name="Normal 19 3 12" xfId="11419"/>
    <cellStyle name="Normal 19 3 12 2" xfId="11420"/>
    <cellStyle name="Normal 19 3 12 3" xfId="11421"/>
    <cellStyle name="Normal 19 3 13" xfId="11422"/>
    <cellStyle name="Normal 19 3 14" xfId="11423"/>
    <cellStyle name="Normal 19 3 2" xfId="11424"/>
    <cellStyle name="Normal 19 3 2 2" xfId="11425"/>
    <cellStyle name="Normal 19 3 2 3" xfId="11426"/>
    <cellStyle name="Normal 19 3 3" xfId="11427"/>
    <cellStyle name="Normal 19 3 3 2" xfId="11428"/>
    <cellStyle name="Normal 19 3 3 3" xfId="11429"/>
    <cellStyle name="Normal 19 3 4" xfId="11430"/>
    <cellStyle name="Normal 19 3 4 2" xfId="11431"/>
    <cellStyle name="Normal 19 3 4 3" xfId="11432"/>
    <cellStyle name="Normal 19 3 5" xfId="11433"/>
    <cellStyle name="Normal 19 3 5 2" xfId="11434"/>
    <cellStyle name="Normal 19 3 5 3" xfId="11435"/>
    <cellStyle name="Normal 19 3 6" xfId="11436"/>
    <cellStyle name="Normal 19 3 6 2" xfId="11437"/>
    <cellStyle name="Normal 19 3 6 3" xfId="11438"/>
    <cellStyle name="Normal 19 3 7" xfId="11439"/>
    <cellStyle name="Normal 19 3 7 2" xfId="11440"/>
    <cellStyle name="Normal 19 3 7 3" xfId="11441"/>
    <cellStyle name="Normal 19 3 8" xfId="11442"/>
    <cellStyle name="Normal 19 3 8 2" xfId="11443"/>
    <cellStyle name="Normal 19 3 8 3" xfId="11444"/>
    <cellStyle name="Normal 19 3 9" xfId="11445"/>
    <cellStyle name="Normal 19 3 9 2" xfId="11446"/>
    <cellStyle name="Normal 19 3 9 3" xfId="11447"/>
    <cellStyle name="Normal 19 4" xfId="11448"/>
    <cellStyle name="Normal 19 4 10" xfId="11449"/>
    <cellStyle name="Normal 19 4 10 2" xfId="11450"/>
    <cellStyle name="Normal 19 4 10 3" xfId="11451"/>
    <cellStyle name="Normal 19 4 11" xfId="11452"/>
    <cellStyle name="Normal 19 4 11 2" xfId="11453"/>
    <cellStyle name="Normal 19 4 11 3" xfId="11454"/>
    <cellStyle name="Normal 19 4 12" xfId="11455"/>
    <cellStyle name="Normal 19 4 12 2" xfId="11456"/>
    <cellStyle name="Normal 19 4 12 3" xfId="11457"/>
    <cellStyle name="Normal 19 4 13" xfId="11458"/>
    <cellStyle name="Normal 19 4 14" xfId="11459"/>
    <cellStyle name="Normal 19 4 2" xfId="11460"/>
    <cellStyle name="Normal 19 4 2 2" xfId="11461"/>
    <cellStyle name="Normal 19 4 2 3" xfId="11462"/>
    <cellStyle name="Normal 19 4 3" xfId="11463"/>
    <cellStyle name="Normal 19 4 3 2" xfId="11464"/>
    <cellStyle name="Normal 19 4 3 3" xfId="11465"/>
    <cellStyle name="Normal 19 4 4" xfId="11466"/>
    <cellStyle name="Normal 19 4 4 2" xfId="11467"/>
    <cellStyle name="Normal 19 4 4 3" xfId="11468"/>
    <cellStyle name="Normal 19 4 5" xfId="11469"/>
    <cellStyle name="Normal 19 4 5 2" xfId="11470"/>
    <cellStyle name="Normal 19 4 5 3" xfId="11471"/>
    <cellStyle name="Normal 19 4 6" xfId="11472"/>
    <cellStyle name="Normal 19 4 6 2" xfId="11473"/>
    <cellStyle name="Normal 19 4 6 3" xfId="11474"/>
    <cellStyle name="Normal 19 4 7" xfId="11475"/>
    <cellStyle name="Normal 19 4 7 2" xfId="11476"/>
    <cellStyle name="Normal 19 4 7 3" xfId="11477"/>
    <cellStyle name="Normal 19 4 8" xfId="11478"/>
    <cellStyle name="Normal 19 4 8 2" xfId="11479"/>
    <cellStyle name="Normal 19 4 8 3" xfId="11480"/>
    <cellStyle name="Normal 19 4 9" xfId="11481"/>
    <cellStyle name="Normal 19 4 9 2" xfId="11482"/>
    <cellStyle name="Normal 19 4 9 3" xfId="11483"/>
    <cellStyle name="Normal 19 5" xfId="11484"/>
    <cellStyle name="Normal 19 5 10" xfId="11485"/>
    <cellStyle name="Normal 19 5 10 2" xfId="11486"/>
    <cellStyle name="Normal 19 5 10 3" xfId="11487"/>
    <cellStyle name="Normal 19 5 11" xfId="11488"/>
    <cellStyle name="Normal 19 5 11 2" xfId="11489"/>
    <cellStyle name="Normal 19 5 11 3" xfId="11490"/>
    <cellStyle name="Normal 19 5 12" xfId="11491"/>
    <cellStyle name="Normal 19 5 12 2" xfId="11492"/>
    <cellStyle name="Normal 19 5 12 3" xfId="11493"/>
    <cellStyle name="Normal 19 5 13" xfId="11494"/>
    <cellStyle name="Normal 19 5 14" xfId="11495"/>
    <cellStyle name="Normal 19 5 2" xfId="11496"/>
    <cellStyle name="Normal 19 5 2 2" xfId="11497"/>
    <cellStyle name="Normal 19 5 2 3" xfId="11498"/>
    <cellStyle name="Normal 19 5 3" xfId="11499"/>
    <cellStyle name="Normal 19 5 3 2" xfId="11500"/>
    <cellStyle name="Normal 19 5 3 3" xfId="11501"/>
    <cellStyle name="Normal 19 5 4" xfId="11502"/>
    <cellStyle name="Normal 19 5 4 2" xfId="11503"/>
    <cellStyle name="Normal 19 5 4 3" xfId="11504"/>
    <cellStyle name="Normal 19 5 5" xfId="11505"/>
    <cellStyle name="Normal 19 5 5 2" xfId="11506"/>
    <cellStyle name="Normal 19 5 5 3" xfId="11507"/>
    <cellStyle name="Normal 19 5 6" xfId="11508"/>
    <cellStyle name="Normal 19 5 6 2" xfId="11509"/>
    <cellStyle name="Normal 19 5 6 3" xfId="11510"/>
    <cellStyle name="Normal 19 5 7" xfId="11511"/>
    <cellStyle name="Normal 19 5 7 2" xfId="11512"/>
    <cellStyle name="Normal 19 5 7 3" xfId="11513"/>
    <cellStyle name="Normal 19 5 8" xfId="11514"/>
    <cellStyle name="Normal 19 5 8 2" xfId="11515"/>
    <cellStyle name="Normal 19 5 8 3" xfId="11516"/>
    <cellStyle name="Normal 19 5 9" xfId="11517"/>
    <cellStyle name="Normal 19 5 9 2" xfId="11518"/>
    <cellStyle name="Normal 19 5 9 3" xfId="11519"/>
    <cellStyle name="Normal 19 6" xfId="11520"/>
    <cellStyle name="Normal 19 6 10" xfId="11521"/>
    <cellStyle name="Normal 19 6 10 2" xfId="11522"/>
    <cellStyle name="Normal 19 6 10 3" xfId="11523"/>
    <cellStyle name="Normal 19 6 11" xfId="11524"/>
    <cellStyle name="Normal 19 6 11 2" xfId="11525"/>
    <cellStyle name="Normal 19 6 11 3" xfId="11526"/>
    <cellStyle name="Normal 19 6 12" xfId="11527"/>
    <cellStyle name="Normal 19 6 12 2" xfId="11528"/>
    <cellStyle name="Normal 19 6 12 3" xfId="11529"/>
    <cellStyle name="Normal 19 6 13" xfId="11530"/>
    <cellStyle name="Normal 19 6 14" xfId="11531"/>
    <cellStyle name="Normal 19 6 2" xfId="11532"/>
    <cellStyle name="Normal 19 6 2 2" xfId="11533"/>
    <cellStyle name="Normal 19 6 2 3" xfId="11534"/>
    <cellStyle name="Normal 19 6 3" xfId="11535"/>
    <cellStyle name="Normal 19 6 3 2" xfId="11536"/>
    <cellStyle name="Normal 19 6 3 3" xfId="11537"/>
    <cellStyle name="Normal 19 6 4" xfId="11538"/>
    <cellStyle name="Normal 19 6 4 2" xfId="11539"/>
    <cellStyle name="Normal 19 6 4 3" xfId="11540"/>
    <cellStyle name="Normal 19 6 5" xfId="11541"/>
    <cellStyle name="Normal 19 6 5 2" xfId="11542"/>
    <cellStyle name="Normal 19 6 5 3" xfId="11543"/>
    <cellStyle name="Normal 19 6 6" xfId="11544"/>
    <cellStyle name="Normal 19 6 6 2" xfId="11545"/>
    <cellStyle name="Normal 19 6 6 3" xfId="11546"/>
    <cellStyle name="Normal 19 6 7" xfId="11547"/>
    <cellStyle name="Normal 19 6 7 2" xfId="11548"/>
    <cellStyle name="Normal 19 6 7 3" xfId="11549"/>
    <cellStyle name="Normal 19 6 8" xfId="11550"/>
    <cellStyle name="Normal 19 6 8 2" xfId="11551"/>
    <cellStyle name="Normal 19 6 8 3" xfId="11552"/>
    <cellStyle name="Normal 19 6 9" xfId="11553"/>
    <cellStyle name="Normal 19 6 9 2" xfId="11554"/>
    <cellStyle name="Normal 19 6 9 3" xfId="11555"/>
    <cellStyle name="Normal 19 7" xfId="11556"/>
    <cellStyle name="Normal 19 7 2" xfId="11557"/>
    <cellStyle name="Normal 19 7 3" xfId="11558"/>
    <cellStyle name="Normal 19 8" xfId="11559"/>
    <cellStyle name="Normal 19 8 2" xfId="11560"/>
    <cellStyle name="Normal 19 8 3" xfId="11561"/>
    <cellStyle name="Normal 19 9" xfId="11562"/>
    <cellStyle name="Normal 19 9 2" xfId="11563"/>
    <cellStyle name="Normal 19 9 3" xfId="11564"/>
    <cellStyle name="Normal 2 10" xfId="11565"/>
    <cellStyle name="Normal 2 10 10" xfId="11566"/>
    <cellStyle name="Normal 2 10 10 2" xfId="11567"/>
    <cellStyle name="Normal 2 10 11" xfId="11568"/>
    <cellStyle name="Normal 2 10 11 2" xfId="11569"/>
    <cellStyle name="Normal 2 10 12" xfId="11570"/>
    <cellStyle name="Normal 2 10 12 2" xfId="11571"/>
    <cellStyle name="Normal 2 10 13" xfId="11572"/>
    <cellStyle name="Normal 2 10 13 2" xfId="11573"/>
    <cellStyle name="Normal 2 10 14" xfId="11574"/>
    <cellStyle name="Normal 2 10 14 2" xfId="11575"/>
    <cellStyle name="Normal 2 10 15" xfId="11576"/>
    <cellStyle name="Normal 2 10 15 2" xfId="11577"/>
    <cellStyle name="Normal 2 10 16" xfId="11578"/>
    <cellStyle name="Normal 2 10 2" xfId="11579"/>
    <cellStyle name="Normal 2 10 2 2" xfId="11580"/>
    <cellStyle name="Normal 2 10 3" xfId="11581"/>
    <cellStyle name="Normal 2 10 3 2" xfId="11582"/>
    <cellStyle name="Normal 2 10 4" xfId="11583"/>
    <cellStyle name="Normal 2 10 4 2" xfId="11584"/>
    <cellStyle name="Normal 2 10 5" xfId="11585"/>
    <cellStyle name="Normal 2 10 5 2" xfId="11586"/>
    <cellStyle name="Normal 2 10 6" xfId="11587"/>
    <cellStyle name="Normal 2 10 6 2" xfId="11588"/>
    <cellStyle name="Normal 2 10 7" xfId="11589"/>
    <cellStyle name="Normal 2 10 7 2" xfId="11590"/>
    <cellStyle name="Normal 2 10 8" xfId="11591"/>
    <cellStyle name="Normal 2 10 8 2" xfId="11592"/>
    <cellStyle name="Normal 2 10 9" xfId="11593"/>
    <cellStyle name="Normal 2 10 9 2" xfId="11594"/>
    <cellStyle name="Normal 2 11" xfId="11595"/>
    <cellStyle name="Normal 2 11 10" xfId="11596"/>
    <cellStyle name="Normal 2 11 10 2" xfId="11597"/>
    <cellStyle name="Normal 2 11 11" xfId="11598"/>
    <cellStyle name="Normal 2 11 11 2" xfId="11599"/>
    <cellStyle name="Normal 2 11 12" xfId="11600"/>
    <cellStyle name="Normal 2 11 12 2" xfId="11601"/>
    <cellStyle name="Normal 2 11 13" xfId="11602"/>
    <cellStyle name="Normal 2 11 13 2" xfId="11603"/>
    <cellStyle name="Normal 2 11 14" xfId="11604"/>
    <cellStyle name="Normal 2 11 2" xfId="11605"/>
    <cellStyle name="Normal 2 11 2 2" xfId="11606"/>
    <cellStyle name="Normal 2 11 3" xfId="11607"/>
    <cellStyle name="Normal 2 11 3 2" xfId="11608"/>
    <cellStyle name="Normal 2 11 4" xfId="11609"/>
    <cellStyle name="Normal 2 11 4 2" xfId="11610"/>
    <cellStyle name="Normal 2 11 5" xfId="11611"/>
    <cellStyle name="Normal 2 11 5 2" xfId="11612"/>
    <cellStyle name="Normal 2 11 6" xfId="11613"/>
    <cellStyle name="Normal 2 11 6 2" xfId="11614"/>
    <cellStyle name="Normal 2 11 7" xfId="11615"/>
    <cellStyle name="Normal 2 11 7 2" xfId="11616"/>
    <cellStyle name="Normal 2 11 8" xfId="11617"/>
    <cellStyle name="Normal 2 11 8 2" xfId="11618"/>
    <cellStyle name="Normal 2 11 9" xfId="11619"/>
    <cellStyle name="Normal 2 11 9 2" xfId="11620"/>
    <cellStyle name="Normal 2 12" xfId="11621"/>
    <cellStyle name="Normal 2 12 2" xfId="11622"/>
    <cellStyle name="Normal 2 13" xfId="11623"/>
    <cellStyle name="Normal 2 13 2" xfId="11624"/>
    <cellStyle name="Normal 2 14" xfId="11625"/>
    <cellStyle name="Normal 2 14 2" xfId="11626"/>
    <cellStyle name="Normal 2 15" xfId="11627"/>
    <cellStyle name="Normal 2 15 2" xfId="11628"/>
    <cellStyle name="Normal 2 16" xfId="11629"/>
    <cellStyle name="Normal 2 16 2" xfId="11630"/>
    <cellStyle name="Normal 2 17" xfId="11631"/>
    <cellStyle name="Normal 2 17 2" xfId="11632"/>
    <cellStyle name="Normal 2 18" xfId="11633"/>
    <cellStyle name="Normal 2 18 2" xfId="11634"/>
    <cellStyle name="Normal 2 19" xfId="11635"/>
    <cellStyle name="Normal 2 19 2" xfId="11636"/>
    <cellStyle name="Normal 2 2" xfId="11637"/>
    <cellStyle name="Normal 2 2 10" xfId="11638"/>
    <cellStyle name="Normal 2 2 10 2" xfId="11639"/>
    <cellStyle name="Normal 2 2 11" xfId="11640"/>
    <cellStyle name="Normal 2 2 11 2" xfId="11641"/>
    <cellStyle name="Normal 2 2 12" xfId="11642"/>
    <cellStyle name="Normal 2 2 12 2" xfId="11643"/>
    <cellStyle name="Normal 2 2 13" xfId="11644"/>
    <cellStyle name="Normal 2 2 13 2" xfId="11645"/>
    <cellStyle name="Normal 2 2 14" xfId="11646"/>
    <cellStyle name="Normal 2 2 14 2" xfId="11647"/>
    <cellStyle name="Normal 2 2 15" xfId="11648"/>
    <cellStyle name="Normal 2 2 2" xfId="11649"/>
    <cellStyle name="Normal 2 2 2 10" xfId="11650"/>
    <cellStyle name="Normal 2 2 2 10 2" xfId="11651"/>
    <cellStyle name="Normal 2 2 2 11" xfId="11652"/>
    <cellStyle name="Normal 2 2 2 11 2" xfId="11653"/>
    <cellStyle name="Normal 2 2 2 12" xfId="11654"/>
    <cellStyle name="Normal 2 2 2 12 2" xfId="11655"/>
    <cellStyle name="Normal 2 2 2 13" xfId="11656"/>
    <cellStyle name="Normal 2 2 2 2" xfId="11657"/>
    <cellStyle name="Normal 2 2 2 2 2" xfId="11658"/>
    <cellStyle name="Normal 2 2 2 3" xfId="11659"/>
    <cellStyle name="Normal 2 2 2 3 2" xfId="11660"/>
    <cellStyle name="Normal 2 2 2 4" xfId="11661"/>
    <cellStyle name="Normal 2 2 2 4 2" xfId="11662"/>
    <cellStyle name="Normal 2 2 2 5" xfId="11663"/>
    <cellStyle name="Normal 2 2 2 5 2" xfId="11664"/>
    <cellStyle name="Normal 2 2 2 6" xfId="11665"/>
    <cellStyle name="Normal 2 2 2 6 2" xfId="11666"/>
    <cellStyle name="Normal 2 2 2 7" xfId="11667"/>
    <cellStyle name="Normal 2 2 2 7 2" xfId="11668"/>
    <cellStyle name="Normal 2 2 2 8" xfId="11669"/>
    <cellStyle name="Normal 2 2 2 8 2" xfId="11670"/>
    <cellStyle name="Normal 2 2 2 9" xfId="11671"/>
    <cellStyle name="Normal 2 2 2 9 2" xfId="11672"/>
    <cellStyle name="Normal 2 2 3" xfId="11673"/>
    <cellStyle name="Normal 2 2 3 2" xfId="11674"/>
    <cellStyle name="Normal 2 2 4" xfId="11675"/>
    <cellStyle name="Normal 2 2 4 2" xfId="11676"/>
    <cellStyle name="Normal 2 2 5" xfId="11677"/>
    <cellStyle name="Normal 2 2 5 2" xfId="11678"/>
    <cellStyle name="Normal 2 2 6" xfId="11679"/>
    <cellStyle name="Normal 2 2 6 2" xfId="11680"/>
    <cellStyle name="Normal 2 2 7" xfId="11681"/>
    <cellStyle name="Normal 2 2 7 2" xfId="11682"/>
    <cellStyle name="Normal 2 2 8" xfId="11683"/>
    <cellStyle name="Normal 2 2 8 2" xfId="11684"/>
    <cellStyle name="Normal 2 2 9" xfId="11685"/>
    <cellStyle name="Normal 2 2 9 2" xfId="11686"/>
    <cellStyle name="Normal 2 20" xfId="11687"/>
    <cellStyle name="Normal 2 20 2" xfId="11688"/>
    <cellStyle name="Normal 2 21" xfId="11689"/>
    <cellStyle name="Normal 2 21 2" xfId="11690"/>
    <cellStyle name="Normal 2 22" xfId="11691"/>
    <cellStyle name="Normal 2 22 2" xfId="11692"/>
    <cellStyle name="Normal 2 23" xfId="11693"/>
    <cellStyle name="Normal 2 23 2" xfId="11694"/>
    <cellStyle name="Normal 2 24" xfId="11695"/>
    <cellStyle name="Normal 2 24 2" xfId="11696"/>
    <cellStyle name="Normal 2 25" xfId="11697"/>
    <cellStyle name="Normal 2 25 2" xfId="11698"/>
    <cellStyle name="Normal 2 26" xfId="11699"/>
    <cellStyle name="Normal 2 26 2" xfId="11700"/>
    <cellStyle name="Normal 2 27" xfId="11701"/>
    <cellStyle name="Normal 2 27 2" xfId="11702"/>
    <cellStyle name="Normal 2 28" xfId="11703"/>
    <cellStyle name="Normal 2 28 2" xfId="11704"/>
    <cellStyle name="Normal 2 29" xfId="11705"/>
    <cellStyle name="Normal 2 29 2" xfId="11706"/>
    <cellStyle name="Normal 2 3" xfId="11707"/>
    <cellStyle name="Normal 2 3 2" xfId="11708"/>
    <cellStyle name="Normal 2 30" xfId="11709"/>
    <cellStyle name="Normal 2 30 2" xfId="11710"/>
    <cellStyle name="Normal 2 31" xfId="11711"/>
    <cellStyle name="Normal 2 31 2" xfId="11712"/>
    <cellStyle name="Normal 2 32" xfId="11713"/>
    <cellStyle name="Normal 2 32 2" xfId="11714"/>
    <cellStyle name="Normal 2 33" xfId="11715"/>
    <cellStyle name="Normal 2 4" xfId="11716"/>
    <cellStyle name="Normal 2 4 2" xfId="11717"/>
    <cellStyle name="Normal 2 5" xfId="11718"/>
    <cellStyle name="Normal 2 5 2" xfId="11719"/>
    <cellStyle name="Normal 2 6" xfId="11720"/>
    <cellStyle name="Normal 2 6 2" xfId="11721"/>
    <cellStyle name="Normal 2 7" xfId="11722"/>
    <cellStyle name="Normal 2 7 2" xfId="11723"/>
    <cellStyle name="Normal 2 8" xfId="11724"/>
    <cellStyle name="Normal 2 8 10" xfId="11725"/>
    <cellStyle name="Normal 2 8 10 2" xfId="11726"/>
    <cellStyle name="Normal 2 8 11" xfId="11727"/>
    <cellStyle name="Normal 2 8 11 2" xfId="11728"/>
    <cellStyle name="Normal 2 8 12" xfId="11729"/>
    <cellStyle name="Normal 2 8 12 2" xfId="11730"/>
    <cellStyle name="Normal 2 8 13" xfId="11731"/>
    <cellStyle name="Normal 2 8 13 2" xfId="11732"/>
    <cellStyle name="Normal 2 8 14" xfId="11733"/>
    <cellStyle name="Normal 2 8 2" xfId="11734"/>
    <cellStyle name="Normal 2 8 2 2" xfId="11735"/>
    <cellStyle name="Normal 2 8 2 2 2" xfId="11736"/>
    <cellStyle name="Normal 2 8 2 3" xfId="11737"/>
    <cellStyle name="Normal 2 8 2 3 2" xfId="11738"/>
    <cellStyle name="Normal 2 8 2 4" xfId="11739"/>
    <cellStyle name="Normal 2 8 2 4 2" xfId="11740"/>
    <cellStyle name="Normal 2 8 2 5" xfId="11741"/>
    <cellStyle name="Normal 2 8 2 5 2" xfId="11742"/>
    <cellStyle name="Normal 2 8 2 6" xfId="11743"/>
    <cellStyle name="Normal 2 8 3" xfId="11744"/>
    <cellStyle name="Normal 2 8 3 2" xfId="11745"/>
    <cellStyle name="Normal 2 8 3 2 2" xfId="11746"/>
    <cellStyle name="Normal 2 8 3 3" xfId="11747"/>
    <cellStyle name="Normal 2 8 3 3 2" xfId="11748"/>
    <cellStyle name="Normal 2 8 3 4" xfId="11749"/>
    <cellStyle name="Normal 2 8 3 4 2" xfId="11750"/>
    <cellStyle name="Normal 2 8 3 5" xfId="11751"/>
    <cellStyle name="Normal 2 8 3 5 2" xfId="11752"/>
    <cellStyle name="Normal 2 8 3 6" xfId="11753"/>
    <cellStyle name="Normal 2 8 4" xfId="11754"/>
    <cellStyle name="Normal 2 8 4 2" xfId="11755"/>
    <cellStyle name="Normal 2 8 4 2 2" xfId="11756"/>
    <cellStyle name="Normal 2 8 4 3" xfId="11757"/>
    <cellStyle name="Normal 2 8 4 3 2" xfId="11758"/>
    <cellStyle name="Normal 2 8 4 4" xfId="11759"/>
    <cellStyle name="Normal 2 8 4 4 2" xfId="11760"/>
    <cellStyle name="Normal 2 8 4 5" xfId="11761"/>
    <cellStyle name="Normal 2 8 4 5 2" xfId="11762"/>
    <cellStyle name="Normal 2 8 4 6" xfId="11763"/>
    <cellStyle name="Normal 2 8 5" xfId="11764"/>
    <cellStyle name="Normal 2 8 5 2" xfId="11765"/>
    <cellStyle name="Normal 2 8 5 2 2" xfId="11766"/>
    <cellStyle name="Normal 2 8 5 3" xfId="11767"/>
    <cellStyle name="Normal 2 8 5 3 2" xfId="11768"/>
    <cellStyle name="Normal 2 8 5 4" xfId="11769"/>
    <cellStyle name="Normal 2 8 5 4 2" xfId="11770"/>
    <cellStyle name="Normal 2 8 5 5" xfId="11771"/>
    <cellStyle name="Normal 2 8 5 5 2" xfId="11772"/>
    <cellStyle name="Normal 2 8 5 6" xfId="11773"/>
    <cellStyle name="Normal 2 8 6" xfId="11774"/>
    <cellStyle name="Normal 2 8 6 2" xfId="11775"/>
    <cellStyle name="Normal 2 8 6 2 2" xfId="11776"/>
    <cellStyle name="Normal 2 8 6 3" xfId="11777"/>
    <cellStyle name="Normal 2 8 6 3 2" xfId="11778"/>
    <cellStyle name="Normal 2 8 6 4" xfId="11779"/>
    <cellStyle name="Normal 2 8 6 4 2" xfId="11780"/>
    <cellStyle name="Normal 2 8 6 5" xfId="11781"/>
    <cellStyle name="Normal 2 8 6 5 2" xfId="11782"/>
    <cellStyle name="Normal 2 8 6 6" xfId="11783"/>
    <cellStyle name="Normal 2 8 7" xfId="11784"/>
    <cellStyle name="Normal 2 8 7 2" xfId="11785"/>
    <cellStyle name="Normal 2 8 7 2 2" xfId="11786"/>
    <cellStyle name="Normal 2 8 7 3" xfId="11787"/>
    <cellStyle name="Normal 2 8 7 3 2" xfId="11788"/>
    <cellStyle name="Normal 2 8 7 4" xfId="11789"/>
    <cellStyle name="Normal 2 8 7 4 2" xfId="11790"/>
    <cellStyle name="Normal 2 8 7 5" xfId="11791"/>
    <cellStyle name="Normal 2 8 7 5 2" xfId="11792"/>
    <cellStyle name="Normal 2 8 7 6" xfId="11793"/>
    <cellStyle name="Normal 2 8 8" xfId="11794"/>
    <cellStyle name="Normal 2 8 8 2" xfId="11795"/>
    <cellStyle name="Normal 2 8 8 2 2" xfId="11796"/>
    <cellStyle name="Normal 2 8 8 3" xfId="11797"/>
    <cellStyle name="Normal 2 8 8 3 2" xfId="11798"/>
    <cellStyle name="Normal 2 8 8 4" xfId="11799"/>
    <cellStyle name="Normal 2 8 8 4 2" xfId="11800"/>
    <cellStyle name="Normal 2 8 8 5" xfId="11801"/>
    <cellStyle name="Normal 2 8 8 5 2" xfId="11802"/>
    <cellStyle name="Normal 2 8 8 6" xfId="11803"/>
    <cellStyle name="Normal 2 8 9" xfId="11804"/>
    <cellStyle name="Normal 2 8 9 2" xfId="11805"/>
    <cellStyle name="Normal 2 9" xfId="11806"/>
    <cellStyle name="Normal 2 9 10" xfId="11807"/>
    <cellStyle name="Normal 2 9 10 2" xfId="11808"/>
    <cellStyle name="Normal 2 9 11" xfId="11809"/>
    <cellStyle name="Normal 2 9 11 2" xfId="11810"/>
    <cellStyle name="Normal 2 9 12" xfId="11811"/>
    <cellStyle name="Normal 2 9 12 2" xfId="11812"/>
    <cellStyle name="Normal 2 9 13" xfId="11813"/>
    <cellStyle name="Normal 2 9 13 2" xfId="11814"/>
    <cellStyle name="Normal 2 9 14" xfId="11815"/>
    <cellStyle name="Normal 2 9 14 2" xfId="11816"/>
    <cellStyle name="Normal 2 9 15" xfId="11817"/>
    <cellStyle name="Normal 2 9 15 2" xfId="11818"/>
    <cellStyle name="Normal 2 9 16" xfId="11819"/>
    <cellStyle name="Normal 2 9 16 2" xfId="11820"/>
    <cellStyle name="Normal 2 9 17" xfId="11821"/>
    <cellStyle name="Normal 2 9 17 2" xfId="11822"/>
    <cellStyle name="Normal 2 9 18" xfId="11823"/>
    <cellStyle name="Normal 2 9 18 2" xfId="11824"/>
    <cellStyle name="Normal 2 9 19" xfId="11825"/>
    <cellStyle name="Normal 2 9 19 2" xfId="11826"/>
    <cellStyle name="Normal 2 9 2" xfId="11827"/>
    <cellStyle name="Normal 2 9 2 2" xfId="11828"/>
    <cellStyle name="Normal 2 9 20" xfId="11829"/>
    <cellStyle name="Normal 2 9 20 2" xfId="11830"/>
    <cellStyle name="Normal 2 9 21" xfId="11831"/>
    <cellStyle name="Normal 2 9 21 2" xfId="11832"/>
    <cellStyle name="Normal 2 9 22" xfId="11833"/>
    <cellStyle name="Normal 2 9 3" xfId="11834"/>
    <cellStyle name="Normal 2 9 3 2" xfId="11835"/>
    <cellStyle name="Normal 2 9 4" xfId="11836"/>
    <cellStyle name="Normal 2 9 4 2" xfId="11837"/>
    <cellStyle name="Normal 2 9 5" xfId="11838"/>
    <cellStyle name="Normal 2 9 5 2" xfId="11839"/>
    <cellStyle name="Normal 2 9 6" xfId="11840"/>
    <cellStyle name="Normal 2 9 6 2" xfId="11841"/>
    <cellStyle name="Normal 2 9 7" xfId="11842"/>
    <cellStyle name="Normal 2 9 7 2" xfId="11843"/>
    <cellStyle name="Normal 2 9 8" xfId="11844"/>
    <cellStyle name="Normal 2 9 8 2" xfId="11845"/>
    <cellStyle name="Normal 2 9 9" xfId="11846"/>
    <cellStyle name="Normal 2 9 9 2" xfId="11847"/>
    <cellStyle name="Normal 20" xfId="11848"/>
    <cellStyle name="Normal 20 10" xfId="11849"/>
    <cellStyle name="Normal 20 10 2" xfId="11850"/>
    <cellStyle name="Normal 20 10 3" xfId="11851"/>
    <cellStyle name="Normal 20 11" xfId="11852"/>
    <cellStyle name="Normal 20 11 2" xfId="11853"/>
    <cellStyle name="Normal 20 11 3" xfId="11854"/>
    <cellStyle name="Normal 20 12" xfId="11855"/>
    <cellStyle name="Normal 20 12 2" xfId="11856"/>
    <cellStyle name="Normal 20 12 3" xfId="11857"/>
    <cellStyle name="Normal 20 13" xfId="11858"/>
    <cellStyle name="Normal 20 13 2" xfId="11859"/>
    <cellStyle name="Normal 20 13 3" xfId="11860"/>
    <cellStyle name="Normal 20 14" xfId="11861"/>
    <cellStyle name="Normal 20 14 2" xfId="11862"/>
    <cellStyle name="Normal 20 14 3" xfId="11863"/>
    <cellStyle name="Normal 20 15" xfId="11864"/>
    <cellStyle name="Normal 20 15 2" xfId="11865"/>
    <cellStyle name="Normal 20 15 3" xfId="11866"/>
    <cellStyle name="Normal 20 16" xfId="11867"/>
    <cellStyle name="Normal 20 16 2" xfId="11868"/>
    <cellStyle name="Normal 20 16 3" xfId="11869"/>
    <cellStyle name="Normal 20 17" xfId="11870"/>
    <cellStyle name="Normal 20 17 2" xfId="11871"/>
    <cellStyle name="Normal 20 17 3" xfId="11872"/>
    <cellStyle name="Normal 20 18" xfId="11873"/>
    <cellStyle name="Normal 20 18 2" xfId="11874"/>
    <cellStyle name="Normal 20 18 3" xfId="11875"/>
    <cellStyle name="Normal 20 19" xfId="11876"/>
    <cellStyle name="Normal 20 19 2" xfId="11877"/>
    <cellStyle name="Normal 20 19 3" xfId="11878"/>
    <cellStyle name="Normal 20 2" xfId="11879"/>
    <cellStyle name="Normal 20 2 10" xfId="11880"/>
    <cellStyle name="Normal 20 2 10 2" xfId="11881"/>
    <cellStyle name="Normal 20 2 10 3" xfId="11882"/>
    <cellStyle name="Normal 20 2 11" xfId="11883"/>
    <cellStyle name="Normal 20 2 11 2" xfId="11884"/>
    <cellStyle name="Normal 20 2 11 3" xfId="11885"/>
    <cellStyle name="Normal 20 2 12" xfId="11886"/>
    <cellStyle name="Normal 20 2 12 2" xfId="11887"/>
    <cellStyle name="Normal 20 2 12 3" xfId="11888"/>
    <cellStyle name="Normal 20 2 13" xfId="11889"/>
    <cellStyle name="Normal 20 2 14" xfId="11890"/>
    <cellStyle name="Normal 20 2 2" xfId="11891"/>
    <cellStyle name="Normal 20 2 2 2" xfId="11892"/>
    <cellStyle name="Normal 20 2 2 3" xfId="11893"/>
    <cellStyle name="Normal 20 2 3" xfId="11894"/>
    <cellStyle name="Normal 20 2 3 2" xfId="11895"/>
    <cellStyle name="Normal 20 2 3 3" xfId="11896"/>
    <cellStyle name="Normal 20 2 4" xfId="11897"/>
    <cellStyle name="Normal 20 2 4 2" xfId="11898"/>
    <cellStyle name="Normal 20 2 4 3" xfId="11899"/>
    <cellStyle name="Normal 20 2 5" xfId="11900"/>
    <cellStyle name="Normal 20 2 5 2" xfId="11901"/>
    <cellStyle name="Normal 20 2 5 3" xfId="11902"/>
    <cellStyle name="Normal 20 2 6" xfId="11903"/>
    <cellStyle name="Normal 20 2 6 2" xfId="11904"/>
    <cellStyle name="Normal 20 2 6 3" xfId="11905"/>
    <cellStyle name="Normal 20 2 7" xfId="11906"/>
    <cellStyle name="Normal 20 2 7 2" xfId="11907"/>
    <cellStyle name="Normal 20 2 7 3" xfId="11908"/>
    <cellStyle name="Normal 20 2 8" xfId="11909"/>
    <cellStyle name="Normal 20 2 8 2" xfId="11910"/>
    <cellStyle name="Normal 20 2 8 3" xfId="11911"/>
    <cellStyle name="Normal 20 2 9" xfId="11912"/>
    <cellStyle name="Normal 20 2 9 2" xfId="11913"/>
    <cellStyle name="Normal 20 2 9 3" xfId="11914"/>
    <cellStyle name="Normal 20 20" xfId="11915"/>
    <cellStyle name="Normal 20 20 2" xfId="11916"/>
    <cellStyle name="Normal 20 20 3" xfId="11917"/>
    <cellStyle name="Normal 20 21" xfId="11918"/>
    <cellStyle name="Normal 20 21 2" xfId="11919"/>
    <cellStyle name="Normal 20 21 3" xfId="11920"/>
    <cellStyle name="Normal 20 22" xfId="11921"/>
    <cellStyle name="Normal 20 22 2" xfId="11922"/>
    <cellStyle name="Normal 20 22 3" xfId="11923"/>
    <cellStyle name="Normal 20 23" xfId="11924"/>
    <cellStyle name="Normal 20 23 2" xfId="11925"/>
    <cellStyle name="Normal 20 23 3" xfId="11926"/>
    <cellStyle name="Normal 20 24" xfId="11927"/>
    <cellStyle name="Normal 20 24 2" xfId="11928"/>
    <cellStyle name="Normal 20 24 3" xfId="11929"/>
    <cellStyle name="Normal 20 25" xfId="11930"/>
    <cellStyle name="Normal 20 25 2" xfId="11931"/>
    <cellStyle name="Normal 20 25 3" xfId="11932"/>
    <cellStyle name="Normal 20 26" xfId="11933"/>
    <cellStyle name="Normal 20 26 2" xfId="11934"/>
    <cellStyle name="Normal 20 26 3" xfId="11935"/>
    <cellStyle name="Normal 20 27" xfId="11936"/>
    <cellStyle name="Normal 20 28" xfId="11937"/>
    <cellStyle name="Normal 20 3" xfId="11938"/>
    <cellStyle name="Normal 20 3 10" xfId="11939"/>
    <cellStyle name="Normal 20 3 10 2" xfId="11940"/>
    <cellStyle name="Normal 20 3 10 3" xfId="11941"/>
    <cellStyle name="Normal 20 3 11" xfId="11942"/>
    <cellStyle name="Normal 20 3 11 2" xfId="11943"/>
    <cellStyle name="Normal 20 3 11 3" xfId="11944"/>
    <cellStyle name="Normal 20 3 12" xfId="11945"/>
    <cellStyle name="Normal 20 3 12 2" xfId="11946"/>
    <cellStyle name="Normal 20 3 12 3" xfId="11947"/>
    <cellStyle name="Normal 20 3 13" xfId="11948"/>
    <cellStyle name="Normal 20 3 14" xfId="11949"/>
    <cellStyle name="Normal 20 3 2" xfId="11950"/>
    <cellStyle name="Normal 20 3 2 2" xfId="11951"/>
    <cellStyle name="Normal 20 3 2 3" xfId="11952"/>
    <cellStyle name="Normal 20 3 3" xfId="11953"/>
    <cellStyle name="Normal 20 3 3 2" xfId="11954"/>
    <cellStyle name="Normal 20 3 3 3" xfId="11955"/>
    <cellStyle name="Normal 20 3 4" xfId="11956"/>
    <cellStyle name="Normal 20 3 4 2" xfId="11957"/>
    <cellStyle name="Normal 20 3 4 3" xfId="11958"/>
    <cellStyle name="Normal 20 3 5" xfId="11959"/>
    <cellStyle name="Normal 20 3 5 2" xfId="11960"/>
    <cellStyle name="Normal 20 3 5 3" xfId="11961"/>
    <cellStyle name="Normal 20 3 6" xfId="11962"/>
    <cellStyle name="Normal 20 3 6 2" xfId="11963"/>
    <cellStyle name="Normal 20 3 6 3" xfId="11964"/>
    <cellStyle name="Normal 20 3 7" xfId="11965"/>
    <cellStyle name="Normal 20 3 7 2" xfId="11966"/>
    <cellStyle name="Normal 20 3 7 3" xfId="11967"/>
    <cellStyle name="Normal 20 3 8" xfId="11968"/>
    <cellStyle name="Normal 20 3 8 2" xfId="11969"/>
    <cellStyle name="Normal 20 3 8 3" xfId="11970"/>
    <cellStyle name="Normal 20 3 9" xfId="11971"/>
    <cellStyle name="Normal 20 3 9 2" xfId="11972"/>
    <cellStyle name="Normal 20 3 9 3" xfId="11973"/>
    <cellStyle name="Normal 20 4" xfId="11974"/>
    <cellStyle name="Normal 20 4 10" xfId="11975"/>
    <cellStyle name="Normal 20 4 10 2" xfId="11976"/>
    <cellStyle name="Normal 20 4 10 3" xfId="11977"/>
    <cellStyle name="Normal 20 4 11" xfId="11978"/>
    <cellStyle name="Normal 20 4 11 2" xfId="11979"/>
    <cellStyle name="Normal 20 4 11 3" xfId="11980"/>
    <cellStyle name="Normal 20 4 12" xfId="11981"/>
    <cellStyle name="Normal 20 4 12 2" xfId="11982"/>
    <cellStyle name="Normal 20 4 12 3" xfId="11983"/>
    <cellStyle name="Normal 20 4 13" xfId="11984"/>
    <cellStyle name="Normal 20 4 14" xfId="11985"/>
    <cellStyle name="Normal 20 4 2" xfId="11986"/>
    <cellStyle name="Normal 20 4 2 2" xfId="11987"/>
    <cellStyle name="Normal 20 4 2 3" xfId="11988"/>
    <cellStyle name="Normal 20 4 3" xfId="11989"/>
    <cellStyle name="Normal 20 4 3 2" xfId="11990"/>
    <cellStyle name="Normal 20 4 3 3" xfId="11991"/>
    <cellStyle name="Normal 20 4 4" xfId="11992"/>
    <cellStyle name="Normal 20 4 4 2" xfId="11993"/>
    <cellStyle name="Normal 20 4 4 3" xfId="11994"/>
    <cellStyle name="Normal 20 4 5" xfId="11995"/>
    <cellStyle name="Normal 20 4 5 2" xfId="11996"/>
    <cellStyle name="Normal 20 4 5 3" xfId="11997"/>
    <cellStyle name="Normal 20 4 6" xfId="11998"/>
    <cellStyle name="Normal 20 4 6 2" xfId="11999"/>
    <cellStyle name="Normal 20 4 6 3" xfId="12000"/>
    <cellStyle name="Normal 20 4 7" xfId="12001"/>
    <cellStyle name="Normal 20 4 7 2" xfId="12002"/>
    <cellStyle name="Normal 20 4 7 3" xfId="12003"/>
    <cellStyle name="Normal 20 4 8" xfId="12004"/>
    <cellStyle name="Normal 20 4 8 2" xfId="12005"/>
    <cellStyle name="Normal 20 4 8 3" xfId="12006"/>
    <cellStyle name="Normal 20 4 9" xfId="12007"/>
    <cellStyle name="Normal 20 4 9 2" xfId="12008"/>
    <cellStyle name="Normal 20 4 9 3" xfId="12009"/>
    <cellStyle name="Normal 20 5" xfId="12010"/>
    <cellStyle name="Normal 20 5 10" xfId="12011"/>
    <cellStyle name="Normal 20 5 10 2" xfId="12012"/>
    <cellStyle name="Normal 20 5 10 3" xfId="12013"/>
    <cellStyle name="Normal 20 5 11" xfId="12014"/>
    <cellStyle name="Normal 20 5 11 2" xfId="12015"/>
    <cellStyle name="Normal 20 5 11 3" xfId="12016"/>
    <cellStyle name="Normal 20 5 12" xfId="12017"/>
    <cellStyle name="Normal 20 5 12 2" xfId="12018"/>
    <cellStyle name="Normal 20 5 12 3" xfId="12019"/>
    <cellStyle name="Normal 20 5 13" xfId="12020"/>
    <cellStyle name="Normal 20 5 14" xfId="12021"/>
    <cellStyle name="Normal 20 5 2" xfId="12022"/>
    <cellStyle name="Normal 20 5 2 2" xfId="12023"/>
    <cellStyle name="Normal 20 5 2 3" xfId="12024"/>
    <cellStyle name="Normal 20 5 3" xfId="12025"/>
    <cellStyle name="Normal 20 5 3 2" xfId="12026"/>
    <cellStyle name="Normal 20 5 3 3" xfId="12027"/>
    <cellStyle name="Normal 20 5 4" xfId="12028"/>
    <cellStyle name="Normal 20 5 4 2" xfId="12029"/>
    <cellStyle name="Normal 20 5 4 3" xfId="12030"/>
    <cellStyle name="Normal 20 5 5" xfId="12031"/>
    <cellStyle name="Normal 20 5 5 2" xfId="12032"/>
    <cellStyle name="Normal 20 5 5 3" xfId="12033"/>
    <cellStyle name="Normal 20 5 6" xfId="12034"/>
    <cellStyle name="Normal 20 5 6 2" xfId="12035"/>
    <cellStyle name="Normal 20 5 6 3" xfId="12036"/>
    <cellStyle name="Normal 20 5 7" xfId="12037"/>
    <cellStyle name="Normal 20 5 7 2" xfId="12038"/>
    <cellStyle name="Normal 20 5 7 3" xfId="12039"/>
    <cellStyle name="Normal 20 5 8" xfId="12040"/>
    <cellStyle name="Normal 20 5 8 2" xfId="12041"/>
    <cellStyle name="Normal 20 5 8 3" xfId="12042"/>
    <cellStyle name="Normal 20 5 9" xfId="12043"/>
    <cellStyle name="Normal 20 5 9 2" xfId="12044"/>
    <cellStyle name="Normal 20 5 9 3" xfId="12045"/>
    <cellStyle name="Normal 20 6" xfId="12046"/>
    <cellStyle name="Normal 20 6 10" xfId="12047"/>
    <cellStyle name="Normal 20 6 10 2" xfId="12048"/>
    <cellStyle name="Normal 20 6 10 3" xfId="12049"/>
    <cellStyle name="Normal 20 6 11" xfId="12050"/>
    <cellStyle name="Normal 20 6 11 2" xfId="12051"/>
    <cellStyle name="Normal 20 6 11 3" xfId="12052"/>
    <cellStyle name="Normal 20 6 12" xfId="12053"/>
    <cellStyle name="Normal 20 6 12 2" xfId="12054"/>
    <cellStyle name="Normal 20 6 12 3" xfId="12055"/>
    <cellStyle name="Normal 20 6 13" xfId="12056"/>
    <cellStyle name="Normal 20 6 14" xfId="12057"/>
    <cellStyle name="Normal 20 6 2" xfId="12058"/>
    <cellStyle name="Normal 20 6 2 2" xfId="12059"/>
    <cellStyle name="Normal 20 6 2 3" xfId="12060"/>
    <cellStyle name="Normal 20 6 3" xfId="12061"/>
    <cellStyle name="Normal 20 6 3 2" xfId="12062"/>
    <cellStyle name="Normal 20 6 3 3" xfId="12063"/>
    <cellStyle name="Normal 20 6 4" xfId="12064"/>
    <cellStyle name="Normal 20 6 4 2" xfId="12065"/>
    <cellStyle name="Normal 20 6 4 3" xfId="12066"/>
    <cellStyle name="Normal 20 6 5" xfId="12067"/>
    <cellStyle name="Normal 20 6 5 2" xfId="12068"/>
    <cellStyle name="Normal 20 6 5 3" xfId="12069"/>
    <cellStyle name="Normal 20 6 6" xfId="12070"/>
    <cellStyle name="Normal 20 6 6 2" xfId="12071"/>
    <cellStyle name="Normal 20 6 6 3" xfId="12072"/>
    <cellStyle name="Normal 20 6 7" xfId="12073"/>
    <cellStyle name="Normal 20 6 7 2" xfId="12074"/>
    <cellStyle name="Normal 20 6 7 3" xfId="12075"/>
    <cellStyle name="Normal 20 6 8" xfId="12076"/>
    <cellStyle name="Normal 20 6 8 2" xfId="12077"/>
    <cellStyle name="Normal 20 6 8 3" xfId="12078"/>
    <cellStyle name="Normal 20 6 9" xfId="12079"/>
    <cellStyle name="Normal 20 6 9 2" xfId="12080"/>
    <cellStyle name="Normal 20 6 9 3" xfId="12081"/>
    <cellStyle name="Normal 20 7" xfId="12082"/>
    <cellStyle name="Normal 20 7 2" xfId="12083"/>
    <cellStyle name="Normal 20 7 3" xfId="12084"/>
    <cellStyle name="Normal 20 8" xfId="12085"/>
    <cellStyle name="Normal 20 8 2" xfId="12086"/>
    <cellStyle name="Normal 20 8 3" xfId="12087"/>
    <cellStyle name="Normal 20 9" xfId="12088"/>
    <cellStyle name="Normal 20 9 2" xfId="12089"/>
    <cellStyle name="Normal 20 9 3" xfId="12090"/>
    <cellStyle name="Normal 21" xfId="12091"/>
    <cellStyle name="Normal 21 10" xfId="12092"/>
    <cellStyle name="Normal 21 10 2" xfId="12093"/>
    <cellStyle name="Normal 21 10 3" xfId="12094"/>
    <cellStyle name="Normal 21 11" xfId="12095"/>
    <cellStyle name="Normal 21 11 2" xfId="12096"/>
    <cellStyle name="Normal 21 11 3" xfId="12097"/>
    <cellStyle name="Normal 21 12" xfId="12098"/>
    <cellStyle name="Normal 21 12 2" xfId="12099"/>
    <cellStyle name="Normal 21 12 3" xfId="12100"/>
    <cellStyle name="Normal 21 13" xfId="12101"/>
    <cellStyle name="Normal 21 13 2" xfId="12102"/>
    <cellStyle name="Normal 21 13 3" xfId="12103"/>
    <cellStyle name="Normal 21 14" xfId="12104"/>
    <cellStyle name="Normal 21 14 2" xfId="12105"/>
    <cellStyle name="Normal 21 14 3" xfId="12106"/>
    <cellStyle name="Normal 21 15" xfId="12107"/>
    <cellStyle name="Normal 21 15 2" xfId="12108"/>
    <cellStyle name="Normal 21 15 3" xfId="12109"/>
    <cellStyle name="Normal 21 16" xfId="12110"/>
    <cellStyle name="Normal 21 16 2" xfId="12111"/>
    <cellStyle name="Normal 21 16 3" xfId="12112"/>
    <cellStyle name="Normal 21 17" xfId="12113"/>
    <cellStyle name="Normal 21 17 2" xfId="12114"/>
    <cellStyle name="Normal 21 17 3" xfId="12115"/>
    <cellStyle name="Normal 21 18" xfId="12116"/>
    <cellStyle name="Normal 21 18 2" xfId="12117"/>
    <cellStyle name="Normal 21 18 3" xfId="12118"/>
    <cellStyle name="Normal 21 19" xfId="12119"/>
    <cellStyle name="Normal 21 19 2" xfId="12120"/>
    <cellStyle name="Normal 21 19 3" xfId="12121"/>
    <cellStyle name="Normal 21 2" xfId="12122"/>
    <cellStyle name="Normal 21 2 10" xfId="12123"/>
    <cellStyle name="Normal 21 2 10 2" xfId="12124"/>
    <cellStyle name="Normal 21 2 10 3" xfId="12125"/>
    <cellStyle name="Normal 21 2 11" xfId="12126"/>
    <cellStyle name="Normal 21 2 11 2" xfId="12127"/>
    <cellStyle name="Normal 21 2 11 3" xfId="12128"/>
    <cellStyle name="Normal 21 2 12" xfId="12129"/>
    <cellStyle name="Normal 21 2 12 2" xfId="12130"/>
    <cellStyle name="Normal 21 2 12 3" xfId="12131"/>
    <cellStyle name="Normal 21 2 13" xfId="12132"/>
    <cellStyle name="Normal 21 2 14" xfId="12133"/>
    <cellStyle name="Normal 21 2 2" xfId="12134"/>
    <cellStyle name="Normal 21 2 2 2" xfId="12135"/>
    <cellStyle name="Normal 21 2 2 3" xfId="12136"/>
    <cellStyle name="Normal 21 2 3" xfId="12137"/>
    <cellStyle name="Normal 21 2 3 2" xfId="12138"/>
    <cellStyle name="Normal 21 2 3 3" xfId="12139"/>
    <cellStyle name="Normal 21 2 4" xfId="12140"/>
    <cellStyle name="Normal 21 2 4 2" xfId="12141"/>
    <cellStyle name="Normal 21 2 4 3" xfId="12142"/>
    <cellStyle name="Normal 21 2 5" xfId="12143"/>
    <cellStyle name="Normal 21 2 5 2" xfId="12144"/>
    <cellStyle name="Normal 21 2 5 3" xfId="12145"/>
    <cellStyle name="Normal 21 2 6" xfId="12146"/>
    <cellStyle name="Normal 21 2 6 2" xfId="12147"/>
    <cellStyle name="Normal 21 2 6 3" xfId="12148"/>
    <cellStyle name="Normal 21 2 7" xfId="12149"/>
    <cellStyle name="Normal 21 2 7 2" xfId="12150"/>
    <cellStyle name="Normal 21 2 7 3" xfId="12151"/>
    <cellStyle name="Normal 21 2 8" xfId="12152"/>
    <cellStyle name="Normal 21 2 8 2" xfId="12153"/>
    <cellStyle name="Normal 21 2 8 3" xfId="12154"/>
    <cellStyle name="Normal 21 2 9" xfId="12155"/>
    <cellStyle name="Normal 21 2 9 2" xfId="12156"/>
    <cellStyle name="Normal 21 2 9 3" xfId="12157"/>
    <cellStyle name="Normal 21 20" xfId="12158"/>
    <cellStyle name="Normal 21 20 2" xfId="12159"/>
    <cellStyle name="Normal 21 20 3" xfId="12160"/>
    <cellStyle name="Normal 21 21" xfId="12161"/>
    <cellStyle name="Normal 21 21 2" xfId="12162"/>
    <cellStyle name="Normal 21 21 3" xfId="12163"/>
    <cellStyle name="Normal 21 22" xfId="12164"/>
    <cellStyle name="Normal 21 22 2" xfId="12165"/>
    <cellStyle name="Normal 21 22 3" xfId="12166"/>
    <cellStyle name="Normal 21 23" xfId="12167"/>
    <cellStyle name="Normal 21 23 2" xfId="12168"/>
    <cellStyle name="Normal 21 23 3" xfId="12169"/>
    <cellStyle name="Normal 21 24" xfId="12170"/>
    <cellStyle name="Normal 21 24 2" xfId="12171"/>
    <cellStyle name="Normal 21 24 3" xfId="12172"/>
    <cellStyle name="Normal 21 25" xfId="12173"/>
    <cellStyle name="Normal 21 25 2" xfId="12174"/>
    <cellStyle name="Normal 21 25 3" xfId="12175"/>
    <cellStyle name="Normal 21 26" xfId="12176"/>
    <cellStyle name="Normal 21 26 2" xfId="12177"/>
    <cellStyle name="Normal 21 26 3" xfId="12178"/>
    <cellStyle name="Normal 21 27" xfId="12179"/>
    <cellStyle name="Normal 21 28" xfId="12180"/>
    <cellStyle name="Normal 21 3" xfId="12181"/>
    <cellStyle name="Normal 21 3 10" xfId="12182"/>
    <cellStyle name="Normal 21 3 10 2" xfId="12183"/>
    <cellStyle name="Normal 21 3 10 3" xfId="12184"/>
    <cellStyle name="Normal 21 3 11" xfId="12185"/>
    <cellStyle name="Normal 21 3 11 2" xfId="12186"/>
    <cellStyle name="Normal 21 3 11 3" xfId="12187"/>
    <cellStyle name="Normal 21 3 12" xfId="12188"/>
    <cellStyle name="Normal 21 3 12 2" xfId="12189"/>
    <cellStyle name="Normal 21 3 12 3" xfId="12190"/>
    <cellStyle name="Normal 21 3 13" xfId="12191"/>
    <cellStyle name="Normal 21 3 14" xfId="12192"/>
    <cellStyle name="Normal 21 3 2" xfId="12193"/>
    <cellStyle name="Normal 21 3 2 2" xfId="12194"/>
    <cellStyle name="Normal 21 3 2 3" xfId="12195"/>
    <cellStyle name="Normal 21 3 3" xfId="12196"/>
    <cellStyle name="Normal 21 3 3 2" xfId="12197"/>
    <cellStyle name="Normal 21 3 3 3" xfId="12198"/>
    <cellStyle name="Normal 21 3 4" xfId="12199"/>
    <cellStyle name="Normal 21 3 4 2" xfId="12200"/>
    <cellStyle name="Normal 21 3 4 3" xfId="12201"/>
    <cellStyle name="Normal 21 3 5" xfId="12202"/>
    <cellStyle name="Normal 21 3 5 2" xfId="12203"/>
    <cellStyle name="Normal 21 3 5 3" xfId="12204"/>
    <cellStyle name="Normal 21 3 6" xfId="12205"/>
    <cellStyle name="Normal 21 3 6 2" xfId="12206"/>
    <cellStyle name="Normal 21 3 6 3" xfId="12207"/>
    <cellStyle name="Normal 21 3 7" xfId="12208"/>
    <cellStyle name="Normal 21 3 7 2" xfId="12209"/>
    <cellStyle name="Normal 21 3 7 3" xfId="12210"/>
    <cellStyle name="Normal 21 3 8" xfId="12211"/>
    <cellStyle name="Normal 21 3 8 2" xfId="12212"/>
    <cellStyle name="Normal 21 3 8 3" xfId="12213"/>
    <cellStyle name="Normal 21 3 9" xfId="12214"/>
    <cellStyle name="Normal 21 3 9 2" xfId="12215"/>
    <cellStyle name="Normal 21 3 9 3" xfId="12216"/>
    <cellStyle name="Normal 21 4" xfId="12217"/>
    <cellStyle name="Normal 21 4 10" xfId="12218"/>
    <cellStyle name="Normal 21 4 10 2" xfId="12219"/>
    <cellStyle name="Normal 21 4 10 3" xfId="12220"/>
    <cellStyle name="Normal 21 4 11" xfId="12221"/>
    <cellStyle name="Normal 21 4 11 2" xfId="12222"/>
    <cellStyle name="Normal 21 4 11 3" xfId="12223"/>
    <cellStyle name="Normal 21 4 12" xfId="12224"/>
    <cellStyle name="Normal 21 4 12 2" xfId="12225"/>
    <cellStyle name="Normal 21 4 12 3" xfId="12226"/>
    <cellStyle name="Normal 21 4 13" xfId="12227"/>
    <cellStyle name="Normal 21 4 14" xfId="12228"/>
    <cellStyle name="Normal 21 4 2" xfId="12229"/>
    <cellStyle name="Normal 21 4 2 2" xfId="12230"/>
    <cellStyle name="Normal 21 4 2 3" xfId="12231"/>
    <cellStyle name="Normal 21 4 3" xfId="12232"/>
    <cellStyle name="Normal 21 4 3 2" xfId="12233"/>
    <cellStyle name="Normal 21 4 3 3" xfId="12234"/>
    <cellStyle name="Normal 21 4 4" xfId="12235"/>
    <cellStyle name="Normal 21 4 4 2" xfId="12236"/>
    <cellStyle name="Normal 21 4 4 3" xfId="12237"/>
    <cellStyle name="Normal 21 4 5" xfId="12238"/>
    <cellStyle name="Normal 21 4 5 2" xfId="12239"/>
    <cellStyle name="Normal 21 4 5 3" xfId="12240"/>
    <cellStyle name="Normal 21 4 6" xfId="12241"/>
    <cellStyle name="Normal 21 4 6 2" xfId="12242"/>
    <cellStyle name="Normal 21 4 6 3" xfId="12243"/>
    <cellStyle name="Normal 21 4 7" xfId="12244"/>
    <cellStyle name="Normal 21 4 7 2" xfId="12245"/>
    <cellStyle name="Normal 21 4 7 3" xfId="12246"/>
    <cellStyle name="Normal 21 4 8" xfId="12247"/>
    <cellStyle name="Normal 21 4 8 2" xfId="12248"/>
    <cellStyle name="Normal 21 4 8 3" xfId="12249"/>
    <cellStyle name="Normal 21 4 9" xfId="12250"/>
    <cellStyle name="Normal 21 4 9 2" xfId="12251"/>
    <cellStyle name="Normal 21 4 9 3" xfId="12252"/>
    <cellStyle name="Normal 21 5" xfId="12253"/>
    <cellStyle name="Normal 21 5 10" xfId="12254"/>
    <cellStyle name="Normal 21 5 10 2" xfId="12255"/>
    <cellStyle name="Normal 21 5 10 3" xfId="12256"/>
    <cellStyle name="Normal 21 5 11" xfId="12257"/>
    <cellStyle name="Normal 21 5 11 2" xfId="12258"/>
    <cellStyle name="Normal 21 5 11 3" xfId="12259"/>
    <cellStyle name="Normal 21 5 12" xfId="12260"/>
    <cellStyle name="Normal 21 5 12 2" xfId="12261"/>
    <cellStyle name="Normal 21 5 12 3" xfId="12262"/>
    <cellStyle name="Normal 21 5 13" xfId="12263"/>
    <cellStyle name="Normal 21 5 14" xfId="12264"/>
    <cellStyle name="Normal 21 5 2" xfId="12265"/>
    <cellStyle name="Normal 21 5 2 2" xfId="12266"/>
    <cellStyle name="Normal 21 5 2 3" xfId="12267"/>
    <cellStyle name="Normal 21 5 3" xfId="12268"/>
    <cellStyle name="Normal 21 5 3 2" xfId="12269"/>
    <cellStyle name="Normal 21 5 3 3" xfId="12270"/>
    <cellStyle name="Normal 21 5 4" xfId="12271"/>
    <cellStyle name="Normal 21 5 4 2" xfId="12272"/>
    <cellStyle name="Normal 21 5 4 3" xfId="12273"/>
    <cellStyle name="Normal 21 5 5" xfId="12274"/>
    <cellStyle name="Normal 21 5 5 2" xfId="12275"/>
    <cellStyle name="Normal 21 5 5 3" xfId="12276"/>
    <cellStyle name="Normal 21 5 6" xfId="12277"/>
    <cellStyle name="Normal 21 5 6 2" xfId="12278"/>
    <cellStyle name="Normal 21 5 6 3" xfId="12279"/>
    <cellStyle name="Normal 21 5 7" xfId="12280"/>
    <cellStyle name="Normal 21 5 7 2" xfId="12281"/>
    <cellStyle name="Normal 21 5 7 3" xfId="12282"/>
    <cellStyle name="Normal 21 5 8" xfId="12283"/>
    <cellStyle name="Normal 21 5 8 2" xfId="12284"/>
    <cellStyle name="Normal 21 5 8 3" xfId="12285"/>
    <cellStyle name="Normal 21 5 9" xfId="12286"/>
    <cellStyle name="Normal 21 5 9 2" xfId="12287"/>
    <cellStyle name="Normal 21 5 9 3" xfId="12288"/>
    <cellStyle name="Normal 21 6" xfId="12289"/>
    <cellStyle name="Normal 21 6 10" xfId="12290"/>
    <cellStyle name="Normal 21 6 10 2" xfId="12291"/>
    <cellStyle name="Normal 21 6 10 3" xfId="12292"/>
    <cellStyle name="Normal 21 6 11" xfId="12293"/>
    <cellStyle name="Normal 21 6 11 2" xfId="12294"/>
    <cellStyle name="Normal 21 6 11 3" xfId="12295"/>
    <cellStyle name="Normal 21 6 12" xfId="12296"/>
    <cellStyle name="Normal 21 6 12 2" xfId="12297"/>
    <cellStyle name="Normal 21 6 12 3" xfId="12298"/>
    <cellStyle name="Normal 21 6 13" xfId="12299"/>
    <cellStyle name="Normal 21 6 14" xfId="12300"/>
    <cellStyle name="Normal 21 6 2" xfId="12301"/>
    <cellStyle name="Normal 21 6 2 2" xfId="12302"/>
    <cellStyle name="Normal 21 6 2 3" xfId="12303"/>
    <cellStyle name="Normal 21 6 3" xfId="12304"/>
    <cellStyle name="Normal 21 6 3 2" xfId="12305"/>
    <cellStyle name="Normal 21 6 3 3" xfId="12306"/>
    <cellStyle name="Normal 21 6 4" xfId="12307"/>
    <cellStyle name="Normal 21 6 4 2" xfId="12308"/>
    <cellStyle name="Normal 21 6 4 3" xfId="12309"/>
    <cellStyle name="Normal 21 6 5" xfId="12310"/>
    <cellStyle name="Normal 21 6 5 2" xfId="12311"/>
    <cellStyle name="Normal 21 6 5 3" xfId="12312"/>
    <cellStyle name="Normal 21 6 6" xfId="12313"/>
    <cellStyle name="Normal 21 6 6 2" xfId="12314"/>
    <cellStyle name="Normal 21 6 6 3" xfId="12315"/>
    <cellStyle name="Normal 21 6 7" xfId="12316"/>
    <cellStyle name="Normal 21 6 7 2" xfId="12317"/>
    <cellStyle name="Normal 21 6 7 3" xfId="12318"/>
    <cellStyle name="Normal 21 6 8" xfId="12319"/>
    <cellStyle name="Normal 21 6 8 2" xfId="12320"/>
    <cellStyle name="Normal 21 6 8 3" xfId="12321"/>
    <cellStyle name="Normal 21 6 9" xfId="12322"/>
    <cellStyle name="Normal 21 6 9 2" xfId="12323"/>
    <cellStyle name="Normal 21 6 9 3" xfId="12324"/>
    <cellStyle name="Normal 21 7" xfId="12325"/>
    <cellStyle name="Normal 21 7 2" xfId="12326"/>
    <cellStyle name="Normal 21 7 3" xfId="12327"/>
    <cellStyle name="Normal 21 8" xfId="12328"/>
    <cellStyle name="Normal 21 8 2" xfId="12329"/>
    <cellStyle name="Normal 21 8 3" xfId="12330"/>
    <cellStyle name="Normal 21 9" xfId="12331"/>
    <cellStyle name="Normal 21 9 2" xfId="12332"/>
    <cellStyle name="Normal 21 9 3" xfId="12333"/>
    <cellStyle name="Normal 22" xfId="12334"/>
    <cellStyle name="Normal 22 10" xfId="12335"/>
    <cellStyle name="Normal 22 10 2" xfId="12336"/>
    <cellStyle name="Normal 22 10 3" xfId="12337"/>
    <cellStyle name="Normal 22 11" xfId="12338"/>
    <cellStyle name="Normal 22 11 2" xfId="12339"/>
    <cellStyle name="Normal 22 11 3" xfId="12340"/>
    <cellStyle name="Normal 22 12" xfId="12341"/>
    <cellStyle name="Normal 22 12 2" xfId="12342"/>
    <cellStyle name="Normal 22 12 3" xfId="12343"/>
    <cellStyle name="Normal 22 13" xfId="12344"/>
    <cellStyle name="Normal 22 13 2" xfId="12345"/>
    <cellStyle name="Normal 22 13 3" xfId="12346"/>
    <cellStyle name="Normal 22 14" xfId="12347"/>
    <cellStyle name="Normal 22 14 2" xfId="12348"/>
    <cellStyle name="Normal 22 14 3" xfId="12349"/>
    <cellStyle name="Normal 22 15" xfId="12350"/>
    <cellStyle name="Normal 22 15 2" xfId="12351"/>
    <cellStyle name="Normal 22 15 3" xfId="12352"/>
    <cellStyle name="Normal 22 16" xfId="12353"/>
    <cellStyle name="Normal 22 16 2" xfId="12354"/>
    <cellStyle name="Normal 22 16 3" xfId="12355"/>
    <cellStyle name="Normal 22 17" xfId="12356"/>
    <cellStyle name="Normal 22 17 2" xfId="12357"/>
    <cellStyle name="Normal 22 17 3" xfId="12358"/>
    <cellStyle name="Normal 22 18" xfId="12359"/>
    <cellStyle name="Normal 22 18 2" xfId="12360"/>
    <cellStyle name="Normal 22 18 3" xfId="12361"/>
    <cellStyle name="Normal 22 19" xfId="12362"/>
    <cellStyle name="Normal 22 19 2" xfId="12363"/>
    <cellStyle name="Normal 22 19 3" xfId="12364"/>
    <cellStyle name="Normal 22 2" xfId="12365"/>
    <cellStyle name="Normal 22 2 2" xfId="12366"/>
    <cellStyle name="Normal 22 2 3" xfId="12367"/>
    <cellStyle name="Normal 22 20" xfId="12368"/>
    <cellStyle name="Normal 22 20 2" xfId="12369"/>
    <cellStyle name="Normal 22 20 3" xfId="12370"/>
    <cellStyle name="Normal 22 21" xfId="12371"/>
    <cellStyle name="Normal 22 21 2" xfId="12372"/>
    <cellStyle name="Normal 22 21 3" xfId="12373"/>
    <cellStyle name="Normal 22 22" xfId="12374"/>
    <cellStyle name="Normal 22 23" xfId="12375"/>
    <cellStyle name="Normal 22 3" xfId="12376"/>
    <cellStyle name="Normal 22 3 2" xfId="12377"/>
    <cellStyle name="Normal 22 3 3" xfId="12378"/>
    <cellStyle name="Normal 22 4" xfId="12379"/>
    <cellStyle name="Normal 22 4 2" xfId="12380"/>
    <cellStyle name="Normal 22 4 3" xfId="12381"/>
    <cellStyle name="Normal 22 5" xfId="12382"/>
    <cellStyle name="Normal 22 5 2" xfId="12383"/>
    <cellStyle name="Normal 22 5 3" xfId="12384"/>
    <cellStyle name="Normal 22 6" xfId="12385"/>
    <cellStyle name="Normal 22 6 2" xfId="12386"/>
    <cellStyle name="Normal 22 6 3" xfId="12387"/>
    <cellStyle name="Normal 22 7" xfId="12388"/>
    <cellStyle name="Normal 22 7 2" xfId="12389"/>
    <cellStyle name="Normal 22 7 3" xfId="12390"/>
    <cellStyle name="Normal 22 8" xfId="12391"/>
    <cellStyle name="Normal 22 8 2" xfId="12392"/>
    <cellStyle name="Normal 22 8 3" xfId="12393"/>
    <cellStyle name="Normal 22 9" xfId="12394"/>
    <cellStyle name="Normal 22 9 2" xfId="12395"/>
    <cellStyle name="Normal 22 9 3" xfId="12396"/>
    <cellStyle name="Normal 23" xfId="12397"/>
    <cellStyle name="Normal 23 10" xfId="12398"/>
    <cellStyle name="Normal 23 10 2" xfId="12399"/>
    <cellStyle name="Normal 23 10 3" xfId="12400"/>
    <cellStyle name="Normal 23 11" xfId="12401"/>
    <cellStyle name="Normal 23 11 2" xfId="12402"/>
    <cellStyle name="Normal 23 11 3" xfId="12403"/>
    <cellStyle name="Normal 23 12" xfId="12404"/>
    <cellStyle name="Normal 23 12 2" xfId="12405"/>
    <cellStyle name="Normal 23 12 3" xfId="12406"/>
    <cellStyle name="Normal 23 13" xfId="12407"/>
    <cellStyle name="Normal 23 14" xfId="12408"/>
    <cellStyle name="Normal 23 2" xfId="12409"/>
    <cellStyle name="Normal 23 2 2" xfId="12410"/>
    <cellStyle name="Normal 23 2 3" xfId="12411"/>
    <cellStyle name="Normal 23 3" xfId="12412"/>
    <cellStyle name="Normal 23 3 2" xfId="12413"/>
    <cellStyle name="Normal 23 3 3" xfId="12414"/>
    <cellStyle name="Normal 23 4" xfId="12415"/>
    <cellStyle name="Normal 23 4 2" xfId="12416"/>
    <cellStyle name="Normal 23 4 3" xfId="12417"/>
    <cellStyle name="Normal 23 5" xfId="12418"/>
    <cellStyle name="Normal 23 5 2" xfId="12419"/>
    <cellStyle name="Normal 23 5 3" xfId="12420"/>
    <cellStyle name="Normal 23 6" xfId="12421"/>
    <cellStyle name="Normal 23 6 2" xfId="12422"/>
    <cellStyle name="Normal 23 6 3" xfId="12423"/>
    <cellStyle name="Normal 23 7" xfId="12424"/>
    <cellStyle name="Normal 23 7 2" xfId="12425"/>
    <cellStyle name="Normal 23 7 3" xfId="12426"/>
    <cellStyle name="Normal 23 8" xfId="12427"/>
    <cellStyle name="Normal 23 8 2" xfId="12428"/>
    <cellStyle name="Normal 23 8 3" xfId="12429"/>
    <cellStyle name="Normal 23 9" xfId="12430"/>
    <cellStyle name="Normal 23 9 2" xfId="12431"/>
    <cellStyle name="Normal 23 9 3" xfId="12432"/>
    <cellStyle name="Normal 24" xfId="12433"/>
    <cellStyle name="Normal 24 10" xfId="12434"/>
    <cellStyle name="Normal 24 10 2" xfId="12435"/>
    <cellStyle name="Normal 24 10 3" xfId="12436"/>
    <cellStyle name="Normal 24 11" xfId="12437"/>
    <cellStyle name="Normal 24 11 2" xfId="12438"/>
    <cellStyle name="Normal 24 11 3" xfId="12439"/>
    <cellStyle name="Normal 24 12" xfId="12440"/>
    <cellStyle name="Normal 24 12 2" xfId="12441"/>
    <cellStyle name="Normal 24 12 3" xfId="12442"/>
    <cellStyle name="Normal 24 13" xfId="12443"/>
    <cellStyle name="Normal 24 14" xfId="12444"/>
    <cellStyle name="Normal 24 2" xfId="12445"/>
    <cellStyle name="Normal 24 2 2" xfId="12446"/>
    <cellStyle name="Normal 24 2 3" xfId="12447"/>
    <cellStyle name="Normal 24 3" xfId="12448"/>
    <cellStyle name="Normal 24 3 2" xfId="12449"/>
    <cellStyle name="Normal 24 3 3" xfId="12450"/>
    <cellStyle name="Normal 24 4" xfId="12451"/>
    <cellStyle name="Normal 24 4 2" xfId="12452"/>
    <cellStyle name="Normal 24 4 3" xfId="12453"/>
    <cellStyle name="Normal 24 5" xfId="12454"/>
    <cellStyle name="Normal 24 5 2" xfId="12455"/>
    <cellStyle name="Normal 24 5 3" xfId="12456"/>
    <cellStyle name="Normal 24 6" xfId="12457"/>
    <cellStyle name="Normal 24 6 2" xfId="12458"/>
    <cellStyle name="Normal 24 6 3" xfId="12459"/>
    <cellStyle name="Normal 24 7" xfId="12460"/>
    <cellStyle name="Normal 24 7 2" xfId="12461"/>
    <cellStyle name="Normal 24 7 3" xfId="12462"/>
    <cellStyle name="Normal 24 8" xfId="12463"/>
    <cellStyle name="Normal 24 8 2" xfId="12464"/>
    <cellStyle name="Normal 24 8 3" xfId="12465"/>
    <cellStyle name="Normal 24 9" xfId="12466"/>
    <cellStyle name="Normal 24 9 2" xfId="12467"/>
    <cellStyle name="Normal 24 9 3" xfId="12468"/>
    <cellStyle name="Normal 25" xfId="12469"/>
    <cellStyle name="Normal 25 10" xfId="12470"/>
    <cellStyle name="Normal 25 10 2" xfId="12471"/>
    <cellStyle name="Normal 25 10 3" xfId="12472"/>
    <cellStyle name="Normal 25 11" xfId="12473"/>
    <cellStyle name="Normal 25 11 2" xfId="12474"/>
    <cellStyle name="Normal 25 11 3" xfId="12475"/>
    <cellStyle name="Normal 25 12" xfId="12476"/>
    <cellStyle name="Normal 25 12 2" xfId="12477"/>
    <cellStyle name="Normal 25 12 3" xfId="12478"/>
    <cellStyle name="Normal 25 13" xfId="12479"/>
    <cellStyle name="Normal 25 14" xfId="12480"/>
    <cellStyle name="Normal 25 2" xfId="12481"/>
    <cellStyle name="Normal 25 2 2" xfId="12482"/>
    <cellStyle name="Normal 25 2 3" xfId="12483"/>
    <cellStyle name="Normal 25 3" xfId="12484"/>
    <cellStyle name="Normal 25 3 2" xfId="12485"/>
    <cellStyle name="Normal 25 3 3" xfId="12486"/>
    <cellStyle name="Normal 25 4" xfId="12487"/>
    <cellStyle name="Normal 25 4 2" xfId="12488"/>
    <cellStyle name="Normal 25 4 3" xfId="12489"/>
    <cellStyle name="Normal 25 5" xfId="12490"/>
    <cellStyle name="Normal 25 5 2" xfId="12491"/>
    <cellStyle name="Normal 25 5 3" xfId="12492"/>
    <cellStyle name="Normal 25 6" xfId="12493"/>
    <cellStyle name="Normal 25 6 2" xfId="12494"/>
    <cellStyle name="Normal 25 6 3" xfId="12495"/>
    <cellStyle name="Normal 25 7" xfId="12496"/>
    <cellStyle name="Normal 25 7 2" xfId="12497"/>
    <cellStyle name="Normal 25 7 3" xfId="12498"/>
    <cellStyle name="Normal 25 8" xfId="12499"/>
    <cellStyle name="Normal 25 8 2" xfId="12500"/>
    <cellStyle name="Normal 25 8 3" xfId="12501"/>
    <cellStyle name="Normal 25 9" xfId="12502"/>
    <cellStyle name="Normal 25 9 2" xfId="12503"/>
    <cellStyle name="Normal 25 9 3" xfId="12504"/>
    <cellStyle name="Normal 26" xfId="12505"/>
    <cellStyle name="Normal 26 10" xfId="12506"/>
    <cellStyle name="Normal 26 10 2" xfId="12507"/>
    <cellStyle name="Normal 26 10 3" xfId="12508"/>
    <cellStyle name="Normal 26 11" xfId="12509"/>
    <cellStyle name="Normal 26 11 2" xfId="12510"/>
    <cellStyle name="Normal 26 11 3" xfId="12511"/>
    <cellStyle name="Normal 26 12" xfId="12512"/>
    <cellStyle name="Normal 26 12 2" xfId="12513"/>
    <cellStyle name="Normal 26 12 3" xfId="12514"/>
    <cellStyle name="Normal 26 13" xfId="12515"/>
    <cellStyle name="Normal 26 13 2" xfId="12516"/>
    <cellStyle name="Normal 26 13 3" xfId="12517"/>
    <cellStyle name="Normal 26 14" xfId="12518"/>
    <cellStyle name="Normal 26 14 2" xfId="12519"/>
    <cellStyle name="Normal 26 14 3" xfId="12520"/>
    <cellStyle name="Normal 26 15" xfId="12521"/>
    <cellStyle name="Normal 26 15 2" xfId="12522"/>
    <cellStyle name="Normal 26 15 3" xfId="12523"/>
    <cellStyle name="Normal 26 16" xfId="12524"/>
    <cellStyle name="Normal 26 16 2" xfId="12525"/>
    <cellStyle name="Normal 26 16 3" xfId="12526"/>
    <cellStyle name="Normal 26 17" xfId="12527"/>
    <cellStyle name="Normal 26 17 2" xfId="12528"/>
    <cellStyle name="Normal 26 17 3" xfId="12529"/>
    <cellStyle name="Normal 26 18" xfId="12530"/>
    <cellStyle name="Normal 26 18 2" xfId="12531"/>
    <cellStyle name="Normal 26 18 3" xfId="12532"/>
    <cellStyle name="Normal 26 19" xfId="12533"/>
    <cellStyle name="Normal 26 19 2" xfId="12534"/>
    <cellStyle name="Normal 26 19 3" xfId="12535"/>
    <cellStyle name="Normal 26 2" xfId="12536"/>
    <cellStyle name="Normal 26 2 2" xfId="12537"/>
    <cellStyle name="Normal 26 2 3" xfId="12538"/>
    <cellStyle name="Normal 26 20" xfId="12539"/>
    <cellStyle name="Normal 26 20 2" xfId="12540"/>
    <cellStyle name="Normal 26 20 3" xfId="12541"/>
    <cellStyle name="Normal 26 21" xfId="12542"/>
    <cellStyle name="Normal 26 21 2" xfId="12543"/>
    <cellStyle name="Normal 26 21 3" xfId="12544"/>
    <cellStyle name="Normal 26 22" xfId="12545"/>
    <cellStyle name="Normal 26 23" xfId="12546"/>
    <cellStyle name="Normal 26 3" xfId="12547"/>
    <cellStyle name="Normal 26 3 2" xfId="12548"/>
    <cellStyle name="Normal 26 3 3" xfId="12549"/>
    <cellStyle name="Normal 26 4" xfId="12550"/>
    <cellStyle name="Normal 26 4 2" xfId="12551"/>
    <cellStyle name="Normal 26 4 3" xfId="12552"/>
    <cellStyle name="Normal 26 5" xfId="12553"/>
    <cellStyle name="Normal 26 5 2" xfId="12554"/>
    <cellStyle name="Normal 26 5 3" xfId="12555"/>
    <cellStyle name="Normal 26 6" xfId="12556"/>
    <cellStyle name="Normal 26 6 2" xfId="12557"/>
    <cellStyle name="Normal 26 6 3" xfId="12558"/>
    <cellStyle name="Normal 26 7" xfId="12559"/>
    <cellStyle name="Normal 26 7 2" xfId="12560"/>
    <cellStyle name="Normal 26 7 3" xfId="12561"/>
    <cellStyle name="Normal 26 8" xfId="12562"/>
    <cellStyle name="Normal 26 8 2" xfId="12563"/>
    <cellStyle name="Normal 26 8 3" xfId="12564"/>
    <cellStyle name="Normal 26 9" xfId="12565"/>
    <cellStyle name="Normal 26 9 2" xfId="12566"/>
    <cellStyle name="Normal 26 9 3" xfId="12567"/>
    <cellStyle name="Normal 27" xfId="12568"/>
    <cellStyle name="Normal 27 10" xfId="12569"/>
    <cellStyle name="Normal 27 10 2" xfId="12570"/>
    <cellStyle name="Normal 27 10 3" xfId="12571"/>
    <cellStyle name="Normal 27 11" xfId="12572"/>
    <cellStyle name="Normal 27 11 2" xfId="12573"/>
    <cellStyle name="Normal 27 11 3" xfId="12574"/>
    <cellStyle name="Normal 27 12" xfId="12575"/>
    <cellStyle name="Normal 27 12 2" xfId="12576"/>
    <cellStyle name="Normal 27 12 3" xfId="12577"/>
    <cellStyle name="Normal 27 13" xfId="12578"/>
    <cellStyle name="Normal 27 13 2" xfId="12579"/>
    <cellStyle name="Normal 27 13 3" xfId="12580"/>
    <cellStyle name="Normal 27 14" xfId="12581"/>
    <cellStyle name="Normal 27 14 2" xfId="12582"/>
    <cellStyle name="Normal 27 14 3" xfId="12583"/>
    <cellStyle name="Normal 27 15" xfId="12584"/>
    <cellStyle name="Normal 27 15 2" xfId="12585"/>
    <cellStyle name="Normal 27 15 3" xfId="12586"/>
    <cellStyle name="Normal 27 16" xfId="12587"/>
    <cellStyle name="Normal 27 16 2" xfId="12588"/>
    <cellStyle name="Normal 27 16 3" xfId="12589"/>
    <cellStyle name="Normal 27 17" xfId="12590"/>
    <cellStyle name="Normal 27 17 2" xfId="12591"/>
    <cellStyle name="Normal 27 17 3" xfId="12592"/>
    <cellStyle name="Normal 27 18" xfId="12593"/>
    <cellStyle name="Normal 27 18 2" xfId="12594"/>
    <cellStyle name="Normal 27 18 3" xfId="12595"/>
    <cellStyle name="Normal 27 19" xfId="12596"/>
    <cellStyle name="Normal 27 19 2" xfId="12597"/>
    <cellStyle name="Normal 27 19 3" xfId="12598"/>
    <cellStyle name="Normal 27 2" xfId="12599"/>
    <cellStyle name="Normal 27 2 2" xfId="12600"/>
    <cellStyle name="Normal 27 2 3" xfId="12601"/>
    <cellStyle name="Normal 27 20" xfId="12602"/>
    <cellStyle name="Normal 27 20 2" xfId="12603"/>
    <cellStyle name="Normal 27 20 3" xfId="12604"/>
    <cellStyle name="Normal 27 21" xfId="12605"/>
    <cellStyle name="Normal 27 21 2" xfId="12606"/>
    <cellStyle name="Normal 27 21 3" xfId="12607"/>
    <cellStyle name="Normal 27 22" xfId="12608"/>
    <cellStyle name="Normal 27 23" xfId="12609"/>
    <cellStyle name="Normal 27 3" xfId="12610"/>
    <cellStyle name="Normal 27 3 2" xfId="12611"/>
    <cellStyle name="Normal 27 3 3" xfId="12612"/>
    <cellStyle name="Normal 27 4" xfId="12613"/>
    <cellStyle name="Normal 27 4 2" xfId="12614"/>
    <cellStyle name="Normal 27 4 3" xfId="12615"/>
    <cellStyle name="Normal 27 5" xfId="12616"/>
    <cellStyle name="Normal 27 5 2" xfId="12617"/>
    <cellStyle name="Normal 27 5 3" xfId="12618"/>
    <cellStyle name="Normal 27 6" xfId="12619"/>
    <cellStyle name="Normal 27 6 2" xfId="12620"/>
    <cellStyle name="Normal 27 6 3" xfId="12621"/>
    <cellStyle name="Normal 27 7" xfId="12622"/>
    <cellStyle name="Normal 27 7 2" xfId="12623"/>
    <cellStyle name="Normal 27 7 3" xfId="12624"/>
    <cellStyle name="Normal 27 8" xfId="12625"/>
    <cellStyle name="Normal 27 8 2" xfId="12626"/>
    <cellStyle name="Normal 27 8 3" xfId="12627"/>
    <cellStyle name="Normal 27 9" xfId="12628"/>
    <cellStyle name="Normal 27 9 2" xfId="12629"/>
    <cellStyle name="Normal 27 9 3" xfId="12630"/>
    <cellStyle name="Normal 28" xfId="12631"/>
    <cellStyle name="Normal 28 10" xfId="12632"/>
    <cellStyle name="Normal 28 10 2" xfId="12633"/>
    <cellStyle name="Normal 28 10 3" xfId="12634"/>
    <cellStyle name="Normal 28 11" xfId="12635"/>
    <cellStyle name="Normal 28 11 2" xfId="12636"/>
    <cellStyle name="Normal 28 11 3" xfId="12637"/>
    <cellStyle name="Normal 28 12" xfId="12638"/>
    <cellStyle name="Normal 28 12 2" xfId="12639"/>
    <cellStyle name="Normal 28 12 3" xfId="12640"/>
    <cellStyle name="Normal 28 13" xfId="12641"/>
    <cellStyle name="Normal 28 13 2" xfId="12642"/>
    <cellStyle name="Normal 28 13 3" xfId="12643"/>
    <cellStyle name="Normal 28 14" xfId="12644"/>
    <cellStyle name="Normal 28 14 2" xfId="12645"/>
    <cellStyle name="Normal 28 14 3" xfId="12646"/>
    <cellStyle name="Normal 28 15" xfId="12647"/>
    <cellStyle name="Normal 28 15 2" xfId="12648"/>
    <cellStyle name="Normal 28 15 3" xfId="12649"/>
    <cellStyle name="Normal 28 16" xfId="12650"/>
    <cellStyle name="Normal 28 16 2" xfId="12651"/>
    <cellStyle name="Normal 28 16 3" xfId="12652"/>
    <cellStyle name="Normal 28 17" xfId="12653"/>
    <cellStyle name="Normal 28 17 2" xfId="12654"/>
    <cellStyle name="Normal 28 17 3" xfId="12655"/>
    <cellStyle name="Normal 28 18" xfId="12656"/>
    <cellStyle name="Normal 28 18 2" xfId="12657"/>
    <cellStyle name="Normal 28 18 3" xfId="12658"/>
    <cellStyle name="Normal 28 19" xfId="12659"/>
    <cellStyle name="Normal 28 19 2" xfId="12660"/>
    <cellStyle name="Normal 28 19 3" xfId="12661"/>
    <cellStyle name="Normal 28 2" xfId="12662"/>
    <cellStyle name="Normal 28 2 2" xfId="12663"/>
    <cellStyle name="Normal 28 2 3" xfId="12664"/>
    <cellStyle name="Normal 28 20" xfId="12665"/>
    <cellStyle name="Normal 28 20 2" xfId="12666"/>
    <cellStyle name="Normal 28 20 3" xfId="12667"/>
    <cellStyle name="Normal 28 21" xfId="12668"/>
    <cellStyle name="Normal 28 21 2" xfId="12669"/>
    <cellStyle name="Normal 28 21 3" xfId="12670"/>
    <cellStyle name="Normal 28 22" xfId="12671"/>
    <cellStyle name="Normal 28 23" xfId="12672"/>
    <cellStyle name="Normal 28 3" xfId="12673"/>
    <cellStyle name="Normal 28 3 2" xfId="12674"/>
    <cellStyle name="Normal 28 3 3" xfId="12675"/>
    <cellStyle name="Normal 28 4" xfId="12676"/>
    <cellStyle name="Normal 28 4 2" xfId="12677"/>
    <cellStyle name="Normal 28 4 3" xfId="12678"/>
    <cellStyle name="Normal 28 5" xfId="12679"/>
    <cellStyle name="Normal 28 5 2" xfId="12680"/>
    <cellStyle name="Normal 28 5 3" xfId="12681"/>
    <cellStyle name="Normal 28 6" xfId="12682"/>
    <cellStyle name="Normal 28 6 2" xfId="12683"/>
    <cellStyle name="Normal 28 6 3" xfId="12684"/>
    <cellStyle name="Normal 28 7" xfId="12685"/>
    <cellStyle name="Normal 28 7 2" xfId="12686"/>
    <cellStyle name="Normal 28 7 3" xfId="12687"/>
    <cellStyle name="Normal 28 8" xfId="12688"/>
    <cellStyle name="Normal 28 8 2" xfId="12689"/>
    <cellStyle name="Normal 28 8 3" xfId="12690"/>
    <cellStyle name="Normal 28 9" xfId="12691"/>
    <cellStyle name="Normal 28 9 2" xfId="12692"/>
    <cellStyle name="Normal 28 9 3" xfId="12693"/>
    <cellStyle name="Normal 29" xfId="12694"/>
    <cellStyle name="Normal 29 10" xfId="12695"/>
    <cellStyle name="Normal 29 10 2" xfId="12696"/>
    <cellStyle name="Normal 29 10 3" xfId="12697"/>
    <cellStyle name="Normal 29 11" xfId="12698"/>
    <cellStyle name="Normal 29 11 2" xfId="12699"/>
    <cellStyle name="Normal 29 12" xfId="12700"/>
    <cellStyle name="Normal 29 12 2" xfId="12701"/>
    <cellStyle name="Normal 29 13" xfId="12702"/>
    <cellStyle name="Normal 29 13 2" xfId="12703"/>
    <cellStyle name="Normal 29 14" xfId="12704"/>
    <cellStyle name="Normal 29 14 2" xfId="12705"/>
    <cellStyle name="Normal 29 14 3" xfId="12706"/>
    <cellStyle name="Normal 29 15" xfId="12707"/>
    <cellStyle name="Normal 29 15 2" xfId="12708"/>
    <cellStyle name="Normal 29 15 3" xfId="12709"/>
    <cellStyle name="Normal 29 16" xfId="12710"/>
    <cellStyle name="Normal 29 16 2" xfId="12711"/>
    <cellStyle name="Normal 29 16 3" xfId="12712"/>
    <cellStyle name="Normal 29 17" xfId="12713"/>
    <cellStyle name="Normal 29 17 2" xfId="12714"/>
    <cellStyle name="Normal 29 17 3" xfId="12715"/>
    <cellStyle name="Normal 29 18" xfId="12716"/>
    <cellStyle name="Normal 29 18 2" xfId="12717"/>
    <cellStyle name="Normal 29 18 3" xfId="12718"/>
    <cellStyle name="Normal 29 19" xfId="12719"/>
    <cellStyle name="Normal 29 19 2" xfId="12720"/>
    <cellStyle name="Normal 29 19 3" xfId="12721"/>
    <cellStyle name="Normal 29 2" xfId="12722"/>
    <cellStyle name="Normal 29 2 2" xfId="12723"/>
    <cellStyle name="Normal 29 2 2 2" xfId="12724"/>
    <cellStyle name="Normal 29 2 2 3" xfId="12725"/>
    <cellStyle name="Normal 29 2 3" xfId="12726"/>
    <cellStyle name="Normal 29 2 3 2" xfId="12727"/>
    <cellStyle name="Normal 29 2 3 3" xfId="12728"/>
    <cellStyle name="Normal 29 2 4" xfId="12729"/>
    <cellStyle name="Normal 29 2 4 2" xfId="12730"/>
    <cellStyle name="Normal 29 2 4 3" xfId="12731"/>
    <cellStyle name="Normal 29 2 5" xfId="12732"/>
    <cellStyle name="Normal 29 2 5 2" xfId="12733"/>
    <cellStyle name="Normal 29 2 5 3" xfId="12734"/>
    <cellStyle name="Normal 29 2 6" xfId="12735"/>
    <cellStyle name="Normal 29 20" xfId="12736"/>
    <cellStyle name="Normal 29 20 2" xfId="12737"/>
    <cellStyle name="Normal 29 20 3" xfId="12738"/>
    <cellStyle name="Normal 29 21" xfId="12739"/>
    <cellStyle name="Normal 29 21 2" xfId="12740"/>
    <cellStyle name="Normal 29 21 3" xfId="12741"/>
    <cellStyle name="Normal 29 22" xfId="12742"/>
    <cellStyle name="Normal 29 22 2" xfId="12743"/>
    <cellStyle name="Normal 29 22 3" xfId="12744"/>
    <cellStyle name="Normal 29 23" xfId="12745"/>
    <cellStyle name="Normal 29 23 2" xfId="12746"/>
    <cellStyle name="Normal 29 23 3" xfId="12747"/>
    <cellStyle name="Normal 29 24" xfId="12748"/>
    <cellStyle name="Normal 29 25" xfId="12749"/>
    <cellStyle name="Normal 29 3" xfId="12750"/>
    <cellStyle name="Normal 29 3 2" xfId="12751"/>
    <cellStyle name="Normal 29 3 2 2" xfId="12752"/>
    <cellStyle name="Normal 29 3 2 3" xfId="12753"/>
    <cellStyle name="Normal 29 3 3" xfId="12754"/>
    <cellStyle name="Normal 29 3 3 2" xfId="12755"/>
    <cellStyle name="Normal 29 3 3 3" xfId="12756"/>
    <cellStyle name="Normal 29 3 4" xfId="12757"/>
    <cellStyle name="Normal 29 3 4 2" xfId="12758"/>
    <cellStyle name="Normal 29 3 4 3" xfId="12759"/>
    <cellStyle name="Normal 29 3 5" xfId="12760"/>
    <cellStyle name="Normal 29 3 5 2" xfId="12761"/>
    <cellStyle name="Normal 29 3 5 3" xfId="12762"/>
    <cellStyle name="Normal 29 3 6" xfId="12763"/>
    <cellStyle name="Normal 29 4" xfId="12764"/>
    <cellStyle name="Normal 29 4 2" xfId="12765"/>
    <cellStyle name="Normal 29 4 2 2" xfId="12766"/>
    <cellStyle name="Normal 29 4 2 3" xfId="12767"/>
    <cellStyle name="Normal 29 4 3" xfId="12768"/>
    <cellStyle name="Normal 29 4 3 2" xfId="12769"/>
    <cellStyle name="Normal 29 4 3 3" xfId="12770"/>
    <cellStyle name="Normal 29 4 4" xfId="12771"/>
    <cellStyle name="Normal 29 4 4 2" xfId="12772"/>
    <cellStyle name="Normal 29 4 4 3" xfId="12773"/>
    <cellStyle name="Normal 29 4 5" xfId="12774"/>
    <cellStyle name="Normal 29 4 5 2" xfId="12775"/>
    <cellStyle name="Normal 29 4 5 3" xfId="12776"/>
    <cellStyle name="Normal 29 4 6" xfId="12777"/>
    <cellStyle name="Normal 29 5" xfId="12778"/>
    <cellStyle name="Normal 29 5 2" xfId="12779"/>
    <cellStyle name="Normal 29 5 2 2" xfId="12780"/>
    <cellStyle name="Normal 29 5 2 3" xfId="12781"/>
    <cellStyle name="Normal 29 5 3" xfId="12782"/>
    <cellStyle name="Normal 29 5 3 2" xfId="12783"/>
    <cellStyle name="Normal 29 5 3 3" xfId="12784"/>
    <cellStyle name="Normal 29 5 4" xfId="12785"/>
    <cellStyle name="Normal 29 5 4 2" xfId="12786"/>
    <cellStyle name="Normal 29 5 4 3" xfId="12787"/>
    <cellStyle name="Normal 29 5 5" xfId="12788"/>
    <cellStyle name="Normal 29 5 5 2" xfId="12789"/>
    <cellStyle name="Normal 29 5 5 3" xfId="12790"/>
    <cellStyle name="Normal 29 5 6" xfId="12791"/>
    <cellStyle name="Normal 29 6" xfId="12792"/>
    <cellStyle name="Normal 29 6 2" xfId="12793"/>
    <cellStyle name="Normal 29 6 2 2" xfId="12794"/>
    <cellStyle name="Normal 29 6 2 3" xfId="12795"/>
    <cellStyle name="Normal 29 6 3" xfId="12796"/>
    <cellStyle name="Normal 29 6 3 2" xfId="12797"/>
    <cellStyle name="Normal 29 6 3 3" xfId="12798"/>
    <cellStyle name="Normal 29 6 4" xfId="12799"/>
    <cellStyle name="Normal 29 6 4 2" xfId="12800"/>
    <cellStyle name="Normal 29 6 4 3" xfId="12801"/>
    <cellStyle name="Normal 29 6 5" xfId="12802"/>
    <cellStyle name="Normal 29 6 5 2" xfId="12803"/>
    <cellStyle name="Normal 29 6 5 3" xfId="12804"/>
    <cellStyle name="Normal 29 6 6" xfId="12805"/>
    <cellStyle name="Normal 29 7" xfId="12806"/>
    <cellStyle name="Normal 29 7 2" xfId="12807"/>
    <cellStyle name="Normal 29 7 2 2" xfId="12808"/>
    <cellStyle name="Normal 29 7 2 3" xfId="12809"/>
    <cellStyle name="Normal 29 7 3" xfId="12810"/>
    <cellStyle name="Normal 29 7 3 2" xfId="12811"/>
    <cellStyle name="Normal 29 7 3 3" xfId="12812"/>
    <cellStyle name="Normal 29 7 4" xfId="12813"/>
    <cellStyle name="Normal 29 7 4 2" xfId="12814"/>
    <cellStyle name="Normal 29 7 4 3" xfId="12815"/>
    <cellStyle name="Normal 29 7 5" xfId="12816"/>
    <cellStyle name="Normal 29 7 5 2" xfId="12817"/>
    <cellStyle name="Normal 29 7 5 3" xfId="12818"/>
    <cellStyle name="Normal 29 7 6" xfId="12819"/>
    <cellStyle name="Normal 29 8" xfId="12820"/>
    <cellStyle name="Normal 29 8 2" xfId="12821"/>
    <cellStyle name="Normal 29 8 2 2" xfId="12822"/>
    <cellStyle name="Normal 29 8 2 3" xfId="12823"/>
    <cellStyle name="Normal 29 8 3" xfId="12824"/>
    <cellStyle name="Normal 29 8 3 2" xfId="12825"/>
    <cellStyle name="Normal 29 8 3 3" xfId="12826"/>
    <cellStyle name="Normal 29 8 4" xfId="12827"/>
    <cellStyle name="Normal 29 8 4 2" xfId="12828"/>
    <cellStyle name="Normal 29 8 4 3" xfId="12829"/>
    <cellStyle name="Normal 29 8 5" xfId="12830"/>
    <cellStyle name="Normal 29 8 5 2" xfId="12831"/>
    <cellStyle name="Normal 29 8 5 3" xfId="12832"/>
    <cellStyle name="Normal 29 8 6" xfId="12833"/>
    <cellStyle name="Normal 29 9" xfId="12834"/>
    <cellStyle name="Normal 29 9 2" xfId="12835"/>
    <cellStyle name="Normal 29 9 3" xfId="12836"/>
    <cellStyle name="Normal 3" xfId="12837"/>
    <cellStyle name="Normal 3 10" xfId="12838"/>
    <cellStyle name="Normal 3 10 2" xfId="12839"/>
    <cellStyle name="Normal 3 11" xfId="12840"/>
    <cellStyle name="Normal 3 11 2" xfId="12841"/>
    <cellStyle name="Normal 3 12" xfId="12842"/>
    <cellStyle name="Normal 3 12 2" xfId="12843"/>
    <cellStyle name="Normal 3 13" xfId="12844"/>
    <cellStyle name="Normal 3 13 2" xfId="12845"/>
    <cellStyle name="Normal 3 14" xfId="12846"/>
    <cellStyle name="Normal 3 14 2" xfId="12847"/>
    <cellStyle name="Normal 3 15" xfId="12848"/>
    <cellStyle name="Normal 3 15 2" xfId="12849"/>
    <cellStyle name="Normal 3 16" xfId="12850"/>
    <cellStyle name="Normal 3 16 2" xfId="12851"/>
    <cellStyle name="Normal 3 17" xfId="12852"/>
    <cellStyle name="Normal 3 17 2" xfId="12853"/>
    <cellStyle name="Normal 3 18" xfId="12854"/>
    <cellStyle name="Normal 3 18 2" xfId="12855"/>
    <cellStyle name="Normal 3 19" xfId="12856"/>
    <cellStyle name="Normal 3 19 2" xfId="12857"/>
    <cellStyle name="Normal 3 2" xfId="12858"/>
    <cellStyle name="Normal 3 2 2" xfId="12859"/>
    <cellStyle name="Normal 3 20" xfId="12860"/>
    <cellStyle name="Normal 3 20 2" xfId="12861"/>
    <cellStyle name="Normal 3 21" xfId="12862"/>
    <cellStyle name="Normal 3 21 2" xfId="12863"/>
    <cellStyle name="Normal 3 22" xfId="12864"/>
    <cellStyle name="Normal 3 22 2" xfId="12865"/>
    <cellStyle name="Normal 3 23" xfId="12866"/>
    <cellStyle name="Normal 3 23 2" xfId="12867"/>
    <cellStyle name="Normal 3 24" xfId="12868"/>
    <cellStyle name="Normal 3 24 2" xfId="12869"/>
    <cellStyle name="Normal 3 25" xfId="12870"/>
    <cellStyle name="Normal 3 25 2" xfId="12871"/>
    <cellStyle name="Normal 3 25 2 2" xfId="12872"/>
    <cellStyle name="Normal 3 25 3" xfId="12873"/>
    <cellStyle name="Normal 3 25 3 2" xfId="12874"/>
    <cellStyle name="Normal 3 25 4" xfId="12875"/>
    <cellStyle name="Normal 3 25 4 2" xfId="12876"/>
    <cellStyle name="Normal 3 25 5" xfId="12877"/>
    <cellStyle name="Normal 3 25 5 2" xfId="12878"/>
    <cellStyle name="Normal 3 25 6" xfId="12879"/>
    <cellStyle name="Normal 3 25 7" xfId="12880"/>
    <cellStyle name="Normal 3 26" xfId="12881"/>
    <cellStyle name="Normal 3 26 2" xfId="12882"/>
    <cellStyle name="Normal 3 26 2 2" xfId="12883"/>
    <cellStyle name="Normal 3 26 3" xfId="12884"/>
    <cellStyle name="Normal 3 26 3 2" xfId="12885"/>
    <cellStyle name="Normal 3 26 4" xfId="12886"/>
    <cellStyle name="Normal 3 26 4 2" xfId="12887"/>
    <cellStyle name="Normal 3 26 5" xfId="12888"/>
    <cellStyle name="Normal 3 26 5 2" xfId="12889"/>
    <cellStyle name="Normal 3 26 6" xfId="12890"/>
    <cellStyle name="Normal 3 27" xfId="12891"/>
    <cellStyle name="Normal 3 27 2" xfId="12892"/>
    <cellStyle name="Normal 3 27 2 2" xfId="12893"/>
    <cellStyle name="Normal 3 27 3" xfId="12894"/>
    <cellStyle name="Normal 3 27 3 2" xfId="12895"/>
    <cellStyle name="Normal 3 27 4" xfId="12896"/>
    <cellStyle name="Normal 3 27 4 2" xfId="12897"/>
    <cellStyle name="Normal 3 27 5" xfId="12898"/>
    <cellStyle name="Normal 3 27 5 2" xfId="12899"/>
    <cellStyle name="Normal 3 27 6" xfId="12900"/>
    <cellStyle name="Normal 3 28" xfId="12901"/>
    <cellStyle name="Normal 3 28 2" xfId="12902"/>
    <cellStyle name="Normal 3 28 2 2" xfId="12903"/>
    <cellStyle name="Normal 3 28 3" xfId="12904"/>
    <cellStyle name="Normal 3 28 3 2" xfId="12905"/>
    <cellStyle name="Normal 3 28 4" xfId="12906"/>
    <cellStyle name="Normal 3 28 4 2" xfId="12907"/>
    <cellStyle name="Normal 3 28 5" xfId="12908"/>
    <cellStyle name="Normal 3 28 5 2" xfId="12909"/>
    <cellStyle name="Normal 3 28 6" xfId="12910"/>
    <cellStyle name="Normal 3 29" xfId="12911"/>
    <cellStyle name="Normal 3 29 2" xfId="12912"/>
    <cellStyle name="Normal 3 29 2 2" xfId="12913"/>
    <cellStyle name="Normal 3 29 3" xfId="12914"/>
    <cellStyle name="Normal 3 29 3 2" xfId="12915"/>
    <cellStyle name="Normal 3 29 4" xfId="12916"/>
    <cellStyle name="Normal 3 29 4 2" xfId="12917"/>
    <cellStyle name="Normal 3 29 5" xfId="12918"/>
    <cellStyle name="Normal 3 29 5 2" xfId="12919"/>
    <cellStyle name="Normal 3 29 6" xfId="12920"/>
    <cellStyle name="Normal 3 3" xfId="12921"/>
    <cellStyle name="Normal 3 3 2" xfId="12922"/>
    <cellStyle name="Normal 3 30" xfId="12923"/>
    <cellStyle name="Normal 3 30 2" xfId="12924"/>
    <cellStyle name="Normal 3 30 2 2" xfId="12925"/>
    <cellStyle name="Normal 3 30 3" xfId="12926"/>
    <cellStyle name="Normal 3 30 3 2" xfId="12927"/>
    <cellStyle name="Normal 3 30 4" xfId="12928"/>
    <cellStyle name="Normal 3 30 4 2" xfId="12929"/>
    <cellStyle name="Normal 3 30 5" xfId="12930"/>
    <cellStyle name="Normal 3 30 5 2" xfId="12931"/>
    <cellStyle name="Normal 3 30 6" xfId="12932"/>
    <cellStyle name="Normal 3 30 7" xfId="12933"/>
    <cellStyle name="Normal 3 31" xfId="12934"/>
    <cellStyle name="Normal 3 31 2" xfId="12935"/>
    <cellStyle name="Normal 3 32" xfId="12936"/>
    <cellStyle name="Normal 3 32 2" xfId="12937"/>
    <cellStyle name="Normal 3 33" xfId="12938"/>
    <cellStyle name="Normal 3 33 2" xfId="12939"/>
    <cellStyle name="Normal 3 34" xfId="12940"/>
    <cellStyle name="Normal 3 34 2" xfId="12941"/>
    <cellStyle name="Normal 3 35" xfId="12942"/>
    <cellStyle name="Normal 3 35 2" xfId="12943"/>
    <cellStyle name="Normal 3 36" xfId="12944"/>
    <cellStyle name="Normal 3 36 2" xfId="12945"/>
    <cellStyle name="Normal 3 37" xfId="12946"/>
    <cellStyle name="Normal 3 37 2" xfId="12947"/>
    <cellStyle name="Normal 3 38" xfId="12948"/>
    <cellStyle name="Normal 3 38 2" xfId="12949"/>
    <cellStyle name="Normal 3 39" xfId="12950"/>
    <cellStyle name="Normal 3 39 2" xfId="12951"/>
    <cellStyle name="Normal 3 4" xfId="12952"/>
    <cellStyle name="Normal 3 4 2" xfId="12953"/>
    <cellStyle name="Normal 3 40" xfId="12954"/>
    <cellStyle name="Normal 3 40 2" xfId="12955"/>
    <cellStyle name="Normal 3 41" xfId="12956"/>
    <cellStyle name="Normal 3 41 2" xfId="12957"/>
    <cellStyle name="Normal 3 42" xfId="12958"/>
    <cellStyle name="Normal 3 42 2" xfId="12959"/>
    <cellStyle name="Normal 3 43" xfId="12960"/>
    <cellStyle name="Normal 3 43 2" xfId="12961"/>
    <cellStyle name="Normal 3 44" xfId="12962"/>
    <cellStyle name="Normal 3 44 2" xfId="12963"/>
    <cellStyle name="Normal 3 45" xfId="12964"/>
    <cellStyle name="Normal 3 45 2" xfId="12965"/>
    <cellStyle name="Normal 3 46" xfId="12966"/>
    <cellStyle name="Normal 3 46 2" xfId="12967"/>
    <cellStyle name="Normal 3 47" xfId="12968"/>
    <cellStyle name="Normal 3 47 2" xfId="12969"/>
    <cellStyle name="Normal 3 48" xfId="12970"/>
    <cellStyle name="Normal 3 49" xfId="12971"/>
    <cellStyle name="Normal 3 5" xfId="12972"/>
    <cellStyle name="Normal 3 5 2" xfId="12973"/>
    <cellStyle name="Normal 3 6" xfId="12974"/>
    <cellStyle name="Normal 3 6 2" xfId="12975"/>
    <cellStyle name="Normal 3 7" xfId="12976"/>
    <cellStyle name="Normal 3 7 2" xfId="12977"/>
    <cellStyle name="Normal 3 8" xfId="12978"/>
    <cellStyle name="Normal 3 8 10" xfId="12979"/>
    <cellStyle name="Normal 3 8 10 2" xfId="12980"/>
    <cellStyle name="Normal 3 8 11" xfId="12981"/>
    <cellStyle name="Normal 3 8 11 2" xfId="12982"/>
    <cellStyle name="Normal 3 8 12" xfId="12983"/>
    <cellStyle name="Normal 3 8 12 2" xfId="12984"/>
    <cellStyle name="Normal 3 8 13" xfId="12985"/>
    <cellStyle name="Normal 3 8 13 2" xfId="12986"/>
    <cellStyle name="Normal 3 8 14" xfId="12987"/>
    <cellStyle name="Normal 3 8 14 2" xfId="12988"/>
    <cellStyle name="Normal 3 8 15" xfId="12989"/>
    <cellStyle name="Normal 3 8 15 2" xfId="12990"/>
    <cellStyle name="Normal 3 8 16" xfId="12991"/>
    <cellStyle name="Normal 3 8 16 2" xfId="12992"/>
    <cellStyle name="Normal 3 8 17" xfId="12993"/>
    <cellStyle name="Normal 3 8 17 2" xfId="12994"/>
    <cellStyle name="Normal 3 8 18" xfId="12995"/>
    <cellStyle name="Normal 3 8 18 2" xfId="12996"/>
    <cellStyle name="Normal 3 8 19" xfId="12997"/>
    <cellStyle name="Normal 3 8 19 2" xfId="12998"/>
    <cellStyle name="Normal 3 8 2" xfId="12999"/>
    <cellStyle name="Normal 3 8 2 2" xfId="13000"/>
    <cellStyle name="Normal 3 8 2 2 2" xfId="13001"/>
    <cellStyle name="Normal 3 8 2 3" xfId="13002"/>
    <cellStyle name="Normal 3 8 2 3 2" xfId="13003"/>
    <cellStyle name="Normal 3 8 2 4" xfId="13004"/>
    <cellStyle name="Normal 3 8 2 4 2" xfId="13005"/>
    <cellStyle name="Normal 3 8 2 5" xfId="13006"/>
    <cellStyle name="Normal 3 8 2 5 2" xfId="13007"/>
    <cellStyle name="Normal 3 8 2 6" xfId="13008"/>
    <cellStyle name="Normal 3 8 20" xfId="13009"/>
    <cellStyle name="Normal 3 8 20 2" xfId="13010"/>
    <cellStyle name="Normal 3 8 21" xfId="13011"/>
    <cellStyle name="Normal 3 8 21 2" xfId="13012"/>
    <cellStyle name="Normal 3 8 22" xfId="13013"/>
    <cellStyle name="Normal 3 8 22 2" xfId="13014"/>
    <cellStyle name="Normal 3 8 23" xfId="13015"/>
    <cellStyle name="Normal 3 8 23 2" xfId="13016"/>
    <cellStyle name="Normal 3 8 24" xfId="13017"/>
    <cellStyle name="Normal 3 8 24 2" xfId="13018"/>
    <cellStyle name="Normal 3 8 25" xfId="13019"/>
    <cellStyle name="Normal 3 8 26" xfId="13020"/>
    <cellStyle name="Normal 3 8 3" xfId="13021"/>
    <cellStyle name="Normal 3 8 3 2" xfId="13022"/>
    <cellStyle name="Normal 3 8 3 2 2" xfId="13023"/>
    <cellStyle name="Normal 3 8 3 3" xfId="13024"/>
    <cellStyle name="Normal 3 8 3 3 2" xfId="13025"/>
    <cellStyle name="Normal 3 8 3 4" xfId="13026"/>
    <cellStyle name="Normal 3 8 3 4 2" xfId="13027"/>
    <cellStyle name="Normal 3 8 3 5" xfId="13028"/>
    <cellStyle name="Normal 3 8 3 5 2" xfId="13029"/>
    <cellStyle name="Normal 3 8 3 6" xfId="13030"/>
    <cellStyle name="Normal 3 8 4" xfId="13031"/>
    <cellStyle name="Normal 3 8 4 2" xfId="13032"/>
    <cellStyle name="Normal 3 8 4 2 2" xfId="13033"/>
    <cellStyle name="Normal 3 8 4 3" xfId="13034"/>
    <cellStyle name="Normal 3 8 4 3 2" xfId="13035"/>
    <cellStyle name="Normal 3 8 4 4" xfId="13036"/>
    <cellStyle name="Normal 3 8 4 4 2" xfId="13037"/>
    <cellStyle name="Normal 3 8 4 5" xfId="13038"/>
    <cellStyle name="Normal 3 8 4 5 2" xfId="13039"/>
    <cellStyle name="Normal 3 8 4 6" xfId="13040"/>
    <cellStyle name="Normal 3 8 5" xfId="13041"/>
    <cellStyle name="Normal 3 8 5 2" xfId="13042"/>
    <cellStyle name="Normal 3 8 5 2 2" xfId="13043"/>
    <cellStyle name="Normal 3 8 5 3" xfId="13044"/>
    <cellStyle name="Normal 3 8 5 3 2" xfId="13045"/>
    <cellStyle name="Normal 3 8 5 4" xfId="13046"/>
    <cellStyle name="Normal 3 8 5 4 2" xfId="13047"/>
    <cellStyle name="Normal 3 8 5 5" xfId="13048"/>
    <cellStyle name="Normal 3 8 5 5 2" xfId="13049"/>
    <cellStyle name="Normal 3 8 5 6" xfId="13050"/>
    <cellStyle name="Normal 3 8 6" xfId="13051"/>
    <cellStyle name="Normal 3 8 6 2" xfId="13052"/>
    <cellStyle name="Normal 3 8 6 2 2" xfId="13053"/>
    <cellStyle name="Normal 3 8 6 3" xfId="13054"/>
    <cellStyle name="Normal 3 8 6 3 2" xfId="13055"/>
    <cellStyle name="Normal 3 8 6 4" xfId="13056"/>
    <cellStyle name="Normal 3 8 6 4 2" xfId="13057"/>
    <cellStyle name="Normal 3 8 6 5" xfId="13058"/>
    <cellStyle name="Normal 3 8 6 5 2" xfId="13059"/>
    <cellStyle name="Normal 3 8 6 6" xfId="13060"/>
    <cellStyle name="Normal 3 8 7" xfId="13061"/>
    <cellStyle name="Normal 3 8 7 2" xfId="13062"/>
    <cellStyle name="Normal 3 8 7 2 2" xfId="13063"/>
    <cellStyle name="Normal 3 8 7 3" xfId="13064"/>
    <cellStyle name="Normal 3 8 7 3 2" xfId="13065"/>
    <cellStyle name="Normal 3 8 7 4" xfId="13066"/>
    <cellStyle name="Normal 3 8 7 4 2" xfId="13067"/>
    <cellStyle name="Normal 3 8 7 5" xfId="13068"/>
    <cellStyle name="Normal 3 8 7 5 2" xfId="13069"/>
    <cellStyle name="Normal 3 8 7 6" xfId="13070"/>
    <cellStyle name="Normal 3 8 8" xfId="13071"/>
    <cellStyle name="Normal 3 8 8 2" xfId="13072"/>
    <cellStyle name="Normal 3 8 8 2 2" xfId="13073"/>
    <cellStyle name="Normal 3 8 8 3" xfId="13074"/>
    <cellStyle name="Normal 3 8 8 3 2" xfId="13075"/>
    <cellStyle name="Normal 3 8 8 4" xfId="13076"/>
    <cellStyle name="Normal 3 8 8 4 2" xfId="13077"/>
    <cellStyle name="Normal 3 8 8 5" xfId="13078"/>
    <cellStyle name="Normal 3 8 8 5 2" xfId="13079"/>
    <cellStyle name="Normal 3 8 8 6" xfId="13080"/>
    <cellStyle name="Normal 3 8 9" xfId="13081"/>
    <cellStyle name="Normal 3 8 9 2" xfId="13082"/>
    <cellStyle name="Normal 3 9" xfId="13083"/>
    <cellStyle name="Normal 3 9 10" xfId="13084"/>
    <cellStyle name="Normal 3 9 10 2" xfId="13085"/>
    <cellStyle name="Normal 3 9 11" xfId="13086"/>
    <cellStyle name="Normal 3 9 11 2" xfId="13087"/>
    <cellStyle name="Normal 3 9 12" xfId="13088"/>
    <cellStyle name="Normal 3 9 12 2" xfId="13089"/>
    <cellStyle name="Normal 3 9 13" xfId="13090"/>
    <cellStyle name="Normal 3 9 13 2" xfId="13091"/>
    <cellStyle name="Normal 3 9 14" xfId="13092"/>
    <cellStyle name="Normal 3 9 14 2" xfId="13093"/>
    <cellStyle name="Normal 3 9 15" xfId="13094"/>
    <cellStyle name="Normal 3 9 15 2" xfId="13095"/>
    <cellStyle name="Normal 3 9 16" xfId="13096"/>
    <cellStyle name="Normal 3 9 16 2" xfId="13097"/>
    <cellStyle name="Normal 3 9 17" xfId="13098"/>
    <cellStyle name="Normal 3 9 17 2" xfId="13099"/>
    <cellStyle name="Normal 3 9 18" xfId="13100"/>
    <cellStyle name="Normal 3 9 18 2" xfId="13101"/>
    <cellStyle name="Normal 3 9 19" xfId="13102"/>
    <cellStyle name="Normal 3 9 19 2" xfId="13103"/>
    <cellStyle name="Normal 3 9 2" xfId="13104"/>
    <cellStyle name="Normal 3 9 2 2" xfId="13105"/>
    <cellStyle name="Normal 3 9 20" xfId="13106"/>
    <cellStyle name="Normal 3 9 20 2" xfId="13107"/>
    <cellStyle name="Normal 3 9 21" xfId="13108"/>
    <cellStyle name="Normal 3 9 21 2" xfId="13109"/>
    <cellStyle name="Normal 3 9 22" xfId="13110"/>
    <cellStyle name="Normal 3 9 3" xfId="13111"/>
    <cellStyle name="Normal 3 9 3 2" xfId="13112"/>
    <cellStyle name="Normal 3 9 4" xfId="13113"/>
    <cellStyle name="Normal 3 9 4 2" xfId="13114"/>
    <cellStyle name="Normal 3 9 5" xfId="13115"/>
    <cellStyle name="Normal 3 9 5 2" xfId="13116"/>
    <cellStyle name="Normal 3 9 6" xfId="13117"/>
    <cellStyle name="Normal 3 9 6 2" xfId="13118"/>
    <cellStyle name="Normal 3 9 7" xfId="13119"/>
    <cellStyle name="Normal 3 9 7 2" xfId="13120"/>
    <cellStyle name="Normal 3 9 8" xfId="13121"/>
    <cellStyle name="Normal 3 9 8 2" xfId="13122"/>
    <cellStyle name="Normal 3 9 9" xfId="13123"/>
    <cellStyle name="Normal 3 9 9 2" xfId="13124"/>
    <cellStyle name="Normal 30" xfId="13125"/>
    <cellStyle name="Normal 30 10" xfId="13126"/>
    <cellStyle name="Normal 30 10 2" xfId="13127"/>
    <cellStyle name="Normal 30 10 3" xfId="13128"/>
    <cellStyle name="Normal 30 11" xfId="13129"/>
    <cellStyle name="Normal 30 11 2" xfId="13130"/>
    <cellStyle name="Normal 30 11 3" xfId="13131"/>
    <cellStyle name="Normal 30 12" xfId="13132"/>
    <cellStyle name="Normal 30 12 2" xfId="13133"/>
    <cellStyle name="Normal 30 12 3" xfId="13134"/>
    <cellStyle name="Normal 30 13" xfId="13135"/>
    <cellStyle name="Normal 30 13 2" xfId="13136"/>
    <cellStyle name="Normal 30 13 3" xfId="13137"/>
    <cellStyle name="Normal 30 14" xfId="13138"/>
    <cellStyle name="Normal 30 14 2" xfId="13139"/>
    <cellStyle name="Normal 30 14 3" xfId="13140"/>
    <cellStyle name="Normal 30 15" xfId="13141"/>
    <cellStyle name="Normal 30 15 2" xfId="13142"/>
    <cellStyle name="Normal 30 15 3" xfId="13143"/>
    <cellStyle name="Normal 30 16" xfId="13144"/>
    <cellStyle name="Normal 30 16 2" xfId="13145"/>
    <cellStyle name="Normal 30 16 3" xfId="13146"/>
    <cellStyle name="Normal 30 17" xfId="13147"/>
    <cellStyle name="Normal 30 17 2" xfId="13148"/>
    <cellStyle name="Normal 30 17 3" xfId="13149"/>
    <cellStyle name="Normal 30 18" xfId="13150"/>
    <cellStyle name="Normal 30 18 2" xfId="13151"/>
    <cellStyle name="Normal 30 18 3" xfId="13152"/>
    <cellStyle name="Normal 30 19" xfId="13153"/>
    <cellStyle name="Normal 30 19 2" xfId="13154"/>
    <cellStyle name="Normal 30 19 3" xfId="13155"/>
    <cellStyle name="Normal 30 2" xfId="13156"/>
    <cellStyle name="Normal 30 2 2" xfId="13157"/>
    <cellStyle name="Normal 30 2 3" xfId="13158"/>
    <cellStyle name="Normal 30 20" xfId="13159"/>
    <cellStyle name="Normal 30 20 2" xfId="13160"/>
    <cellStyle name="Normal 30 20 3" xfId="13161"/>
    <cellStyle name="Normal 30 21" xfId="13162"/>
    <cellStyle name="Normal 30 21 2" xfId="13163"/>
    <cellStyle name="Normal 30 21 3" xfId="13164"/>
    <cellStyle name="Normal 30 22" xfId="13165"/>
    <cellStyle name="Normal 30 23" xfId="13166"/>
    <cellStyle name="Normal 30 3" xfId="13167"/>
    <cellStyle name="Normal 30 3 2" xfId="13168"/>
    <cellStyle name="Normal 30 3 3" xfId="13169"/>
    <cellStyle name="Normal 30 4" xfId="13170"/>
    <cellStyle name="Normal 30 4 2" xfId="13171"/>
    <cellStyle name="Normal 30 4 3" xfId="13172"/>
    <cellStyle name="Normal 30 5" xfId="13173"/>
    <cellStyle name="Normal 30 5 2" xfId="13174"/>
    <cellStyle name="Normal 30 5 3" xfId="13175"/>
    <cellStyle name="Normal 30 6" xfId="13176"/>
    <cellStyle name="Normal 30 6 2" xfId="13177"/>
    <cellStyle name="Normal 30 6 3" xfId="13178"/>
    <cellStyle name="Normal 30 7" xfId="13179"/>
    <cellStyle name="Normal 30 7 2" xfId="13180"/>
    <cellStyle name="Normal 30 7 3" xfId="13181"/>
    <cellStyle name="Normal 30 8" xfId="13182"/>
    <cellStyle name="Normal 30 8 2" xfId="13183"/>
    <cellStyle name="Normal 30 8 3" xfId="13184"/>
    <cellStyle name="Normal 30 9" xfId="13185"/>
    <cellStyle name="Normal 30 9 2" xfId="13186"/>
    <cellStyle name="Normal 30 9 3" xfId="13187"/>
    <cellStyle name="Normal 31" xfId="13188"/>
    <cellStyle name="Normal 31 10" xfId="13189"/>
    <cellStyle name="Normal 31 10 2" xfId="13190"/>
    <cellStyle name="Normal 31 10 3" xfId="13191"/>
    <cellStyle name="Normal 31 11" xfId="13192"/>
    <cellStyle name="Normal 31 11 2" xfId="13193"/>
    <cellStyle name="Normal 31 12" xfId="13194"/>
    <cellStyle name="Normal 31 12 2" xfId="13195"/>
    <cellStyle name="Normal 31 13" xfId="13196"/>
    <cellStyle name="Normal 31 13 2" xfId="13197"/>
    <cellStyle name="Normal 31 14" xfId="13198"/>
    <cellStyle name="Normal 31 14 2" xfId="13199"/>
    <cellStyle name="Normal 31 14 3" xfId="13200"/>
    <cellStyle name="Normal 31 15" xfId="13201"/>
    <cellStyle name="Normal 31 15 2" xfId="13202"/>
    <cellStyle name="Normal 31 15 3" xfId="13203"/>
    <cellStyle name="Normal 31 16" xfId="13204"/>
    <cellStyle name="Normal 31 16 2" xfId="13205"/>
    <cellStyle name="Normal 31 16 3" xfId="13206"/>
    <cellStyle name="Normal 31 17" xfId="13207"/>
    <cellStyle name="Normal 31 17 2" xfId="13208"/>
    <cellStyle name="Normal 31 17 3" xfId="13209"/>
    <cellStyle name="Normal 31 18" xfId="13210"/>
    <cellStyle name="Normal 31 18 2" xfId="13211"/>
    <cellStyle name="Normal 31 18 3" xfId="13212"/>
    <cellStyle name="Normal 31 19" xfId="13213"/>
    <cellStyle name="Normal 31 19 2" xfId="13214"/>
    <cellStyle name="Normal 31 19 3" xfId="13215"/>
    <cellStyle name="Normal 31 2" xfId="13216"/>
    <cellStyle name="Normal 31 2 2" xfId="13217"/>
    <cellStyle name="Normal 31 2 2 2" xfId="13218"/>
    <cellStyle name="Normal 31 2 2 3" xfId="13219"/>
    <cellStyle name="Normal 31 2 3" xfId="13220"/>
    <cellStyle name="Normal 31 2 3 2" xfId="13221"/>
    <cellStyle name="Normal 31 2 3 3" xfId="13222"/>
    <cellStyle name="Normal 31 2 4" xfId="13223"/>
    <cellStyle name="Normal 31 2 4 2" xfId="13224"/>
    <cellStyle name="Normal 31 2 4 3" xfId="13225"/>
    <cellStyle name="Normal 31 2 5" xfId="13226"/>
    <cellStyle name="Normal 31 2 5 2" xfId="13227"/>
    <cellStyle name="Normal 31 2 5 3" xfId="13228"/>
    <cellStyle name="Normal 31 2 6" xfId="13229"/>
    <cellStyle name="Normal 31 20" xfId="13230"/>
    <cellStyle name="Normal 31 20 2" xfId="13231"/>
    <cellStyle name="Normal 31 20 3" xfId="13232"/>
    <cellStyle name="Normal 31 21" xfId="13233"/>
    <cellStyle name="Normal 31 21 2" xfId="13234"/>
    <cellStyle name="Normal 31 21 3" xfId="13235"/>
    <cellStyle name="Normal 31 22" xfId="13236"/>
    <cellStyle name="Normal 31 22 2" xfId="13237"/>
    <cellStyle name="Normal 31 22 3" xfId="13238"/>
    <cellStyle name="Normal 31 23" xfId="13239"/>
    <cellStyle name="Normal 31 23 2" xfId="13240"/>
    <cellStyle name="Normal 31 23 3" xfId="13241"/>
    <cellStyle name="Normal 31 24" xfId="13242"/>
    <cellStyle name="Normal 31 25" xfId="13243"/>
    <cellStyle name="Normal 31 3" xfId="13244"/>
    <cellStyle name="Normal 31 3 2" xfId="13245"/>
    <cellStyle name="Normal 31 3 2 2" xfId="13246"/>
    <cellStyle name="Normal 31 3 2 3" xfId="13247"/>
    <cellStyle name="Normal 31 3 3" xfId="13248"/>
    <cellStyle name="Normal 31 3 3 2" xfId="13249"/>
    <cellStyle name="Normal 31 3 3 3" xfId="13250"/>
    <cellStyle name="Normal 31 3 4" xfId="13251"/>
    <cellStyle name="Normal 31 3 4 2" xfId="13252"/>
    <cellStyle name="Normal 31 3 4 3" xfId="13253"/>
    <cellStyle name="Normal 31 3 5" xfId="13254"/>
    <cellStyle name="Normal 31 3 5 2" xfId="13255"/>
    <cellStyle name="Normal 31 3 5 3" xfId="13256"/>
    <cellStyle name="Normal 31 3 6" xfId="13257"/>
    <cellStyle name="Normal 31 4" xfId="13258"/>
    <cellStyle name="Normal 31 4 2" xfId="13259"/>
    <cellStyle name="Normal 31 4 2 2" xfId="13260"/>
    <cellStyle name="Normal 31 4 2 3" xfId="13261"/>
    <cellStyle name="Normal 31 4 3" xfId="13262"/>
    <cellStyle name="Normal 31 4 3 2" xfId="13263"/>
    <cellStyle name="Normal 31 4 3 3" xfId="13264"/>
    <cellStyle name="Normal 31 4 4" xfId="13265"/>
    <cellStyle name="Normal 31 4 4 2" xfId="13266"/>
    <cellStyle name="Normal 31 4 4 3" xfId="13267"/>
    <cellStyle name="Normal 31 4 5" xfId="13268"/>
    <cellStyle name="Normal 31 4 5 2" xfId="13269"/>
    <cellStyle name="Normal 31 4 5 3" xfId="13270"/>
    <cellStyle name="Normal 31 4 6" xfId="13271"/>
    <cellStyle name="Normal 31 5" xfId="13272"/>
    <cellStyle name="Normal 31 5 2" xfId="13273"/>
    <cellStyle name="Normal 31 5 2 2" xfId="13274"/>
    <cellStyle name="Normal 31 5 2 3" xfId="13275"/>
    <cellStyle name="Normal 31 5 3" xfId="13276"/>
    <cellStyle name="Normal 31 5 3 2" xfId="13277"/>
    <cellStyle name="Normal 31 5 3 3" xfId="13278"/>
    <cellStyle name="Normal 31 5 4" xfId="13279"/>
    <cellStyle name="Normal 31 5 4 2" xfId="13280"/>
    <cellStyle name="Normal 31 5 4 3" xfId="13281"/>
    <cellStyle name="Normal 31 5 5" xfId="13282"/>
    <cellStyle name="Normal 31 5 5 2" xfId="13283"/>
    <cellStyle name="Normal 31 5 5 3" xfId="13284"/>
    <cellStyle name="Normal 31 5 6" xfId="13285"/>
    <cellStyle name="Normal 31 6" xfId="13286"/>
    <cellStyle name="Normal 31 6 2" xfId="13287"/>
    <cellStyle name="Normal 31 6 2 2" xfId="13288"/>
    <cellStyle name="Normal 31 6 2 3" xfId="13289"/>
    <cellStyle name="Normal 31 6 3" xfId="13290"/>
    <cellStyle name="Normal 31 6 3 2" xfId="13291"/>
    <cellStyle name="Normal 31 6 3 3" xfId="13292"/>
    <cellStyle name="Normal 31 6 4" xfId="13293"/>
    <cellStyle name="Normal 31 6 4 2" xfId="13294"/>
    <cellStyle name="Normal 31 6 4 3" xfId="13295"/>
    <cellStyle name="Normal 31 6 5" xfId="13296"/>
    <cellStyle name="Normal 31 6 5 2" xfId="13297"/>
    <cellStyle name="Normal 31 6 5 3" xfId="13298"/>
    <cellStyle name="Normal 31 6 6" xfId="13299"/>
    <cellStyle name="Normal 31 7" xfId="13300"/>
    <cellStyle name="Normal 31 7 2" xfId="13301"/>
    <cellStyle name="Normal 31 7 2 2" xfId="13302"/>
    <cellStyle name="Normal 31 7 2 3" xfId="13303"/>
    <cellStyle name="Normal 31 7 3" xfId="13304"/>
    <cellStyle name="Normal 31 7 3 2" xfId="13305"/>
    <cellStyle name="Normal 31 7 3 3" xfId="13306"/>
    <cellStyle name="Normal 31 7 4" xfId="13307"/>
    <cellStyle name="Normal 31 7 4 2" xfId="13308"/>
    <cellStyle name="Normal 31 7 4 3" xfId="13309"/>
    <cellStyle name="Normal 31 7 5" xfId="13310"/>
    <cellStyle name="Normal 31 7 5 2" xfId="13311"/>
    <cellStyle name="Normal 31 7 5 3" xfId="13312"/>
    <cellStyle name="Normal 31 7 6" xfId="13313"/>
    <cellStyle name="Normal 31 8" xfId="13314"/>
    <cellStyle name="Normal 31 8 2" xfId="13315"/>
    <cellStyle name="Normal 31 8 2 2" xfId="13316"/>
    <cellStyle name="Normal 31 8 2 3" xfId="13317"/>
    <cellStyle name="Normal 31 8 3" xfId="13318"/>
    <cellStyle name="Normal 31 8 3 2" xfId="13319"/>
    <cellStyle name="Normal 31 8 3 3" xfId="13320"/>
    <cellStyle name="Normal 31 8 4" xfId="13321"/>
    <cellStyle name="Normal 31 8 4 2" xfId="13322"/>
    <cellStyle name="Normal 31 8 4 3" xfId="13323"/>
    <cellStyle name="Normal 31 8 5" xfId="13324"/>
    <cellStyle name="Normal 31 8 5 2" xfId="13325"/>
    <cellStyle name="Normal 31 8 5 3" xfId="13326"/>
    <cellStyle name="Normal 31 8 6" xfId="13327"/>
    <cellStyle name="Normal 31 9" xfId="13328"/>
    <cellStyle name="Normal 31 9 2" xfId="13329"/>
    <cellStyle name="Normal 31 9 3" xfId="13330"/>
    <cellStyle name="Normal 32" xfId="13331"/>
    <cellStyle name="Normal 32 2" xfId="13332"/>
    <cellStyle name="Normal 33" xfId="13333"/>
    <cellStyle name="Normal 33 10" xfId="13334"/>
    <cellStyle name="Normal 33 10 2" xfId="13335"/>
    <cellStyle name="Normal 33 10 3" xfId="13336"/>
    <cellStyle name="Normal 33 11" xfId="13337"/>
    <cellStyle name="Normal 33 11 2" xfId="13338"/>
    <cellStyle name="Normal 33 11 3" xfId="13339"/>
    <cellStyle name="Normal 33 12" xfId="13340"/>
    <cellStyle name="Normal 33 12 2" xfId="13341"/>
    <cellStyle name="Normal 33 12 3" xfId="13342"/>
    <cellStyle name="Normal 33 13" xfId="13343"/>
    <cellStyle name="Normal 33 13 2" xfId="13344"/>
    <cellStyle name="Normal 33 13 3" xfId="13345"/>
    <cellStyle name="Normal 33 14" xfId="13346"/>
    <cellStyle name="Normal 33 14 2" xfId="13347"/>
    <cellStyle name="Normal 33 14 3" xfId="13348"/>
    <cellStyle name="Normal 33 15" xfId="13349"/>
    <cellStyle name="Normal 33 15 2" xfId="13350"/>
    <cellStyle name="Normal 33 15 3" xfId="13351"/>
    <cellStyle name="Normal 33 16" xfId="13352"/>
    <cellStyle name="Normal 33 16 2" xfId="13353"/>
    <cellStyle name="Normal 33 16 3" xfId="13354"/>
    <cellStyle name="Normal 33 17" xfId="13355"/>
    <cellStyle name="Normal 33 17 2" xfId="13356"/>
    <cellStyle name="Normal 33 17 3" xfId="13357"/>
    <cellStyle name="Normal 33 18" xfId="13358"/>
    <cellStyle name="Normal 33 2" xfId="13359"/>
    <cellStyle name="Normal 33 2 2" xfId="13360"/>
    <cellStyle name="Normal 33 2 3" xfId="13361"/>
    <cellStyle name="Normal 33 3" xfId="13362"/>
    <cellStyle name="Normal 33 3 2" xfId="13363"/>
    <cellStyle name="Normal 33 3 3" xfId="13364"/>
    <cellStyle name="Normal 33 4" xfId="13365"/>
    <cellStyle name="Normal 33 4 2" xfId="13366"/>
    <cellStyle name="Normal 33 4 3" xfId="13367"/>
    <cellStyle name="Normal 33 5" xfId="13368"/>
    <cellStyle name="Normal 33 5 2" xfId="13369"/>
    <cellStyle name="Normal 33 5 3" xfId="13370"/>
    <cellStyle name="Normal 33 6" xfId="13371"/>
    <cellStyle name="Normal 33 6 2" xfId="13372"/>
    <cellStyle name="Normal 33 6 3" xfId="13373"/>
    <cellStyle name="Normal 33 7" xfId="13374"/>
    <cellStyle name="Normal 33 7 2" xfId="13375"/>
    <cellStyle name="Normal 33 7 3" xfId="13376"/>
    <cellStyle name="Normal 33 8" xfId="13377"/>
    <cellStyle name="Normal 33 8 2" xfId="13378"/>
    <cellStyle name="Normal 33 8 3" xfId="13379"/>
    <cellStyle name="Normal 33 9" xfId="13380"/>
    <cellStyle name="Normal 33 9 2" xfId="13381"/>
    <cellStyle name="Normal 33 9 3" xfId="13382"/>
    <cellStyle name="Normal 34" xfId="13383"/>
    <cellStyle name="Normal 34 10" xfId="13384"/>
    <cellStyle name="Normal 34 10 2" xfId="13385"/>
    <cellStyle name="Normal 34 10 3" xfId="13386"/>
    <cellStyle name="Normal 34 11" xfId="13387"/>
    <cellStyle name="Normal 34 11 2" xfId="13388"/>
    <cellStyle name="Normal 34 11 3" xfId="13389"/>
    <cellStyle name="Normal 34 12" xfId="13390"/>
    <cellStyle name="Normal 34 12 2" xfId="13391"/>
    <cellStyle name="Normal 34 12 3" xfId="13392"/>
    <cellStyle name="Normal 34 13" xfId="13393"/>
    <cellStyle name="Normal 34 13 2" xfId="13394"/>
    <cellStyle name="Normal 34 13 3" xfId="13395"/>
    <cellStyle name="Normal 34 14" xfId="13396"/>
    <cellStyle name="Normal 34 14 2" xfId="13397"/>
    <cellStyle name="Normal 34 14 3" xfId="13398"/>
    <cellStyle name="Normal 34 15" xfId="13399"/>
    <cellStyle name="Normal 34 15 2" xfId="13400"/>
    <cellStyle name="Normal 34 15 3" xfId="13401"/>
    <cellStyle name="Normal 34 16" xfId="13402"/>
    <cellStyle name="Normal 34 16 2" xfId="13403"/>
    <cellStyle name="Normal 34 16 3" xfId="13404"/>
    <cellStyle name="Normal 34 17" xfId="13405"/>
    <cellStyle name="Normal 34 17 2" xfId="13406"/>
    <cellStyle name="Normal 34 17 3" xfId="13407"/>
    <cellStyle name="Normal 34 18" xfId="13408"/>
    <cellStyle name="Normal 34 18 2" xfId="13409"/>
    <cellStyle name="Normal 34 18 3" xfId="13410"/>
    <cellStyle name="Normal 34 19" xfId="13411"/>
    <cellStyle name="Normal 34 19 2" xfId="13412"/>
    <cellStyle name="Normal 34 19 3" xfId="13413"/>
    <cellStyle name="Normal 34 2" xfId="13414"/>
    <cellStyle name="Normal 34 2 2" xfId="13415"/>
    <cellStyle name="Normal 34 2 3" xfId="13416"/>
    <cellStyle name="Normal 34 20" xfId="13417"/>
    <cellStyle name="Normal 34 3" xfId="13418"/>
    <cellStyle name="Normal 34 3 2" xfId="13419"/>
    <cellStyle name="Normal 34 3 3" xfId="13420"/>
    <cellStyle name="Normal 34 4" xfId="13421"/>
    <cellStyle name="Normal 34 4 2" xfId="13422"/>
    <cellStyle name="Normal 34 4 3" xfId="13423"/>
    <cellStyle name="Normal 34 5" xfId="13424"/>
    <cellStyle name="Normal 34 5 2" xfId="13425"/>
    <cellStyle name="Normal 34 5 3" xfId="13426"/>
    <cellStyle name="Normal 34 6" xfId="13427"/>
    <cellStyle name="Normal 34 6 2" xfId="13428"/>
    <cellStyle name="Normal 34 6 3" xfId="13429"/>
    <cellStyle name="Normal 34 7" xfId="13430"/>
    <cellStyle name="Normal 34 7 2" xfId="13431"/>
    <cellStyle name="Normal 34 7 3" xfId="13432"/>
    <cellStyle name="Normal 34 8" xfId="13433"/>
    <cellStyle name="Normal 34 8 2" xfId="13434"/>
    <cellStyle name="Normal 34 8 3" xfId="13435"/>
    <cellStyle name="Normal 34 9" xfId="13436"/>
    <cellStyle name="Normal 34 9 2" xfId="13437"/>
    <cellStyle name="Normal 34 9 3" xfId="13438"/>
    <cellStyle name="Normal 35" xfId="13439"/>
    <cellStyle name="Normal 35 10" xfId="13440"/>
    <cellStyle name="Normal 35 10 2" xfId="13441"/>
    <cellStyle name="Normal 35 10 3" xfId="13442"/>
    <cellStyle name="Normal 35 11" xfId="13443"/>
    <cellStyle name="Normal 35 11 2" xfId="13444"/>
    <cellStyle name="Normal 35 11 3" xfId="13445"/>
    <cellStyle name="Normal 35 12" xfId="13446"/>
    <cellStyle name="Normal 35 12 2" xfId="13447"/>
    <cellStyle name="Normal 35 12 3" xfId="13448"/>
    <cellStyle name="Normal 35 13" xfId="13449"/>
    <cellStyle name="Normal 35 13 2" xfId="13450"/>
    <cellStyle name="Normal 35 13 3" xfId="13451"/>
    <cellStyle name="Normal 35 14" xfId="13452"/>
    <cellStyle name="Normal 35 14 2" xfId="13453"/>
    <cellStyle name="Normal 35 14 3" xfId="13454"/>
    <cellStyle name="Normal 35 15" xfId="13455"/>
    <cellStyle name="Normal 35 15 2" xfId="13456"/>
    <cellStyle name="Normal 35 15 3" xfId="13457"/>
    <cellStyle name="Normal 35 16" xfId="13458"/>
    <cellStyle name="Normal 35 16 2" xfId="13459"/>
    <cellStyle name="Normal 35 16 3" xfId="13460"/>
    <cellStyle name="Normal 35 17" xfId="13461"/>
    <cellStyle name="Normal 35 17 2" xfId="13462"/>
    <cellStyle name="Normal 35 17 3" xfId="13463"/>
    <cellStyle name="Normal 35 18" xfId="13464"/>
    <cellStyle name="Normal 35 18 2" xfId="13465"/>
    <cellStyle name="Normal 35 18 3" xfId="13466"/>
    <cellStyle name="Normal 35 19" xfId="13467"/>
    <cellStyle name="Normal 35 2" xfId="13468"/>
    <cellStyle name="Normal 35 2 2" xfId="13469"/>
    <cellStyle name="Normal 35 2 3" xfId="13470"/>
    <cellStyle name="Normal 35 3" xfId="13471"/>
    <cellStyle name="Normal 35 3 2" xfId="13472"/>
    <cellStyle name="Normal 35 3 3" xfId="13473"/>
    <cellStyle name="Normal 35 4" xfId="13474"/>
    <cellStyle name="Normal 35 4 2" xfId="13475"/>
    <cellStyle name="Normal 35 4 3" xfId="13476"/>
    <cellStyle name="Normal 35 5" xfId="13477"/>
    <cellStyle name="Normal 35 5 2" xfId="13478"/>
    <cellStyle name="Normal 35 5 3" xfId="13479"/>
    <cellStyle name="Normal 35 6" xfId="13480"/>
    <cellStyle name="Normal 35 6 2" xfId="13481"/>
    <cellStyle name="Normal 35 6 3" xfId="13482"/>
    <cellStyle name="Normal 35 7" xfId="13483"/>
    <cellStyle name="Normal 35 7 2" xfId="13484"/>
    <cellStyle name="Normal 35 7 3" xfId="13485"/>
    <cellStyle name="Normal 35 8" xfId="13486"/>
    <cellStyle name="Normal 35 8 2" xfId="13487"/>
    <cellStyle name="Normal 35 8 3" xfId="13488"/>
    <cellStyle name="Normal 35 9" xfId="13489"/>
    <cellStyle name="Normal 35 9 2" xfId="13490"/>
    <cellStyle name="Normal 35 9 3" xfId="13491"/>
    <cellStyle name="Normal 36" xfId="13492"/>
    <cellStyle name="Normal 36 10" xfId="13493"/>
    <cellStyle name="Normal 36 10 2" xfId="13494"/>
    <cellStyle name="Normal 36 10 3" xfId="13495"/>
    <cellStyle name="Normal 36 11" xfId="13496"/>
    <cellStyle name="Normal 36 11 2" xfId="13497"/>
    <cellStyle name="Normal 36 11 3" xfId="13498"/>
    <cellStyle name="Normal 36 12" xfId="13499"/>
    <cellStyle name="Normal 36 12 2" xfId="13500"/>
    <cellStyle name="Normal 36 12 3" xfId="13501"/>
    <cellStyle name="Normal 36 13" xfId="13502"/>
    <cellStyle name="Normal 36 13 2" xfId="13503"/>
    <cellStyle name="Normal 36 13 3" xfId="13504"/>
    <cellStyle name="Normal 36 14" xfId="13505"/>
    <cellStyle name="Normal 36 14 2" xfId="13506"/>
    <cellStyle name="Normal 36 14 3" xfId="13507"/>
    <cellStyle name="Normal 36 15" xfId="13508"/>
    <cellStyle name="Normal 36 15 2" xfId="13509"/>
    <cellStyle name="Normal 36 15 3" xfId="13510"/>
    <cellStyle name="Normal 36 16" xfId="13511"/>
    <cellStyle name="Normal 36 16 2" xfId="13512"/>
    <cellStyle name="Normal 36 16 3" xfId="13513"/>
    <cellStyle name="Normal 36 17" xfId="13514"/>
    <cellStyle name="Normal 36 17 2" xfId="13515"/>
    <cellStyle name="Normal 36 17 3" xfId="13516"/>
    <cellStyle name="Normal 36 18" xfId="13517"/>
    <cellStyle name="Normal 36 18 2" xfId="13518"/>
    <cellStyle name="Normal 36 18 3" xfId="13519"/>
    <cellStyle name="Normal 36 19" xfId="13520"/>
    <cellStyle name="Normal 36 19 2" xfId="13521"/>
    <cellStyle name="Normal 36 19 3" xfId="13522"/>
    <cellStyle name="Normal 36 2" xfId="13523"/>
    <cellStyle name="Normal 36 2 2" xfId="13524"/>
    <cellStyle name="Normal 36 2 2 2" xfId="13525"/>
    <cellStyle name="Normal 36 2 2 3" xfId="13526"/>
    <cellStyle name="Normal 36 2 3" xfId="13527"/>
    <cellStyle name="Normal 36 2 3 2" xfId="13528"/>
    <cellStyle name="Normal 36 2 3 3" xfId="13529"/>
    <cellStyle name="Normal 36 2 4" xfId="13530"/>
    <cellStyle name="Normal 36 2 4 2" xfId="13531"/>
    <cellStyle name="Normal 36 2 4 3" xfId="13532"/>
    <cellStyle name="Normal 36 2 5" xfId="13533"/>
    <cellStyle name="Normal 36 2 5 2" xfId="13534"/>
    <cellStyle name="Normal 36 2 5 3" xfId="13535"/>
    <cellStyle name="Normal 36 2 6" xfId="13536"/>
    <cellStyle name="Normal 36 20" xfId="13537"/>
    <cellStyle name="Normal 36 20 2" xfId="13538"/>
    <cellStyle name="Normal 36 20 3" xfId="13539"/>
    <cellStyle name="Normal 36 21" xfId="13540"/>
    <cellStyle name="Normal 36 22" xfId="13541"/>
    <cellStyle name="Normal 36 3" xfId="13542"/>
    <cellStyle name="Normal 36 3 2" xfId="13543"/>
    <cellStyle name="Normal 36 3 2 2" xfId="13544"/>
    <cellStyle name="Normal 36 3 2 3" xfId="13545"/>
    <cellStyle name="Normal 36 3 3" xfId="13546"/>
    <cellStyle name="Normal 36 3 3 2" xfId="13547"/>
    <cellStyle name="Normal 36 3 3 3" xfId="13548"/>
    <cellStyle name="Normal 36 3 4" xfId="13549"/>
    <cellStyle name="Normal 36 3 4 2" xfId="13550"/>
    <cellStyle name="Normal 36 3 4 3" xfId="13551"/>
    <cellStyle name="Normal 36 3 5" xfId="13552"/>
    <cellStyle name="Normal 36 3 5 2" xfId="13553"/>
    <cellStyle name="Normal 36 3 5 3" xfId="13554"/>
    <cellStyle name="Normal 36 3 6" xfId="13555"/>
    <cellStyle name="Normal 36 4" xfId="13556"/>
    <cellStyle name="Normal 36 4 2" xfId="13557"/>
    <cellStyle name="Normal 36 4 2 2" xfId="13558"/>
    <cellStyle name="Normal 36 4 2 3" xfId="13559"/>
    <cellStyle name="Normal 36 4 3" xfId="13560"/>
    <cellStyle name="Normal 36 4 3 2" xfId="13561"/>
    <cellStyle name="Normal 36 4 3 3" xfId="13562"/>
    <cellStyle name="Normal 36 4 4" xfId="13563"/>
    <cellStyle name="Normal 36 4 4 2" xfId="13564"/>
    <cellStyle name="Normal 36 4 4 3" xfId="13565"/>
    <cellStyle name="Normal 36 4 5" xfId="13566"/>
    <cellStyle name="Normal 36 4 5 2" xfId="13567"/>
    <cellStyle name="Normal 36 4 5 3" xfId="13568"/>
    <cellStyle name="Normal 36 4 6" xfId="13569"/>
    <cellStyle name="Normal 36 5" xfId="13570"/>
    <cellStyle name="Normal 36 5 2" xfId="13571"/>
    <cellStyle name="Normal 36 5 2 2" xfId="13572"/>
    <cellStyle name="Normal 36 5 2 3" xfId="13573"/>
    <cellStyle name="Normal 36 5 3" xfId="13574"/>
    <cellStyle name="Normal 36 5 3 2" xfId="13575"/>
    <cellStyle name="Normal 36 5 3 3" xfId="13576"/>
    <cellStyle name="Normal 36 5 4" xfId="13577"/>
    <cellStyle name="Normal 36 5 4 2" xfId="13578"/>
    <cellStyle name="Normal 36 5 4 3" xfId="13579"/>
    <cellStyle name="Normal 36 5 5" xfId="13580"/>
    <cellStyle name="Normal 36 5 5 2" xfId="13581"/>
    <cellStyle name="Normal 36 5 5 3" xfId="13582"/>
    <cellStyle name="Normal 36 5 6" xfId="13583"/>
    <cellStyle name="Normal 36 6" xfId="13584"/>
    <cellStyle name="Normal 36 6 2" xfId="13585"/>
    <cellStyle name="Normal 36 6 3" xfId="13586"/>
    <cellStyle name="Normal 36 7" xfId="13587"/>
    <cellStyle name="Normal 36 7 2" xfId="13588"/>
    <cellStyle name="Normal 36 8" xfId="13589"/>
    <cellStyle name="Normal 36 8 2" xfId="13590"/>
    <cellStyle name="Normal 36 9" xfId="13591"/>
    <cellStyle name="Normal 36 9 2" xfId="13592"/>
    <cellStyle name="Normal 37" xfId="13593"/>
    <cellStyle name="Normal 37 10" xfId="13594"/>
    <cellStyle name="Normal 37 10 2" xfId="13595"/>
    <cellStyle name="Normal 37 11" xfId="13596"/>
    <cellStyle name="Normal 37 11 2" xfId="13597"/>
    <cellStyle name="Normal 37 12" xfId="13598"/>
    <cellStyle name="Normal 37 12 2" xfId="13599"/>
    <cellStyle name="Normal 37 13" xfId="13600"/>
    <cellStyle name="Normal 37 13 2" xfId="13601"/>
    <cellStyle name="Normal 37 14" xfId="13602"/>
    <cellStyle name="Normal 37 14 2" xfId="13603"/>
    <cellStyle name="Normal 37 15" xfId="13604"/>
    <cellStyle name="Normal 37 15 2" xfId="13605"/>
    <cellStyle name="Normal 37 16" xfId="13606"/>
    <cellStyle name="Normal 37 16 2" xfId="13607"/>
    <cellStyle name="Normal 37 17" xfId="13608"/>
    <cellStyle name="Normal 37 17 2" xfId="13609"/>
    <cellStyle name="Normal 37 18" xfId="13610"/>
    <cellStyle name="Normal 37 18 2" xfId="13611"/>
    <cellStyle name="Normal 37 19" xfId="13612"/>
    <cellStyle name="Normal 37 19 2" xfId="13613"/>
    <cellStyle name="Normal 37 2" xfId="13614"/>
    <cellStyle name="Normal 37 2 2" xfId="13615"/>
    <cellStyle name="Normal 37 2 2 2" xfId="13616"/>
    <cellStyle name="Normal 37 2 2 3" xfId="13617"/>
    <cellStyle name="Normal 37 2 3" xfId="13618"/>
    <cellStyle name="Normal 37 2 3 2" xfId="13619"/>
    <cellStyle name="Normal 37 2 3 3" xfId="13620"/>
    <cellStyle name="Normal 37 2 4" xfId="13621"/>
    <cellStyle name="Normal 37 2 4 2" xfId="13622"/>
    <cellStyle name="Normal 37 2 4 3" xfId="13623"/>
    <cellStyle name="Normal 37 2 5" xfId="13624"/>
    <cellStyle name="Normal 37 2 5 2" xfId="13625"/>
    <cellStyle name="Normal 37 2 5 3" xfId="13626"/>
    <cellStyle name="Normal 37 2 6" xfId="13627"/>
    <cellStyle name="Normal 37 20" xfId="13628"/>
    <cellStyle name="Normal 37 21" xfId="13629"/>
    <cellStyle name="Normal 37 3" xfId="13630"/>
    <cellStyle name="Normal 37 3 2" xfId="13631"/>
    <cellStyle name="Normal 37 3 2 2" xfId="13632"/>
    <cellStyle name="Normal 37 3 2 3" xfId="13633"/>
    <cellStyle name="Normal 37 3 3" xfId="13634"/>
    <cellStyle name="Normal 37 3 3 2" xfId="13635"/>
    <cellStyle name="Normal 37 3 3 3" xfId="13636"/>
    <cellStyle name="Normal 37 3 4" xfId="13637"/>
    <cellStyle name="Normal 37 3 4 2" xfId="13638"/>
    <cellStyle name="Normal 37 3 4 3" xfId="13639"/>
    <cellStyle name="Normal 37 3 5" xfId="13640"/>
    <cellStyle name="Normal 37 3 5 2" xfId="13641"/>
    <cellStyle name="Normal 37 3 5 3" xfId="13642"/>
    <cellStyle name="Normal 37 3 6" xfId="13643"/>
    <cellStyle name="Normal 37 4" xfId="13644"/>
    <cellStyle name="Normal 37 4 2" xfId="13645"/>
    <cellStyle name="Normal 37 4 2 2" xfId="13646"/>
    <cellStyle name="Normal 37 4 2 3" xfId="13647"/>
    <cellStyle name="Normal 37 4 3" xfId="13648"/>
    <cellStyle name="Normal 37 4 3 2" xfId="13649"/>
    <cellStyle name="Normal 37 4 3 3" xfId="13650"/>
    <cellStyle name="Normal 37 4 4" xfId="13651"/>
    <cellStyle name="Normal 37 4 4 2" xfId="13652"/>
    <cellStyle name="Normal 37 4 4 3" xfId="13653"/>
    <cellStyle name="Normal 37 4 5" xfId="13654"/>
    <cellStyle name="Normal 37 4 5 2" xfId="13655"/>
    <cellStyle name="Normal 37 4 5 3" xfId="13656"/>
    <cellStyle name="Normal 37 4 6" xfId="13657"/>
    <cellStyle name="Normal 37 5" xfId="13658"/>
    <cellStyle name="Normal 37 5 2" xfId="13659"/>
    <cellStyle name="Normal 37 6" xfId="13660"/>
    <cellStyle name="Normal 37 6 2" xfId="13661"/>
    <cellStyle name="Normal 37 7" xfId="13662"/>
    <cellStyle name="Normal 37 7 2" xfId="13663"/>
    <cellStyle name="Normal 37 8" xfId="13664"/>
    <cellStyle name="Normal 37 8 2" xfId="13665"/>
    <cellStyle name="Normal 37 9" xfId="13666"/>
    <cellStyle name="Normal 37 9 2" xfId="13667"/>
    <cellStyle name="Normal 38" xfId="13668"/>
    <cellStyle name="Normal 38 10" xfId="13669"/>
    <cellStyle name="Normal 38 11" xfId="13670"/>
    <cellStyle name="Normal 38 2" xfId="13671"/>
    <cellStyle name="Normal 38 2 2" xfId="13672"/>
    <cellStyle name="Normal 38 3" xfId="13673"/>
    <cellStyle name="Normal 38 3 2" xfId="13674"/>
    <cellStyle name="Normal 38 4" xfId="13675"/>
    <cellStyle name="Normal 38 4 2" xfId="13676"/>
    <cellStyle name="Normal 38 5" xfId="13677"/>
    <cellStyle name="Normal 38 5 2" xfId="13678"/>
    <cellStyle name="Normal 38 6" xfId="13679"/>
    <cellStyle name="Normal 38 6 2" xfId="13680"/>
    <cellStyle name="Normal 38 7" xfId="13681"/>
    <cellStyle name="Normal 38 7 2" xfId="13682"/>
    <cellStyle name="Normal 38 8" xfId="13683"/>
    <cellStyle name="Normal 38 8 2" xfId="13684"/>
    <cellStyle name="Normal 38 9" xfId="13685"/>
    <cellStyle name="Normal 38 9 2" xfId="13686"/>
    <cellStyle name="Normal 39" xfId="13687"/>
    <cellStyle name="Normal 39 10" xfId="13688"/>
    <cellStyle name="Normal 39 11" xfId="13689"/>
    <cellStyle name="Normal 39 2" xfId="13690"/>
    <cellStyle name="Normal 39 2 2" xfId="13691"/>
    <cellStyle name="Normal 39 3" xfId="13692"/>
    <cellStyle name="Normal 39 3 2" xfId="13693"/>
    <cellStyle name="Normal 39 4" xfId="13694"/>
    <cellStyle name="Normal 39 4 2" xfId="13695"/>
    <cellStyle name="Normal 39 5" xfId="13696"/>
    <cellStyle name="Normal 39 5 2" xfId="13697"/>
    <cellStyle name="Normal 39 6" xfId="13698"/>
    <cellStyle name="Normal 39 6 2" xfId="13699"/>
    <cellStyle name="Normal 39 7" xfId="13700"/>
    <cellStyle name="Normal 39 7 2" xfId="13701"/>
    <cellStyle name="Normal 39 8" xfId="13702"/>
    <cellStyle name="Normal 39 8 2" xfId="13703"/>
    <cellStyle name="Normal 39 9" xfId="13704"/>
    <cellStyle name="Normal 39 9 2" xfId="13705"/>
    <cellStyle name="Normal 4" xfId="13706"/>
    <cellStyle name="Normal 4 10" xfId="13707"/>
    <cellStyle name="Normal 4 10 2" xfId="13708"/>
    <cellStyle name="Normal 4 11" xfId="13709"/>
    <cellStyle name="Normal 4 11 2" xfId="13710"/>
    <cellStyle name="Normal 4 12" xfId="13711"/>
    <cellStyle name="Normal 4 12 2" xfId="13712"/>
    <cellStyle name="Normal 4 13" xfId="13713"/>
    <cellStyle name="Normal 4 13 2" xfId="13714"/>
    <cellStyle name="Normal 4 14" xfId="13715"/>
    <cellStyle name="Normal 4 14 2" xfId="13716"/>
    <cellStyle name="Normal 4 15" xfId="13717"/>
    <cellStyle name="Normal 4 15 2" xfId="13718"/>
    <cellStyle name="Normal 4 16" xfId="13719"/>
    <cellStyle name="Normal 4 16 2" xfId="13720"/>
    <cellStyle name="Normal 4 17" xfId="13721"/>
    <cellStyle name="Normal 4 17 2" xfId="13722"/>
    <cellStyle name="Normal 4 18" xfId="13723"/>
    <cellStyle name="Normal 4 18 2" xfId="13724"/>
    <cellStyle name="Normal 4 19" xfId="13725"/>
    <cellStyle name="Normal 4 19 2" xfId="13726"/>
    <cellStyle name="Normal 4 2" xfId="13727"/>
    <cellStyle name="Normal 4 2 2" xfId="13728"/>
    <cellStyle name="Normal 4 20" xfId="13729"/>
    <cellStyle name="Normal 4 20 2" xfId="13730"/>
    <cellStyle name="Normal 4 21" xfId="13731"/>
    <cellStyle name="Normal 4 21 2" xfId="13732"/>
    <cellStyle name="Normal 4 22" xfId="13733"/>
    <cellStyle name="Normal 4 22 2" xfId="13734"/>
    <cellStyle name="Normal 4 23" xfId="13735"/>
    <cellStyle name="Normal 4 23 2" xfId="13736"/>
    <cellStyle name="Normal 4 24" xfId="13737"/>
    <cellStyle name="Normal 4 24 2" xfId="13738"/>
    <cellStyle name="Normal 4 25" xfId="13739"/>
    <cellStyle name="Normal 4 25 2" xfId="13740"/>
    <cellStyle name="Normal 4 26" xfId="13741"/>
    <cellStyle name="Normal 4 26 2" xfId="13742"/>
    <cellStyle name="Normal 4 27" xfId="13743"/>
    <cellStyle name="Normal 4 27 2" xfId="13744"/>
    <cellStyle name="Normal 4 28" xfId="13745"/>
    <cellStyle name="Normal 4 28 2" xfId="13746"/>
    <cellStyle name="Normal 4 29" xfId="13747"/>
    <cellStyle name="Normal 4 3" xfId="13748"/>
    <cellStyle name="Normal 4 3 2" xfId="13749"/>
    <cellStyle name="Normal 4 30" xfId="13750"/>
    <cellStyle name="Normal 4 4" xfId="13751"/>
    <cellStyle name="Normal 4 4 2" xfId="13752"/>
    <cellStyle name="Normal 4 5" xfId="13753"/>
    <cellStyle name="Normal 4 5 2" xfId="13754"/>
    <cellStyle name="Normal 4 6" xfId="13755"/>
    <cellStyle name="Normal 4 6 2" xfId="13756"/>
    <cellStyle name="Normal 4 7" xfId="13757"/>
    <cellStyle name="Normal 4 7 2" xfId="13758"/>
    <cellStyle name="Normal 4 8" xfId="13759"/>
    <cellStyle name="Normal 4 8 10" xfId="13760"/>
    <cellStyle name="Normal 4 8 10 2" xfId="13761"/>
    <cellStyle name="Normal 4 8 11" xfId="13762"/>
    <cellStyle name="Normal 4 8 11 2" xfId="13763"/>
    <cellStyle name="Normal 4 8 12" xfId="13764"/>
    <cellStyle name="Normal 4 8 12 2" xfId="13765"/>
    <cellStyle name="Normal 4 8 13" xfId="13766"/>
    <cellStyle name="Normal 4 8 13 2" xfId="13767"/>
    <cellStyle name="Normal 4 8 14" xfId="13768"/>
    <cellStyle name="Normal 4 8 14 2" xfId="13769"/>
    <cellStyle name="Normal 4 8 15" xfId="13770"/>
    <cellStyle name="Normal 4 8 15 2" xfId="13771"/>
    <cellStyle name="Normal 4 8 16" xfId="13772"/>
    <cellStyle name="Normal 4 8 16 2" xfId="13773"/>
    <cellStyle name="Normal 4 8 17" xfId="13774"/>
    <cellStyle name="Normal 4 8 2" xfId="13775"/>
    <cellStyle name="Normal 4 8 2 2" xfId="13776"/>
    <cellStyle name="Normal 4 8 3" xfId="13777"/>
    <cellStyle name="Normal 4 8 3 2" xfId="13778"/>
    <cellStyle name="Normal 4 8 4" xfId="13779"/>
    <cellStyle name="Normal 4 8 4 2" xfId="13780"/>
    <cellStyle name="Normal 4 8 5" xfId="13781"/>
    <cellStyle name="Normal 4 8 5 2" xfId="13782"/>
    <cellStyle name="Normal 4 8 6" xfId="13783"/>
    <cellStyle name="Normal 4 8 6 2" xfId="13784"/>
    <cellStyle name="Normal 4 8 7" xfId="13785"/>
    <cellStyle name="Normal 4 8 7 2" xfId="13786"/>
    <cellStyle name="Normal 4 8 8" xfId="13787"/>
    <cellStyle name="Normal 4 8 8 2" xfId="13788"/>
    <cellStyle name="Normal 4 8 9" xfId="13789"/>
    <cellStyle name="Normal 4 8 9 2" xfId="13790"/>
    <cellStyle name="Normal 4 9" xfId="13791"/>
    <cellStyle name="Normal 4 9 10" xfId="13792"/>
    <cellStyle name="Normal 4 9 10 2" xfId="13793"/>
    <cellStyle name="Normal 4 9 11" xfId="13794"/>
    <cellStyle name="Normal 4 9 11 2" xfId="13795"/>
    <cellStyle name="Normal 4 9 12" xfId="13796"/>
    <cellStyle name="Normal 4 9 12 2" xfId="13797"/>
    <cellStyle name="Normal 4 9 13" xfId="13798"/>
    <cellStyle name="Normal 4 9 13 2" xfId="13799"/>
    <cellStyle name="Normal 4 9 14" xfId="13800"/>
    <cellStyle name="Normal 4 9 14 2" xfId="13801"/>
    <cellStyle name="Normal 4 9 15" xfId="13802"/>
    <cellStyle name="Normal 4 9 15 2" xfId="13803"/>
    <cellStyle name="Normal 4 9 16" xfId="13804"/>
    <cellStyle name="Normal 4 9 16 2" xfId="13805"/>
    <cellStyle name="Normal 4 9 17" xfId="13806"/>
    <cellStyle name="Normal 4 9 2" xfId="13807"/>
    <cellStyle name="Normal 4 9 2 2" xfId="13808"/>
    <cellStyle name="Normal 4 9 3" xfId="13809"/>
    <cellStyle name="Normal 4 9 3 2" xfId="13810"/>
    <cellStyle name="Normal 4 9 4" xfId="13811"/>
    <cellStyle name="Normal 4 9 4 2" xfId="13812"/>
    <cellStyle name="Normal 4 9 5" xfId="13813"/>
    <cellStyle name="Normal 4 9 5 2" xfId="13814"/>
    <cellStyle name="Normal 4 9 6" xfId="13815"/>
    <cellStyle name="Normal 4 9 6 2" xfId="13816"/>
    <cellStyle name="Normal 4 9 7" xfId="13817"/>
    <cellStyle name="Normal 4 9 7 2" xfId="13818"/>
    <cellStyle name="Normal 4 9 8" xfId="13819"/>
    <cellStyle name="Normal 4 9 8 2" xfId="13820"/>
    <cellStyle name="Normal 4 9 9" xfId="13821"/>
    <cellStyle name="Normal 4 9 9 2" xfId="13822"/>
    <cellStyle name="Normal 40" xfId="13823"/>
    <cellStyle name="Normal 40 10" xfId="13824"/>
    <cellStyle name="Normal 40 11" xfId="13825"/>
    <cellStyle name="Normal 40 2" xfId="13826"/>
    <cellStyle name="Normal 40 2 2" xfId="13827"/>
    <cellStyle name="Normal 40 3" xfId="13828"/>
    <cellStyle name="Normal 40 3 2" xfId="13829"/>
    <cellStyle name="Normal 40 4" xfId="13830"/>
    <cellStyle name="Normal 40 4 2" xfId="13831"/>
    <cellStyle name="Normal 40 5" xfId="13832"/>
    <cellStyle name="Normal 40 5 2" xfId="13833"/>
    <cellStyle name="Normal 40 6" xfId="13834"/>
    <cellStyle name="Normal 40 6 2" xfId="13835"/>
    <cellStyle name="Normal 40 7" xfId="13836"/>
    <cellStyle name="Normal 40 7 2" xfId="13837"/>
    <cellStyle name="Normal 40 8" xfId="13838"/>
    <cellStyle name="Normal 40 8 2" xfId="13839"/>
    <cellStyle name="Normal 40 9" xfId="13840"/>
    <cellStyle name="Normal 40 9 2" xfId="13841"/>
    <cellStyle name="Normal 41" xfId="13842"/>
    <cellStyle name="Normal 41 2" xfId="13843"/>
    <cellStyle name="Normal 42" xfId="13844"/>
    <cellStyle name="Normal 42 2" xfId="13845"/>
    <cellStyle name="Normal 43" xfId="13846"/>
    <cellStyle name="Normal 43 2" xfId="13847"/>
    <cellStyle name="Normal 43 2 2" xfId="13848"/>
    <cellStyle name="Normal 43 2 3" xfId="13849"/>
    <cellStyle name="Normal 43 3" xfId="13850"/>
    <cellStyle name="Normal 43 3 2" xfId="13851"/>
    <cellStyle name="Normal 43 4" xfId="13852"/>
    <cellStyle name="Normal 43 4 2" xfId="13853"/>
    <cellStyle name="Normal 43 5" xfId="13854"/>
    <cellStyle name="Normal 43 5 2" xfId="13855"/>
    <cellStyle name="Normal 43 6" xfId="13856"/>
    <cellStyle name="Normal 44" xfId="13857"/>
    <cellStyle name="Normal 44 2" xfId="13858"/>
    <cellStyle name="Normal 44 2 2" xfId="13859"/>
    <cellStyle name="Normal 44 3" xfId="13860"/>
    <cellStyle name="Normal 44 3 2" xfId="13861"/>
    <cellStyle name="Normal 44 4" xfId="13862"/>
    <cellStyle name="Normal 44 4 2" xfId="13863"/>
    <cellStyle name="Normal 44 5" xfId="13864"/>
    <cellStyle name="Normal 44 5 2" xfId="13865"/>
    <cellStyle name="Normal 44 6" xfId="13866"/>
    <cellStyle name="Normal 44 7" xfId="13867"/>
    <cellStyle name="Normal 45" xfId="13868"/>
    <cellStyle name="Normal 45 2" xfId="13869"/>
    <cellStyle name="Normal 45 2 2" xfId="13870"/>
    <cellStyle name="Normal 45 2 3" xfId="13871"/>
    <cellStyle name="Normal 45 3" xfId="13872"/>
    <cellStyle name="Normal 45 3 2" xfId="13873"/>
    <cellStyle name="Normal 45 4" xfId="13874"/>
    <cellStyle name="Normal 45 4 2" xfId="13875"/>
    <cellStyle name="Normal 45 5" xfId="13876"/>
    <cellStyle name="Normal 45 5 2" xfId="13877"/>
    <cellStyle name="Normal 45 6" xfId="13878"/>
    <cellStyle name="Normal 45 7" xfId="13879"/>
    <cellStyle name="Normal 46" xfId="13880"/>
    <cellStyle name="Normal 46 2" xfId="13881"/>
    <cellStyle name="Normal 46 2 2" xfId="13882"/>
    <cellStyle name="Normal 46 2 3" xfId="13883"/>
    <cellStyle name="Normal 46 3" xfId="13884"/>
    <cellStyle name="Normal 46 3 2" xfId="13885"/>
    <cellStyle name="Normal 46 4" xfId="13886"/>
    <cellStyle name="Normal 46 4 2" xfId="13887"/>
    <cellStyle name="Normal 46 5" xfId="13888"/>
    <cellStyle name="Normal 46 5 2" xfId="13889"/>
    <cellStyle name="Normal 46 6" xfId="13890"/>
    <cellStyle name="Normal 46 7" xfId="13891"/>
    <cellStyle name="Normal 47" xfId="13892"/>
    <cellStyle name="Normal 47 2" xfId="13893"/>
    <cellStyle name="Normal 47 2 2" xfId="13894"/>
    <cellStyle name="Normal 47 3" xfId="13895"/>
    <cellStyle name="Normal 47 3 2" xfId="13896"/>
    <cellStyle name="Normal 47 4" xfId="13897"/>
    <cellStyle name="Normal 47 4 2" xfId="13898"/>
    <cellStyle name="Normal 47 5" xfId="13899"/>
    <cellStyle name="Normal 47 5 2" xfId="13900"/>
    <cellStyle name="Normal 47 6" xfId="13901"/>
    <cellStyle name="Normal 47 7" xfId="13902"/>
    <cellStyle name="Normal 48" xfId="13903"/>
    <cellStyle name="Normal 48 2" xfId="13904"/>
    <cellStyle name="Normal 48 2 2" xfId="13905"/>
    <cellStyle name="Normal 48 3" xfId="13906"/>
    <cellStyle name="Normal 48 3 2" xfId="13907"/>
    <cellStyle name="Normal 48 4" xfId="13908"/>
    <cellStyle name="Normal 48 4 2" xfId="13909"/>
    <cellStyle name="Normal 48 5" xfId="13910"/>
    <cellStyle name="Normal 48 5 2" xfId="13911"/>
    <cellStyle name="Normal 48 6" xfId="13912"/>
    <cellStyle name="Normal 48 7" xfId="13913"/>
    <cellStyle name="Normal 49" xfId="13914"/>
    <cellStyle name="Normal 49 2" xfId="13915"/>
    <cellStyle name="Normal 49 2 2" xfId="13916"/>
    <cellStyle name="Normal 49 3" xfId="13917"/>
    <cellStyle name="Normal 49 3 2" xfId="13918"/>
    <cellStyle name="Normal 49 4" xfId="13919"/>
    <cellStyle name="Normal 49 4 2" xfId="13920"/>
    <cellStyle name="Normal 49 5" xfId="13921"/>
    <cellStyle name="Normal 49 5 2" xfId="13922"/>
    <cellStyle name="Normal 49 6" xfId="13923"/>
    <cellStyle name="Normal 49 7" xfId="13924"/>
    <cellStyle name="Normal 5" xfId="13925"/>
    <cellStyle name="Normal 5 10" xfId="13926"/>
    <cellStyle name="Normal 5 10 2" xfId="13927"/>
    <cellStyle name="Normal 5 11" xfId="13928"/>
    <cellStyle name="Normal 5 11 2" xfId="13929"/>
    <cellStyle name="Normal 5 12" xfId="13930"/>
    <cellStyle name="Normal 5 12 2" xfId="13931"/>
    <cellStyle name="Normal 5 12 3" xfId="13932"/>
    <cellStyle name="Normal 5 13" xfId="13933"/>
    <cellStyle name="Normal 5 13 2" xfId="13934"/>
    <cellStyle name="Normal 5 13 3" xfId="13935"/>
    <cellStyle name="Normal 5 14" xfId="13936"/>
    <cellStyle name="Normal 5 14 2" xfId="13937"/>
    <cellStyle name="Normal 5 14 3" xfId="13938"/>
    <cellStyle name="Normal 5 15" xfId="13939"/>
    <cellStyle name="Normal 5 15 2" xfId="13940"/>
    <cellStyle name="Normal 5 15 3" xfId="13941"/>
    <cellStyle name="Normal 5 16" xfId="13942"/>
    <cellStyle name="Normal 5 16 2" xfId="13943"/>
    <cellStyle name="Normal 5 16 3" xfId="13944"/>
    <cellStyle name="Normal 5 17" xfId="13945"/>
    <cellStyle name="Normal 5 17 2" xfId="13946"/>
    <cellStyle name="Normal 5 17 3" xfId="13947"/>
    <cellStyle name="Normal 5 18" xfId="13948"/>
    <cellStyle name="Normal 5 18 2" xfId="13949"/>
    <cellStyle name="Normal 5 18 3" xfId="13950"/>
    <cellStyle name="Normal 5 19" xfId="13951"/>
    <cellStyle name="Normal 5 19 2" xfId="13952"/>
    <cellStyle name="Normal 5 19 3" xfId="13953"/>
    <cellStyle name="Normal 5 2" xfId="13954"/>
    <cellStyle name="Normal 5 2 2" xfId="13955"/>
    <cellStyle name="Normal 5 2 2 2" xfId="13956"/>
    <cellStyle name="Normal 5 2 2 3" xfId="13957"/>
    <cellStyle name="Normal 5 2 3" xfId="13958"/>
    <cellStyle name="Normal 5 2 3 2" xfId="13959"/>
    <cellStyle name="Normal 5 2 3 3" xfId="13960"/>
    <cellStyle name="Normal 5 2 4" xfId="13961"/>
    <cellStyle name="Normal 5 2 4 2" xfId="13962"/>
    <cellStyle name="Normal 5 2 4 3" xfId="13963"/>
    <cellStyle name="Normal 5 2 5" xfId="13964"/>
    <cellStyle name="Normal 5 20" xfId="13965"/>
    <cellStyle name="Normal 5 20 2" xfId="13966"/>
    <cellStyle name="Normal 5 20 3" xfId="13967"/>
    <cellStyle name="Normal 5 21" xfId="13968"/>
    <cellStyle name="Normal 5 21 2" xfId="13969"/>
    <cellStyle name="Normal 5 21 3" xfId="13970"/>
    <cellStyle name="Normal 5 22" xfId="13971"/>
    <cellStyle name="Normal 5 23" xfId="13972"/>
    <cellStyle name="Normal 5 3" xfId="13973"/>
    <cellStyle name="Normal 5 3 2" xfId="13974"/>
    <cellStyle name="Normal 5 3 2 2" xfId="13975"/>
    <cellStyle name="Normal 5 3 2 3" xfId="13976"/>
    <cellStyle name="Normal 5 3 3" xfId="13977"/>
    <cellStyle name="Normal 5 3 3 2" xfId="13978"/>
    <cellStyle name="Normal 5 3 3 3" xfId="13979"/>
    <cellStyle name="Normal 5 3 4" xfId="13980"/>
    <cellStyle name="Normal 5 3 4 2" xfId="13981"/>
    <cellStyle name="Normal 5 3 4 3" xfId="13982"/>
    <cellStyle name="Normal 5 3 5" xfId="13983"/>
    <cellStyle name="Normal 5 3 5 2" xfId="13984"/>
    <cellStyle name="Normal 5 3 5 3" xfId="13985"/>
    <cellStyle name="Normal 5 3 6" xfId="13986"/>
    <cellStyle name="Normal 5 4" xfId="13987"/>
    <cellStyle name="Normal 5 4 2" xfId="13988"/>
    <cellStyle name="Normal 5 4 2 2" xfId="13989"/>
    <cellStyle name="Normal 5 4 2 3" xfId="13990"/>
    <cellStyle name="Normal 5 4 3" xfId="13991"/>
    <cellStyle name="Normal 5 4 3 2" xfId="13992"/>
    <cellStyle name="Normal 5 4 3 3" xfId="13993"/>
    <cellStyle name="Normal 5 4 4" xfId="13994"/>
    <cellStyle name="Normal 5 4 4 2" xfId="13995"/>
    <cellStyle name="Normal 5 4 4 3" xfId="13996"/>
    <cellStyle name="Normal 5 4 5" xfId="13997"/>
    <cellStyle name="Normal 5 4 5 2" xfId="13998"/>
    <cellStyle name="Normal 5 4 5 3" xfId="13999"/>
    <cellStyle name="Normal 5 4 6" xfId="14000"/>
    <cellStyle name="Normal 5 5" xfId="14001"/>
    <cellStyle name="Normal 5 5 2" xfId="14002"/>
    <cellStyle name="Normal 5 5 2 2" xfId="14003"/>
    <cellStyle name="Normal 5 5 2 3" xfId="14004"/>
    <cellStyle name="Normal 5 5 3" xfId="14005"/>
    <cellStyle name="Normal 5 5 3 2" xfId="14006"/>
    <cellStyle name="Normal 5 5 3 3" xfId="14007"/>
    <cellStyle name="Normal 5 5 4" xfId="14008"/>
    <cellStyle name="Normal 5 5 4 2" xfId="14009"/>
    <cellStyle name="Normal 5 5 4 3" xfId="14010"/>
    <cellStyle name="Normal 5 5 5" xfId="14011"/>
    <cellStyle name="Normal 5 5 5 2" xfId="14012"/>
    <cellStyle name="Normal 5 5 5 3" xfId="14013"/>
    <cellStyle name="Normal 5 5 6" xfId="14014"/>
    <cellStyle name="Normal 5 6" xfId="14015"/>
    <cellStyle name="Normal 5 6 2" xfId="14016"/>
    <cellStyle name="Normal 5 6 2 2" xfId="14017"/>
    <cellStyle name="Normal 5 6 2 3" xfId="14018"/>
    <cellStyle name="Normal 5 6 3" xfId="14019"/>
    <cellStyle name="Normal 5 6 3 2" xfId="14020"/>
    <cellStyle name="Normal 5 6 3 3" xfId="14021"/>
    <cellStyle name="Normal 5 6 4" xfId="14022"/>
    <cellStyle name="Normal 5 6 4 2" xfId="14023"/>
    <cellStyle name="Normal 5 6 4 3" xfId="14024"/>
    <cellStyle name="Normal 5 6 5" xfId="14025"/>
    <cellStyle name="Normal 5 6 5 2" xfId="14026"/>
    <cellStyle name="Normal 5 6 5 3" xfId="14027"/>
    <cellStyle name="Normal 5 6 6" xfId="14028"/>
    <cellStyle name="Normal 5 7" xfId="14029"/>
    <cellStyle name="Normal 5 7 2" xfId="14030"/>
    <cellStyle name="Normal 5 7 2 2" xfId="14031"/>
    <cellStyle name="Normal 5 7 2 3" xfId="14032"/>
    <cellStyle name="Normal 5 7 3" xfId="14033"/>
    <cellStyle name="Normal 5 7 3 2" xfId="14034"/>
    <cellStyle name="Normal 5 7 3 3" xfId="14035"/>
    <cellStyle name="Normal 5 7 4" xfId="14036"/>
    <cellStyle name="Normal 5 7 4 2" xfId="14037"/>
    <cellStyle name="Normal 5 7 4 3" xfId="14038"/>
    <cellStyle name="Normal 5 7 5" xfId="14039"/>
    <cellStyle name="Normal 5 7 5 2" xfId="14040"/>
    <cellStyle name="Normal 5 7 5 3" xfId="14041"/>
    <cellStyle name="Normal 5 7 6" xfId="14042"/>
    <cellStyle name="Normal 5 8" xfId="14043"/>
    <cellStyle name="Normal 5 8 2" xfId="14044"/>
    <cellStyle name="Normal 5 8 2 2" xfId="14045"/>
    <cellStyle name="Normal 5 8 2 3" xfId="14046"/>
    <cellStyle name="Normal 5 8 3" xfId="14047"/>
    <cellStyle name="Normal 5 8 3 2" xfId="14048"/>
    <cellStyle name="Normal 5 8 3 3" xfId="14049"/>
    <cellStyle name="Normal 5 8 4" xfId="14050"/>
    <cellStyle name="Normal 5 8 4 2" xfId="14051"/>
    <cellStyle name="Normal 5 8 4 3" xfId="14052"/>
    <cellStyle name="Normal 5 8 5" xfId="14053"/>
    <cellStyle name="Normal 5 8 5 2" xfId="14054"/>
    <cellStyle name="Normal 5 8 5 3" xfId="14055"/>
    <cellStyle name="Normal 5 8 6" xfId="14056"/>
    <cellStyle name="Normal 5 9" xfId="14057"/>
    <cellStyle name="Normal 5 9 2" xfId="14058"/>
    <cellStyle name="Normal 50" xfId="14059"/>
    <cellStyle name="Normal 50 2" xfId="14060"/>
    <cellStyle name="Normal 50 3" xfId="14061"/>
    <cellStyle name="Normal 51" xfId="14062"/>
    <cellStyle name="Normal 51 2" xfId="14063"/>
    <cellStyle name="Normal 52" xfId="14064"/>
    <cellStyle name="Normal 52 2" xfId="14065"/>
    <cellStyle name="Normal 52 3" xfId="14066"/>
    <cellStyle name="Normal 53" xfId="14067"/>
    <cellStyle name="Normal 53 2" xfId="14068"/>
    <cellStyle name="Normal 53 3" xfId="14069"/>
    <cellStyle name="Normal 54" xfId="14070"/>
    <cellStyle name="Normal 54 2" xfId="14071"/>
    <cellStyle name="Normal 54 3" xfId="14072"/>
    <cellStyle name="Normal 55" xfId="14073"/>
    <cellStyle name="Normal 55 2" xfId="14074"/>
    <cellStyle name="Normal 55 3" xfId="14075"/>
    <cellStyle name="Normal 56" xfId="14076"/>
    <cellStyle name="Normal 56 2" xfId="14077"/>
    <cellStyle name="Normal 56 3" xfId="14078"/>
    <cellStyle name="Normal 57" xfId="14079"/>
    <cellStyle name="Normal 57 2" xfId="14080"/>
    <cellStyle name="Normal 57 3" xfId="14081"/>
    <cellStyle name="Normal 58" xfId="14082"/>
    <cellStyle name="Normal 58 2" xfId="14083"/>
    <cellStyle name="Normal 58 3" xfId="14084"/>
    <cellStyle name="Normal 59" xfId="14085"/>
    <cellStyle name="Normal 59 2" xfId="14086"/>
    <cellStyle name="Normal 59 3" xfId="14087"/>
    <cellStyle name="Normal 6" xfId="14088"/>
    <cellStyle name="Normal 6 10" xfId="14089"/>
    <cellStyle name="Normal 6 10 2" xfId="14090"/>
    <cellStyle name="Normal 6 10 3" xfId="14091"/>
    <cellStyle name="Normal 6 11" xfId="14092"/>
    <cellStyle name="Normal 6 11 2" xfId="14093"/>
    <cellStyle name="Normal 6 11 3" xfId="14094"/>
    <cellStyle name="Normal 6 12" xfId="14095"/>
    <cellStyle name="Normal 6 12 2" xfId="14096"/>
    <cellStyle name="Normal 6 12 3" xfId="14097"/>
    <cellStyle name="Normal 6 13" xfId="14098"/>
    <cellStyle name="Normal 6 13 2" xfId="14099"/>
    <cellStyle name="Normal 6 13 3" xfId="14100"/>
    <cellStyle name="Normal 6 14" xfId="14101"/>
    <cellStyle name="Normal 6 14 2" xfId="14102"/>
    <cellStyle name="Normal 6 14 3" xfId="14103"/>
    <cellStyle name="Normal 6 15" xfId="14104"/>
    <cellStyle name="Normal 6 15 2" xfId="14105"/>
    <cellStyle name="Normal 6 15 3" xfId="14106"/>
    <cellStyle name="Normal 6 16" xfId="14107"/>
    <cellStyle name="Normal 6 16 2" xfId="14108"/>
    <cellStyle name="Normal 6 16 3" xfId="14109"/>
    <cellStyle name="Normal 6 17" xfId="14110"/>
    <cellStyle name="Normal 6 17 2" xfId="14111"/>
    <cellStyle name="Normal 6 17 3" xfId="14112"/>
    <cellStyle name="Normal 6 18" xfId="14113"/>
    <cellStyle name="Normal 6 18 2" xfId="14114"/>
    <cellStyle name="Normal 6 18 3" xfId="14115"/>
    <cellStyle name="Normal 6 19" xfId="14116"/>
    <cellStyle name="Normal 6 19 2" xfId="14117"/>
    <cellStyle name="Normal 6 19 3" xfId="14118"/>
    <cellStyle name="Normal 6 2" xfId="14119"/>
    <cellStyle name="Normal 6 2 10" xfId="14120"/>
    <cellStyle name="Normal 6 2 10 2" xfId="14121"/>
    <cellStyle name="Normal 6 2 10 3" xfId="14122"/>
    <cellStyle name="Normal 6 2 11" xfId="14123"/>
    <cellStyle name="Normal 6 2 11 2" xfId="14124"/>
    <cellStyle name="Normal 6 2 11 3" xfId="14125"/>
    <cellStyle name="Normal 6 2 12" xfId="14126"/>
    <cellStyle name="Normal 6 2 12 2" xfId="14127"/>
    <cellStyle name="Normal 6 2 12 3" xfId="14128"/>
    <cellStyle name="Normal 6 2 13" xfId="14129"/>
    <cellStyle name="Normal 6 2 14" xfId="14130"/>
    <cellStyle name="Normal 6 2 2" xfId="14131"/>
    <cellStyle name="Normal 6 2 2 2" xfId="14132"/>
    <cellStyle name="Normal 6 2 2 3" xfId="14133"/>
    <cellStyle name="Normal 6 2 3" xfId="14134"/>
    <cellStyle name="Normal 6 2 3 2" xfId="14135"/>
    <cellStyle name="Normal 6 2 3 3" xfId="14136"/>
    <cellStyle name="Normal 6 2 4" xfId="14137"/>
    <cellStyle name="Normal 6 2 4 2" xfId="14138"/>
    <cellStyle name="Normal 6 2 4 3" xfId="14139"/>
    <cellStyle name="Normal 6 2 5" xfId="14140"/>
    <cellStyle name="Normal 6 2 5 2" xfId="14141"/>
    <cellStyle name="Normal 6 2 5 3" xfId="14142"/>
    <cellStyle name="Normal 6 2 6" xfId="14143"/>
    <cellStyle name="Normal 6 2 6 2" xfId="14144"/>
    <cellStyle name="Normal 6 2 6 3" xfId="14145"/>
    <cellStyle name="Normal 6 2 7" xfId="14146"/>
    <cellStyle name="Normal 6 2 7 2" xfId="14147"/>
    <cellStyle name="Normal 6 2 7 3" xfId="14148"/>
    <cellStyle name="Normal 6 2 8" xfId="14149"/>
    <cellStyle name="Normal 6 2 8 2" xfId="14150"/>
    <cellStyle name="Normal 6 2 8 3" xfId="14151"/>
    <cellStyle name="Normal 6 2 9" xfId="14152"/>
    <cellStyle name="Normal 6 2 9 2" xfId="14153"/>
    <cellStyle name="Normal 6 2 9 3" xfId="14154"/>
    <cellStyle name="Normal 6 20" xfId="14155"/>
    <cellStyle name="Normal 6 20 2" xfId="14156"/>
    <cellStyle name="Normal 6 20 3" xfId="14157"/>
    <cellStyle name="Normal 6 21" xfId="14158"/>
    <cellStyle name="Normal 6 21 2" xfId="14159"/>
    <cellStyle name="Normal 6 21 3" xfId="14160"/>
    <cellStyle name="Normal 6 22" xfId="14161"/>
    <cellStyle name="Normal 6 22 2" xfId="14162"/>
    <cellStyle name="Normal 6 22 3" xfId="14163"/>
    <cellStyle name="Normal 6 23" xfId="14164"/>
    <cellStyle name="Normal 6 23 2" xfId="14165"/>
    <cellStyle name="Normal 6 23 3" xfId="14166"/>
    <cellStyle name="Normal 6 24" xfId="14167"/>
    <cellStyle name="Normal 6 24 2" xfId="14168"/>
    <cellStyle name="Normal 6 24 3" xfId="14169"/>
    <cellStyle name="Normal 6 25" xfId="14170"/>
    <cellStyle name="Normal 6 25 2" xfId="14171"/>
    <cellStyle name="Normal 6 25 3" xfId="14172"/>
    <cellStyle name="Normal 6 26" xfId="14173"/>
    <cellStyle name="Normal 6 26 2" xfId="14174"/>
    <cellStyle name="Normal 6 26 3" xfId="14175"/>
    <cellStyle name="Normal 6 27" xfId="14176"/>
    <cellStyle name="Normal 6 28" xfId="14177"/>
    <cellStyle name="Normal 6 3" xfId="14178"/>
    <cellStyle name="Normal 6 3 10" xfId="14179"/>
    <cellStyle name="Normal 6 3 10 2" xfId="14180"/>
    <cellStyle name="Normal 6 3 10 3" xfId="14181"/>
    <cellStyle name="Normal 6 3 11" xfId="14182"/>
    <cellStyle name="Normal 6 3 11 2" xfId="14183"/>
    <cellStyle name="Normal 6 3 11 3" xfId="14184"/>
    <cellStyle name="Normal 6 3 12" xfId="14185"/>
    <cellStyle name="Normal 6 3 12 2" xfId="14186"/>
    <cellStyle name="Normal 6 3 12 3" xfId="14187"/>
    <cellStyle name="Normal 6 3 13" xfId="14188"/>
    <cellStyle name="Normal 6 3 14" xfId="14189"/>
    <cellStyle name="Normal 6 3 2" xfId="14190"/>
    <cellStyle name="Normal 6 3 2 2" xfId="14191"/>
    <cellStyle name="Normal 6 3 2 3" xfId="14192"/>
    <cellStyle name="Normal 6 3 3" xfId="14193"/>
    <cellStyle name="Normal 6 3 3 2" xfId="14194"/>
    <cellStyle name="Normal 6 3 3 3" xfId="14195"/>
    <cellStyle name="Normal 6 3 4" xfId="14196"/>
    <cellStyle name="Normal 6 3 4 2" xfId="14197"/>
    <cellStyle name="Normal 6 3 4 3" xfId="14198"/>
    <cellStyle name="Normal 6 3 5" xfId="14199"/>
    <cellStyle name="Normal 6 3 5 2" xfId="14200"/>
    <cellStyle name="Normal 6 3 5 3" xfId="14201"/>
    <cellStyle name="Normal 6 3 6" xfId="14202"/>
    <cellStyle name="Normal 6 3 6 2" xfId="14203"/>
    <cellStyle name="Normal 6 3 6 3" xfId="14204"/>
    <cellStyle name="Normal 6 3 7" xfId="14205"/>
    <cellStyle name="Normal 6 3 7 2" xfId="14206"/>
    <cellStyle name="Normal 6 3 7 3" xfId="14207"/>
    <cellStyle name="Normal 6 3 8" xfId="14208"/>
    <cellStyle name="Normal 6 3 8 2" xfId="14209"/>
    <cellStyle name="Normal 6 3 8 3" xfId="14210"/>
    <cellStyle name="Normal 6 3 9" xfId="14211"/>
    <cellStyle name="Normal 6 3 9 2" xfId="14212"/>
    <cellStyle name="Normal 6 3 9 3" xfId="14213"/>
    <cellStyle name="Normal 6 4" xfId="14214"/>
    <cellStyle name="Normal 6 4 10" xfId="14215"/>
    <cellStyle name="Normal 6 4 10 2" xfId="14216"/>
    <cellStyle name="Normal 6 4 10 3" xfId="14217"/>
    <cellStyle name="Normal 6 4 11" xfId="14218"/>
    <cellStyle name="Normal 6 4 11 2" xfId="14219"/>
    <cellStyle name="Normal 6 4 11 3" xfId="14220"/>
    <cellStyle name="Normal 6 4 12" xfId="14221"/>
    <cellStyle name="Normal 6 4 12 2" xfId="14222"/>
    <cellStyle name="Normal 6 4 12 3" xfId="14223"/>
    <cellStyle name="Normal 6 4 13" xfId="14224"/>
    <cellStyle name="Normal 6 4 14" xfId="14225"/>
    <cellStyle name="Normal 6 4 2" xfId="14226"/>
    <cellStyle name="Normal 6 4 2 2" xfId="14227"/>
    <cellStyle name="Normal 6 4 2 3" xfId="14228"/>
    <cellStyle name="Normal 6 4 3" xfId="14229"/>
    <cellStyle name="Normal 6 4 3 2" xfId="14230"/>
    <cellStyle name="Normal 6 4 3 3" xfId="14231"/>
    <cellStyle name="Normal 6 4 4" xfId="14232"/>
    <cellStyle name="Normal 6 4 4 2" xfId="14233"/>
    <cellStyle name="Normal 6 4 4 3" xfId="14234"/>
    <cellStyle name="Normal 6 4 5" xfId="14235"/>
    <cellStyle name="Normal 6 4 5 2" xfId="14236"/>
    <cellStyle name="Normal 6 4 5 3" xfId="14237"/>
    <cellStyle name="Normal 6 4 6" xfId="14238"/>
    <cellStyle name="Normal 6 4 6 2" xfId="14239"/>
    <cellStyle name="Normal 6 4 6 3" xfId="14240"/>
    <cellStyle name="Normal 6 4 7" xfId="14241"/>
    <cellStyle name="Normal 6 4 7 2" xfId="14242"/>
    <cellStyle name="Normal 6 4 7 3" xfId="14243"/>
    <cellStyle name="Normal 6 4 8" xfId="14244"/>
    <cellStyle name="Normal 6 4 8 2" xfId="14245"/>
    <cellStyle name="Normal 6 4 8 3" xfId="14246"/>
    <cellStyle name="Normal 6 4 9" xfId="14247"/>
    <cellStyle name="Normal 6 4 9 2" xfId="14248"/>
    <cellStyle name="Normal 6 4 9 3" xfId="14249"/>
    <cellStyle name="Normal 6 5" xfId="14250"/>
    <cellStyle name="Normal 6 5 10" xfId="14251"/>
    <cellStyle name="Normal 6 5 10 2" xfId="14252"/>
    <cellStyle name="Normal 6 5 10 3" xfId="14253"/>
    <cellStyle name="Normal 6 5 11" xfId="14254"/>
    <cellStyle name="Normal 6 5 11 2" xfId="14255"/>
    <cellStyle name="Normal 6 5 11 3" xfId="14256"/>
    <cellStyle name="Normal 6 5 12" xfId="14257"/>
    <cellStyle name="Normal 6 5 12 2" xfId="14258"/>
    <cellStyle name="Normal 6 5 12 3" xfId="14259"/>
    <cellStyle name="Normal 6 5 13" xfId="14260"/>
    <cellStyle name="Normal 6 5 14" xfId="14261"/>
    <cellStyle name="Normal 6 5 2" xfId="14262"/>
    <cellStyle name="Normal 6 5 2 2" xfId="14263"/>
    <cellStyle name="Normal 6 5 2 3" xfId="14264"/>
    <cellStyle name="Normal 6 5 3" xfId="14265"/>
    <cellStyle name="Normal 6 5 3 2" xfId="14266"/>
    <cellStyle name="Normal 6 5 3 3" xfId="14267"/>
    <cellStyle name="Normal 6 5 4" xfId="14268"/>
    <cellStyle name="Normal 6 5 4 2" xfId="14269"/>
    <cellStyle name="Normal 6 5 4 3" xfId="14270"/>
    <cellStyle name="Normal 6 5 5" xfId="14271"/>
    <cellStyle name="Normal 6 5 5 2" xfId="14272"/>
    <cellStyle name="Normal 6 5 5 3" xfId="14273"/>
    <cellStyle name="Normal 6 5 6" xfId="14274"/>
    <cellStyle name="Normal 6 5 6 2" xfId="14275"/>
    <cellStyle name="Normal 6 5 6 3" xfId="14276"/>
    <cellStyle name="Normal 6 5 7" xfId="14277"/>
    <cellStyle name="Normal 6 5 7 2" xfId="14278"/>
    <cellStyle name="Normal 6 5 7 3" xfId="14279"/>
    <cellStyle name="Normal 6 5 8" xfId="14280"/>
    <cellStyle name="Normal 6 5 8 2" xfId="14281"/>
    <cellStyle name="Normal 6 5 8 3" xfId="14282"/>
    <cellStyle name="Normal 6 5 9" xfId="14283"/>
    <cellStyle name="Normal 6 5 9 2" xfId="14284"/>
    <cellStyle name="Normal 6 5 9 3" xfId="14285"/>
    <cellStyle name="Normal 6 6" xfId="14286"/>
    <cellStyle name="Normal 6 6 10" xfId="14287"/>
    <cellStyle name="Normal 6 6 10 2" xfId="14288"/>
    <cellStyle name="Normal 6 6 10 3" xfId="14289"/>
    <cellStyle name="Normal 6 6 11" xfId="14290"/>
    <cellStyle name="Normal 6 6 11 2" xfId="14291"/>
    <cellStyle name="Normal 6 6 11 3" xfId="14292"/>
    <cellStyle name="Normal 6 6 12" xfId="14293"/>
    <cellStyle name="Normal 6 6 12 2" xfId="14294"/>
    <cellStyle name="Normal 6 6 12 3" xfId="14295"/>
    <cellStyle name="Normal 6 6 13" xfId="14296"/>
    <cellStyle name="Normal 6 6 14" xfId="14297"/>
    <cellStyle name="Normal 6 6 2" xfId="14298"/>
    <cellStyle name="Normal 6 6 2 2" xfId="14299"/>
    <cellStyle name="Normal 6 6 2 3" xfId="14300"/>
    <cellStyle name="Normal 6 6 3" xfId="14301"/>
    <cellStyle name="Normal 6 6 3 2" xfId="14302"/>
    <cellStyle name="Normal 6 6 3 3" xfId="14303"/>
    <cellStyle name="Normal 6 6 4" xfId="14304"/>
    <cellStyle name="Normal 6 6 4 2" xfId="14305"/>
    <cellStyle name="Normal 6 6 4 3" xfId="14306"/>
    <cellStyle name="Normal 6 6 5" xfId="14307"/>
    <cellStyle name="Normal 6 6 5 2" xfId="14308"/>
    <cellStyle name="Normal 6 6 5 3" xfId="14309"/>
    <cellStyle name="Normal 6 6 6" xfId="14310"/>
    <cellStyle name="Normal 6 6 6 2" xfId="14311"/>
    <cellStyle name="Normal 6 6 6 3" xfId="14312"/>
    <cellStyle name="Normal 6 6 7" xfId="14313"/>
    <cellStyle name="Normal 6 6 7 2" xfId="14314"/>
    <cellStyle name="Normal 6 6 7 3" xfId="14315"/>
    <cellStyle name="Normal 6 6 8" xfId="14316"/>
    <cellStyle name="Normal 6 6 8 2" xfId="14317"/>
    <cellStyle name="Normal 6 6 8 3" xfId="14318"/>
    <cellStyle name="Normal 6 6 9" xfId="14319"/>
    <cellStyle name="Normal 6 6 9 2" xfId="14320"/>
    <cellStyle name="Normal 6 6 9 3" xfId="14321"/>
    <cellStyle name="Normal 6 7" xfId="14322"/>
    <cellStyle name="Normal 6 7 2" xfId="14323"/>
    <cellStyle name="Normal 6 7 3" xfId="14324"/>
    <cellStyle name="Normal 6 8" xfId="14325"/>
    <cellStyle name="Normal 6 8 2" xfId="14326"/>
    <cellStyle name="Normal 6 8 3" xfId="14327"/>
    <cellStyle name="Normal 6 9" xfId="14328"/>
    <cellStyle name="Normal 6 9 2" xfId="14329"/>
    <cellStyle name="Normal 6 9 3" xfId="14330"/>
    <cellStyle name="Normal 60" xfId="14331"/>
    <cellStyle name="Normal 60 2" xfId="14332"/>
    <cellStyle name="Normal 60 3" xfId="14333"/>
    <cellStyle name="Normal 61" xfId="14334"/>
    <cellStyle name="Normal 61 2" xfId="14335"/>
    <cellStyle name="Normal 61 3" xfId="14336"/>
    <cellStyle name="Normal 62" xfId="14337"/>
    <cellStyle name="Normal 62 2" xfId="14338"/>
    <cellStyle name="Normal 62 3" xfId="14339"/>
    <cellStyle name="Normal 63" xfId="14340"/>
    <cellStyle name="Normal 63 2" xfId="14341"/>
    <cellStyle name="Normal 63 3" xfId="14342"/>
    <cellStyle name="Normal 64" xfId="14343"/>
    <cellStyle name="Normal 64 2" xfId="14344"/>
    <cellStyle name="Normal 64 3" xfId="14345"/>
    <cellStyle name="Normal 65" xfId="14346"/>
    <cellStyle name="Normal 65 2" xfId="14347"/>
    <cellStyle name="Normal 65 3" xfId="14348"/>
    <cellStyle name="Normal 66" xfId="14349"/>
    <cellStyle name="Normal 66 2" xfId="14350"/>
    <cellStyle name="Normal 66 3" xfId="14351"/>
    <cellStyle name="Normal 67" xfId="14352"/>
    <cellStyle name="Normal 67 2" xfId="14353"/>
    <cellStyle name="Normal 67 3" xfId="14354"/>
    <cellStyle name="Normal 68" xfId="14355"/>
    <cellStyle name="Normal 68 2" xfId="14356"/>
    <cellStyle name="Normal 68 3" xfId="14357"/>
    <cellStyle name="Normal 69" xfId="14358"/>
    <cellStyle name="Normal 69 2" xfId="14359"/>
    <cellStyle name="Normal 69 3" xfId="14360"/>
    <cellStyle name="Normal 7" xfId="14361"/>
    <cellStyle name="Normal 7 10" xfId="14362"/>
    <cellStyle name="Normal 7 10 2" xfId="14363"/>
    <cellStyle name="Normal 7 10 3" xfId="14364"/>
    <cellStyle name="Normal 7 11" xfId="14365"/>
    <cellStyle name="Normal 7 11 2" xfId="14366"/>
    <cellStyle name="Normal 7 11 3" xfId="14367"/>
    <cellStyle name="Normal 7 12" xfId="14368"/>
    <cellStyle name="Normal 7 12 2" xfId="14369"/>
    <cellStyle name="Normal 7 12 3" xfId="14370"/>
    <cellStyle name="Normal 7 13" xfId="14371"/>
    <cellStyle name="Normal 7 13 2" xfId="14372"/>
    <cellStyle name="Normal 7 13 3" xfId="14373"/>
    <cellStyle name="Normal 7 14" xfId="14374"/>
    <cellStyle name="Normal 7 14 2" xfId="14375"/>
    <cellStyle name="Normal 7 14 3" xfId="14376"/>
    <cellStyle name="Normal 7 15" xfId="14377"/>
    <cellStyle name="Normal 7 15 2" xfId="14378"/>
    <cellStyle name="Normal 7 15 3" xfId="14379"/>
    <cellStyle name="Normal 7 16" xfId="14380"/>
    <cellStyle name="Normal 7 16 2" xfId="14381"/>
    <cellStyle name="Normal 7 16 3" xfId="14382"/>
    <cellStyle name="Normal 7 17" xfId="14383"/>
    <cellStyle name="Normal 7 17 2" xfId="14384"/>
    <cellStyle name="Normal 7 17 3" xfId="14385"/>
    <cellStyle name="Normal 7 18" xfId="14386"/>
    <cellStyle name="Normal 7 18 2" xfId="14387"/>
    <cellStyle name="Normal 7 18 3" xfId="14388"/>
    <cellStyle name="Normal 7 19" xfId="14389"/>
    <cellStyle name="Normal 7 19 2" xfId="14390"/>
    <cellStyle name="Normal 7 19 3" xfId="14391"/>
    <cellStyle name="Normal 7 2" xfId="14392"/>
    <cellStyle name="Normal 7 2 10" xfId="14393"/>
    <cellStyle name="Normal 7 2 10 2" xfId="14394"/>
    <cellStyle name="Normal 7 2 10 3" xfId="14395"/>
    <cellStyle name="Normal 7 2 11" xfId="14396"/>
    <cellStyle name="Normal 7 2 11 2" xfId="14397"/>
    <cellStyle name="Normal 7 2 11 3" xfId="14398"/>
    <cellStyle name="Normal 7 2 12" xfId="14399"/>
    <cellStyle name="Normal 7 2 12 2" xfId="14400"/>
    <cellStyle name="Normal 7 2 12 3" xfId="14401"/>
    <cellStyle name="Normal 7 2 13" xfId="14402"/>
    <cellStyle name="Normal 7 2 14" xfId="14403"/>
    <cellStyle name="Normal 7 2 2" xfId="14404"/>
    <cellStyle name="Normal 7 2 2 2" xfId="14405"/>
    <cellStyle name="Normal 7 2 2 3" xfId="14406"/>
    <cellStyle name="Normal 7 2 3" xfId="14407"/>
    <cellStyle name="Normal 7 2 3 2" xfId="14408"/>
    <cellStyle name="Normal 7 2 3 3" xfId="14409"/>
    <cellStyle name="Normal 7 2 4" xfId="14410"/>
    <cellStyle name="Normal 7 2 4 2" xfId="14411"/>
    <cellStyle name="Normal 7 2 4 3" xfId="14412"/>
    <cellStyle name="Normal 7 2 5" xfId="14413"/>
    <cellStyle name="Normal 7 2 5 2" xfId="14414"/>
    <cellStyle name="Normal 7 2 5 3" xfId="14415"/>
    <cellStyle name="Normal 7 2 6" xfId="14416"/>
    <cellStyle name="Normal 7 2 6 2" xfId="14417"/>
    <cellStyle name="Normal 7 2 6 3" xfId="14418"/>
    <cellStyle name="Normal 7 2 7" xfId="14419"/>
    <cellStyle name="Normal 7 2 7 2" xfId="14420"/>
    <cellStyle name="Normal 7 2 7 3" xfId="14421"/>
    <cellStyle name="Normal 7 2 8" xfId="14422"/>
    <cellStyle name="Normal 7 2 8 2" xfId="14423"/>
    <cellStyle name="Normal 7 2 8 3" xfId="14424"/>
    <cellStyle name="Normal 7 2 9" xfId="14425"/>
    <cellStyle name="Normal 7 2 9 2" xfId="14426"/>
    <cellStyle name="Normal 7 2 9 3" xfId="14427"/>
    <cellStyle name="Normal 7 20" xfId="14428"/>
    <cellStyle name="Normal 7 20 2" xfId="14429"/>
    <cellStyle name="Normal 7 20 3" xfId="14430"/>
    <cellStyle name="Normal 7 21" xfId="14431"/>
    <cellStyle name="Normal 7 21 2" xfId="14432"/>
    <cellStyle name="Normal 7 21 3" xfId="14433"/>
    <cellStyle name="Normal 7 22" xfId="14434"/>
    <cellStyle name="Normal 7 22 2" xfId="14435"/>
    <cellStyle name="Normal 7 22 3" xfId="14436"/>
    <cellStyle name="Normal 7 23" xfId="14437"/>
    <cellStyle name="Normal 7 23 2" xfId="14438"/>
    <cellStyle name="Normal 7 23 3" xfId="14439"/>
    <cellStyle name="Normal 7 24" xfId="14440"/>
    <cellStyle name="Normal 7 24 2" xfId="14441"/>
    <cellStyle name="Normal 7 24 3" xfId="14442"/>
    <cellStyle name="Normal 7 25" xfId="14443"/>
    <cellStyle name="Normal 7 25 2" xfId="14444"/>
    <cellStyle name="Normal 7 25 3" xfId="14445"/>
    <cellStyle name="Normal 7 26" xfId="14446"/>
    <cellStyle name="Normal 7 26 2" xfId="14447"/>
    <cellStyle name="Normal 7 26 3" xfId="14448"/>
    <cellStyle name="Normal 7 27" xfId="14449"/>
    <cellStyle name="Normal 7 28" xfId="14450"/>
    <cellStyle name="Normal 7 3" xfId="14451"/>
    <cellStyle name="Normal 7 3 10" xfId="14452"/>
    <cellStyle name="Normal 7 3 10 2" xfId="14453"/>
    <cellStyle name="Normal 7 3 10 3" xfId="14454"/>
    <cellStyle name="Normal 7 3 11" xfId="14455"/>
    <cellStyle name="Normal 7 3 11 2" xfId="14456"/>
    <cellStyle name="Normal 7 3 11 3" xfId="14457"/>
    <cellStyle name="Normal 7 3 12" xfId="14458"/>
    <cellStyle name="Normal 7 3 12 2" xfId="14459"/>
    <cellStyle name="Normal 7 3 12 3" xfId="14460"/>
    <cellStyle name="Normal 7 3 13" xfId="14461"/>
    <cellStyle name="Normal 7 3 14" xfId="14462"/>
    <cellStyle name="Normal 7 3 2" xfId="14463"/>
    <cellStyle name="Normal 7 3 2 2" xfId="14464"/>
    <cellStyle name="Normal 7 3 2 3" xfId="14465"/>
    <cellStyle name="Normal 7 3 3" xfId="14466"/>
    <cellStyle name="Normal 7 3 3 2" xfId="14467"/>
    <cellStyle name="Normal 7 3 3 3" xfId="14468"/>
    <cellStyle name="Normal 7 3 4" xfId="14469"/>
    <cellStyle name="Normal 7 3 4 2" xfId="14470"/>
    <cellStyle name="Normal 7 3 4 3" xfId="14471"/>
    <cellStyle name="Normal 7 3 5" xfId="14472"/>
    <cellStyle name="Normal 7 3 5 2" xfId="14473"/>
    <cellStyle name="Normal 7 3 5 3" xfId="14474"/>
    <cellStyle name="Normal 7 3 6" xfId="14475"/>
    <cellStyle name="Normal 7 3 6 2" xfId="14476"/>
    <cellStyle name="Normal 7 3 6 3" xfId="14477"/>
    <cellStyle name="Normal 7 3 7" xfId="14478"/>
    <cellStyle name="Normal 7 3 7 2" xfId="14479"/>
    <cellStyle name="Normal 7 3 7 3" xfId="14480"/>
    <cellStyle name="Normal 7 3 8" xfId="14481"/>
    <cellStyle name="Normal 7 3 8 2" xfId="14482"/>
    <cellStyle name="Normal 7 3 8 3" xfId="14483"/>
    <cellStyle name="Normal 7 3 9" xfId="14484"/>
    <cellStyle name="Normal 7 3 9 2" xfId="14485"/>
    <cellStyle name="Normal 7 3 9 3" xfId="14486"/>
    <cellStyle name="Normal 7 4" xfId="14487"/>
    <cellStyle name="Normal 7 4 10" xfId="14488"/>
    <cellStyle name="Normal 7 4 10 2" xfId="14489"/>
    <cellStyle name="Normal 7 4 10 3" xfId="14490"/>
    <cellStyle name="Normal 7 4 11" xfId="14491"/>
    <cellStyle name="Normal 7 4 11 2" xfId="14492"/>
    <cellStyle name="Normal 7 4 11 3" xfId="14493"/>
    <cellStyle name="Normal 7 4 12" xfId="14494"/>
    <cellStyle name="Normal 7 4 12 2" xfId="14495"/>
    <cellStyle name="Normal 7 4 12 3" xfId="14496"/>
    <cellStyle name="Normal 7 4 13" xfId="14497"/>
    <cellStyle name="Normal 7 4 14" xfId="14498"/>
    <cellStyle name="Normal 7 4 2" xfId="14499"/>
    <cellStyle name="Normal 7 4 2 2" xfId="14500"/>
    <cellStyle name="Normal 7 4 2 3" xfId="14501"/>
    <cellStyle name="Normal 7 4 3" xfId="14502"/>
    <cellStyle name="Normal 7 4 3 2" xfId="14503"/>
    <cellStyle name="Normal 7 4 3 3" xfId="14504"/>
    <cellStyle name="Normal 7 4 4" xfId="14505"/>
    <cellStyle name="Normal 7 4 4 2" xfId="14506"/>
    <cellStyle name="Normal 7 4 4 3" xfId="14507"/>
    <cellStyle name="Normal 7 4 5" xfId="14508"/>
    <cellStyle name="Normal 7 4 5 2" xfId="14509"/>
    <cellStyle name="Normal 7 4 5 3" xfId="14510"/>
    <cellStyle name="Normal 7 4 6" xfId="14511"/>
    <cellStyle name="Normal 7 4 6 2" xfId="14512"/>
    <cellStyle name="Normal 7 4 6 3" xfId="14513"/>
    <cellStyle name="Normal 7 4 7" xfId="14514"/>
    <cellStyle name="Normal 7 4 7 2" xfId="14515"/>
    <cellStyle name="Normal 7 4 7 3" xfId="14516"/>
    <cellStyle name="Normal 7 4 8" xfId="14517"/>
    <cellStyle name="Normal 7 4 8 2" xfId="14518"/>
    <cellStyle name="Normal 7 4 8 3" xfId="14519"/>
    <cellStyle name="Normal 7 4 9" xfId="14520"/>
    <cellStyle name="Normal 7 4 9 2" xfId="14521"/>
    <cellStyle name="Normal 7 4 9 3" xfId="14522"/>
    <cellStyle name="Normal 7 5" xfId="14523"/>
    <cellStyle name="Normal 7 5 10" xfId="14524"/>
    <cellStyle name="Normal 7 5 10 2" xfId="14525"/>
    <cellStyle name="Normal 7 5 10 3" xfId="14526"/>
    <cellStyle name="Normal 7 5 11" xfId="14527"/>
    <cellStyle name="Normal 7 5 11 2" xfId="14528"/>
    <cellStyle name="Normal 7 5 11 3" xfId="14529"/>
    <cellStyle name="Normal 7 5 12" xfId="14530"/>
    <cellStyle name="Normal 7 5 12 2" xfId="14531"/>
    <cellStyle name="Normal 7 5 12 3" xfId="14532"/>
    <cellStyle name="Normal 7 5 13" xfId="14533"/>
    <cellStyle name="Normal 7 5 14" xfId="14534"/>
    <cellStyle name="Normal 7 5 2" xfId="14535"/>
    <cellStyle name="Normal 7 5 2 2" xfId="14536"/>
    <cellStyle name="Normal 7 5 2 3" xfId="14537"/>
    <cellStyle name="Normal 7 5 3" xfId="14538"/>
    <cellStyle name="Normal 7 5 3 2" xfId="14539"/>
    <cellStyle name="Normal 7 5 3 3" xfId="14540"/>
    <cellStyle name="Normal 7 5 4" xfId="14541"/>
    <cellStyle name="Normal 7 5 4 2" xfId="14542"/>
    <cellStyle name="Normal 7 5 4 3" xfId="14543"/>
    <cellStyle name="Normal 7 5 5" xfId="14544"/>
    <cellStyle name="Normal 7 5 5 2" xfId="14545"/>
    <cellStyle name="Normal 7 5 5 3" xfId="14546"/>
    <cellStyle name="Normal 7 5 6" xfId="14547"/>
    <cellStyle name="Normal 7 5 6 2" xfId="14548"/>
    <cellStyle name="Normal 7 5 6 3" xfId="14549"/>
    <cellStyle name="Normal 7 5 7" xfId="14550"/>
    <cellStyle name="Normal 7 5 7 2" xfId="14551"/>
    <cellStyle name="Normal 7 5 7 3" xfId="14552"/>
    <cellStyle name="Normal 7 5 8" xfId="14553"/>
    <cellStyle name="Normal 7 5 8 2" xfId="14554"/>
    <cellStyle name="Normal 7 5 8 3" xfId="14555"/>
    <cellStyle name="Normal 7 5 9" xfId="14556"/>
    <cellStyle name="Normal 7 5 9 2" xfId="14557"/>
    <cellStyle name="Normal 7 5 9 3" xfId="14558"/>
    <cellStyle name="Normal 7 6" xfId="14559"/>
    <cellStyle name="Normal 7 6 10" xfId="14560"/>
    <cellStyle name="Normal 7 6 10 2" xfId="14561"/>
    <cellStyle name="Normal 7 6 10 3" xfId="14562"/>
    <cellStyle name="Normal 7 6 11" xfId="14563"/>
    <cellStyle name="Normal 7 6 11 2" xfId="14564"/>
    <cellStyle name="Normal 7 6 11 3" xfId="14565"/>
    <cellStyle name="Normal 7 6 12" xfId="14566"/>
    <cellStyle name="Normal 7 6 12 2" xfId="14567"/>
    <cellStyle name="Normal 7 6 12 3" xfId="14568"/>
    <cellStyle name="Normal 7 6 13" xfId="14569"/>
    <cellStyle name="Normal 7 6 14" xfId="14570"/>
    <cellStyle name="Normal 7 6 2" xfId="14571"/>
    <cellStyle name="Normal 7 6 2 2" xfId="14572"/>
    <cellStyle name="Normal 7 6 2 3" xfId="14573"/>
    <cellStyle name="Normal 7 6 3" xfId="14574"/>
    <cellStyle name="Normal 7 6 3 2" xfId="14575"/>
    <cellStyle name="Normal 7 6 3 3" xfId="14576"/>
    <cellStyle name="Normal 7 6 4" xfId="14577"/>
    <cellStyle name="Normal 7 6 4 2" xfId="14578"/>
    <cellStyle name="Normal 7 6 4 3" xfId="14579"/>
    <cellStyle name="Normal 7 6 5" xfId="14580"/>
    <cellStyle name="Normal 7 6 5 2" xfId="14581"/>
    <cellStyle name="Normal 7 6 5 3" xfId="14582"/>
    <cellStyle name="Normal 7 6 6" xfId="14583"/>
    <cellStyle name="Normal 7 6 6 2" xfId="14584"/>
    <cellStyle name="Normal 7 6 6 3" xfId="14585"/>
    <cellStyle name="Normal 7 6 7" xfId="14586"/>
    <cellStyle name="Normal 7 6 7 2" xfId="14587"/>
    <cellStyle name="Normal 7 6 7 3" xfId="14588"/>
    <cellStyle name="Normal 7 6 8" xfId="14589"/>
    <cellStyle name="Normal 7 6 8 2" xfId="14590"/>
    <cellStyle name="Normal 7 6 8 3" xfId="14591"/>
    <cellStyle name="Normal 7 6 9" xfId="14592"/>
    <cellStyle name="Normal 7 6 9 2" xfId="14593"/>
    <cellStyle name="Normal 7 6 9 3" xfId="14594"/>
    <cellStyle name="Normal 7 7" xfId="14595"/>
    <cellStyle name="Normal 7 7 2" xfId="14596"/>
    <cellStyle name="Normal 7 7 3" xfId="14597"/>
    <cellStyle name="Normal 7 8" xfId="14598"/>
    <cellStyle name="Normal 7 8 2" xfId="14599"/>
    <cellStyle name="Normal 7 8 3" xfId="14600"/>
    <cellStyle name="Normal 7 9" xfId="14601"/>
    <cellStyle name="Normal 7 9 2" xfId="14602"/>
    <cellStyle name="Normal 7 9 3" xfId="14603"/>
    <cellStyle name="Normal 70" xfId="14604"/>
    <cellStyle name="Normal 70 2" xfId="14605"/>
    <cellStyle name="Normal 70 3" xfId="14606"/>
    <cellStyle name="Normal 71" xfId="14607"/>
    <cellStyle name="Normal 71 2" xfId="14608"/>
    <cellStyle name="Normal 71 3" xfId="14609"/>
    <cellStyle name="Normal 72" xfId="14610"/>
    <cellStyle name="Normal 72 2" xfId="14611"/>
    <cellStyle name="Normal 72 3" xfId="14612"/>
    <cellStyle name="Normal 73" xfId="14613"/>
    <cellStyle name="Normal 73 2" xfId="14614"/>
    <cellStyle name="Normal 73 3" xfId="14615"/>
    <cellStyle name="Normal 74" xfId="14616"/>
    <cellStyle name="Normal 74 2" xfId="14617"/>
    <cellStyle name="Normal 74 3" xfId="14618"/>
    <cellStyle name="Normal 75" xfId="14619"/>
    <cellStyle name="Normal 75 2" xfId="14620"/>
    <cellStyle name="Normal 75 3" xfId="14621"/>
    <cellStyle name="Normal 76" xfId="14622"/>
    <cellStyle name="Normal 76 2" xfId="14623"/>
    <cellStyle name="Normal 76 3" xfId="14624"/>
    <cellStyle name="Normal 77" xfId="14625"/>
    <cellStyle name="Normal 77 2" xfId="14626"/>
    <cellStyle name="Normal 77 3" xfId="14627"/>
    <cellStyle name="Normal 78" xfId="14628"/>
    <cellStyle name="Normal 78 2" xfId="14629"/>
    <cellStyle name="Normal 78 3" xfId="14630"/>
    <cellStyle name="Normal 79" xfId="14631"/>
    <cellStyle name="Normal 79 2" xfId="14632"/>
    <cellStyle name="Normal 79 3" xfId="14633"/>
    <cellStyle name="Normal 8" xfId="14634"/>
    <cellStyle name="Normal 8 10" xfId="14635"/>
    <cellStyle name="Normal 8 10 2" xfId="14636"/>
    <cellStyle name="Normal 8 10 3" xfId="14637"/>
    <cellStyle name="Normal 8 11" xfId="14638"/>
    <cellStyle name="Normal 8 11 2" xfId="14639"/>
    <cellStyle name="Normal 8 12" xfId="14640"/>
    <cellStyle name="Normal 8 12 2" xfId="14641"/>
    <cellStyle name="Normal 8 13" xfId="14642"/>
    <cellStyle name="Normal 8 13 2" xfId="14643"/>
    <cellStyle name="Normal 8 14" xfId="14644"/>
    <cellStyle name="Normal 8 14 2" xfId="14645"/>
    <cellStyle name="Normal 8 14 3" xfId="14646"/>
    <cellStyle name="Normal 8 15" xfId="14647"/>
    <cellStyle name="Normal 8 15 2" xfId="14648"/>
    <cellStyle name="Normal 8 15 3" xfId="14649"/>
    <cellStyle name="Normal 8 16" xfId="14650"/>
    <cellStyle name="Normal 8 16 2" xfId="14651"/>
    <cellStyle name="Normal 8 16 3" xfId="14652"/>
    <cellStyle name="Normal 8 17" xfId="14653"/>
    <cellStyle name="Normal 8 17 2" xfId="14654"/>
    <cellStyle name="Normal 8 17 3" xfId="14655"/>
    <cellStyle name="Normal 8 18" xfId="14656"/>
    <cellStyle name="Normal 8 18 2" xfId="14657"/>
    <cellStyle name="Normal 8 18 3" xfId="14658"/>
    <cellStyle name="Normal 8 19" xfId="14659"/>
    <cellStyle name="Normal 8 19 2" xfId="14660"/>
    <cellStyle name="Normal 8 19 3" xfId="14661"/>
    <cellStyle name="Normal 8 2" xfId="14662"/>
    <cellStyle name="Normal 8 2 2" xfId="14663"/>
    <cellStyle name="Normal 8 2 2 2" xfId="14664"/>
    <cellStyle name="Normal 8 2 2 3" xfId="14665"/>
    <cellStyle name="Normal 8 2 3" xfId="14666"/>
    <cellStyle name="Normal 8 2 3 2" xfId="14667"/>
    <cellStyle name="Normal 8 2 3 3" xfId="14668"/>
    <cellStyle name="Normal 8 2 4" xfId="14669"/>
    <cellStyle name="Normal 8 2 4 2" xfId="14670"/>
    <cellStyle name="Normal 8 2 4 3" xfId="14671"/>
    <cellStyle name="Normal 8 2 5" xfId="14672"/>
    <cellStyle name="Normal 8 2 5 2" xfId="14673"/>
    <cellStyle name="Normal 8 2 5 3" xfId="14674"/>
    <cellStyle name="Normal 8 2 6" xfId="14675"/>
    <cellStyle name="Normal 8 20" xfId="14676"/>
    <cellStyle name="Normal 8 20 2" xfId="14677"/>
    <cellStyle name="Normal 8 20 3" xfId="14678"/>
    <cellStyle name="Normal 8 21" xfId="14679"/>
    <cellStyle name="Normal 8 21 2" xfId="14680"/>
    <cellStyle name="Normal 8 21 3" xfId="14681"/>
    <cellStyle name="Normal 8 22" xfId="14682"/>
    <cellStyle name="Normal 8 22 2" xfId="14683"/>
    <cellStyle name="Normal 8 22 3" xfId="14684"/>
    <cellStyle name="Normal 8 23" xfId="14685"/>
    <cellStyle name="Normal 8 23 2" xfId="14686"/>
    <cellStyle name="Normal 8 23 3" xfId="14687"/>
    <cellStyle name="Normal 8 24" xfId="14688"/>
    <cellStyle name="Normal 8 25" xfId="14689"/>
    <cellStyle name="Normal 8 3" xfId="14690"/>
    <cellStyle name="Normal 8 3 2" xfId="14691"/>
    <cellStyle name="Normal 8 3 2 2" xfId="14692"/>
    <cellStyle name="Normal 8 3 2 3" xfId="14693"/>
    <cellStyle name="Normal 8 3 3" xfId="14694"/>
    <cellStyle name="Normal 8 3 3 2" xfId="14695"/>
    <cellStyle name="Normal 8 3 3 3" xfId="14696"/>
    <cellStyle name="Normal 8 3 4" xfId="14697"/>
    <cellStyle name="Normal 8 3 4 2" xfId="14698"/>
    <cellStyle name="Normal 8 3 4 3" xfId="14699"/>
    <cellStyle name="Normal 8 3 5" xfId="14700"/>
    <cellStyle name="Normal 8 3 5 2" xfId="14701"/>
    <cellStyle name="Normal 8 3 5 3" xfId="14702"/>
    <cellStyle name="Normal 8 3 6" xfId="14703"/>
    <cellStyle name="Normal 8 4" xfId="14704"/>
    <cellStyle name="Normal 8 4 2" xfId="14705"/>
    <cellStyle name="Normal 8 4 2 2" xfId="14706"/>
    <cellStyle name="Normal 8 4 2 3" xfId="14707"/>
    <cellStyle name="Normal 8 4 3" xfId="14708"/>
    <cellStyle name="Normal 8 4 3 2" xfId="14709"/>
    <cellStyle name="Normal 8 4 3 3" xfId="14710"/>
    <cellStyle name="Normal 8 4 4" xfId="14711"/>
    <cellStyle name="Normal 8 4 4 2" xfId="14712"/>
    <cellStyle name="Normal 8 4 4 3" xfId="14713"/>
    <cellStyle name="Normal 8 4 5" xfId="14714"/>
    <cellStyle name="Normal 8 4 5 2" xfId="14715"/>
    <cellStyle name="Normal 8 4 5 3" xfId="14716"/>
    <cellStyle name="Normal 8 4 6" xfId="14717"/>
    <cellStyle name="Normal 8 5" xfId="14718"/>
    <cellStyle name="Normal 8 5 2" xfId="14719"/>
    <cellStyle name="Normal 8 5 2 2" xfId="14720"/>
    <cellStyle name="Normal 8 5 2 3" xfId="14721"/>
    <cellStyle name="Normal 8 5 3" xfId="14722"/>
    <cellStyle name="Normal 8 5 3 2" xfId="14723"/>
    <cellStyle name="Normal 8 5 3 3" xfId="14724"/>
    <cellStyle name="Normal 8 5 4" xfId="14725"/>
    <cellStyle name="Normal 8 5 4 2" xfId="14726"/>
    <cellStyle name="Normal 8 5 4 3" xfId="14727"/>
    <cellStyle name="Normal 8 5 5" xfId="14728"/>
    <cellStyle name="Normal 8 5 5 2" xfId="14729"/>
    <cellStyle name="Normal 8 5 5 3" xfId="14730"/>
    <cellStyle name="Normal 8 5 6" xfId="14731"/>
    <cellStyle name="Normal 8 6" xfId="14732"/>
    <cellStyle name="Normal 8 6 2" xfId="14733"/>
    <cellStyle name="Normal 8 6 2 2" xfId="14734"/>
    <cellStyle name="Normal 8 6 2 3" xfId="14735"/>
    <cellStyle name="Normal 8 6 3" xfId="14736"/>
    <cellStyle name="Normal 8 6 3 2" xfId="14737"/>
    <cellStyle name="Normal 8 6 3 3" xfId="14738"/>
    <cellStyle name="Normal 8 6 4" xfId="14739"/>
    <cellStyle name="Normal 8 6 4 2" xfId="14740"/>
    <cellStyle name="Normal 8 6 4 3" xfId="14741"/>
    <cellStyle name="Normal 8 6 5" xfId="14742"/>
    <cellStyle name="Normal 8 6 5 2" xfId="14743"/>
    <cellStyle name="Normal 8 6 5 3" xfId="14744"/>
    <cellStyle name="Normal 8 6 6" xfId="14745"/>
    <cellStyle name="Normal 8 6 7" xfId="14746"/>
    <cellStyle name="Normal 8 7" xfId="14747"/>
    <cellStyle name="Normal 8 7 2" xfId="14748"/>
    <cellStyle name="Normal 8 7 2 2" xfId="14749"/>
    <cellStyle name="Normal 8 7 2 3" xfId="14750"/>
    <cellStyle name="Normal 8 7 3" xfId="14751"/>
    <cellStyle name="Normal 8 7 3 2" xfId="14752"/>
    <cellStyle name="Normal 8 7 3 3" xfId="14753"/>
    <cellStyle name="Normal 8 7 4" xfId="14754"/>
    <cellStyle name="Normal 8 7 4 2" xfId="14755"/>
    <cellStyle name="Normal 8 7 4 3" xfId="14756"/>
    <cellStyle name="Normal 8 7 5" xfId="14757"/>
    <cellStyle name="Normal 8 7 5 2" xfId="14758"/>
    <cellStyle name="Normal 8 7 5 3" xfId="14759"/>
    <cellStyle name="Normal 8 7 6" xfId="14760"/>
    <cellStyle name="Normal 8 7 7" xfId="14761"/>
    <cellStyle name="Normal 8 8" xfId="14762"/>
    <cellStyle name="Normal 8 8 2" xfId="14763"/>
    <cellStyle name="Normal 8 8 2 2" xfId="14764"/>
    <cellStyle name="Normal 8 8 2 3" xfId="14765"/>
    <cellStyle name="Normal 8 8 3" xfId="14766"/>
    <cellStyle name="Normal 8 8 3 2" xfId="14767"/>
    <cellStyle name="Normal 8 8 3 3" xfId="14768"/>
    <cellStyle name="Normal 8 8 4" xfId="14769"/>
    <cellStyle name="Normal 8 8 4 2" xfId="14770"/>
    <cellStyle name="Normal 8 8 4 3" xfId="14771"/>
    <cellStyle name="Normal 8 8 5" xfId="14772"/>
    <cellStyle name="Normal 8 8 5 2" xfId="14773"/>
    <cellStyle name="Normal 8 8 5 3" xfId="14774"/>
    <cellStyle name="Normal 8 8 6" xfId="14775"/>
    <cellStyle name="Normal 8 8 7" xfId="14776"/>
    <cellStyle name="Normal 8 9" xfId="14777"/>
    <cellStyle name="Normal 8 9 2" xfId="14778"/>
    <cellStyle name="Normal 8 9 3" xfId="14779"/>
    <cellStyle name="Normal 80" xfId="14780"/>
    <cellStyle name="Normal 80 2" xfId="14781"/>
    <cellStyle name="Normal 80 3" xfId="14782"/>
    <cellStyle name="Normal 81" xfId="14783"/>
    <cellStyle name="Normal 81 2" xfId="14784"/>
    <cellStyle name="Normal 81 3" xfId="14785"/>
    <cellStyle name="Normal 82" xfId="14786"/>
    <cellStyle name="Normal 83" xfId="14787"/>
    <cellStyle name="Normal 84" xfId="14788"/>
    <cellStyle name="Normal 85" xfId="14789"/>
    <cellStyle name="Normal 86" xfId="14790"/>
    <cellStyle name="Normal 87" xfId="14791"/>
    <cellStyle name="Normal 88" xfId="14792"/>
    <cellStyle name="Normal 89" xfId="14793"/>
    <cellStyle name="Normal 9" xfId="14794"/>
    <cellStyle name="Normal 9 10" xfId="14795"/>
    <cellStyle name="Normal 9 10 2" xfId="14796"/>
    <cellStyle name="Normal 9 10 3" xfId="14797"/>
    <cellStyle name="Normal 9 11" xfId="14798"/>
    <cellStyle name="Normal 9 11 2" xfId="14799"/>
    <cellStyle name="Normal 9 11 3" xfId="14800"/>
    <cellStyle name="Normal 9 12" xfId="14801"/>
    <cellStyle name="Normal 9 12 2" xfId="14802"/>
    <cellStyle name="Normal 9 12 3" xfId="14803"/>
    <cellStyle name="Normal 9 13" xfId="14804"/>
    <cellStyle name="Normal 9 13 2" xfId="14805"/>
    <cellStyle name="Normal 9 13 3" xfId="14806"/>
    <cellStyle name="Normal 9 14" xfId="14807"/>
    <cellStyle name="Normal 9 14 2" xfId="14808"/>
    <cellStyle name="Normal 9 14 3" xfId="14809"/>
    <cellStyle name="Normal 9 15" xfId="14810"/>
    <cellStyle name="Normal 9 15 2" xfId="14811"/>
    <cellStyle name="Normal 9 15 3" xfId="14812"/>
    <cellStyle name="Normal 9 16" xfId="14813"/>
    <cellStyle name="Normal 9 16 2" xfId="14814"/>
    <cellStyle name="Normal 9 16 3" xfId="14815"/>
    <cellStyle name="Normal 9 17" xfId="14816"/>
    <cellStyle name="Normal 9 17 2" xfId="14817"/>
    <cellStyle name="Normal 9 17 3" xfId="14818"/>
    <cellStyle name="Normal 9 18" xfId="14819"/>
    <cellStyle name="Normal 9 18 2" xfId="14820"/>
    <cellStyle name="Normal 9 18 3" xfId="14821"/>
    <cellStyle name="Normal 9 19" xfId="14822"/>
    <cellStyle name="Normal 9 19 2" xfId="14823"/>
    <cellStyle name="Normal 9 19 3" xfId="14824"/>
    <cellStyle name="Normal 9 2" xfId="14825"/>
    <cellStyle name="Normal 9 2 10" xfId="14826"/>
    <cellStyle name="Normal 9 2 10 2" xfId="14827"/>
    <cellStyle name="Normal 9 2 10 3" xfId="14828"/>
    <cellStyle name="Normal 9 2 11" xfId="14829"/>
    <cellStyle name="Normal 9 2 11 2" xfId="14830"/>
    <cellStyle name="Normal 9 2 11 3" xfId="14831"/>
    <cellStyle name="Normal 9 2 12" xfId="14832"/>
    <cellStyle name="Normal 9 2 12 2" xfId="14833"/>
    <cellStyle name="Normal 9 2 12 3" xfId="14834"/>
    <cellStyle name="Normal 9 2 13" xfId="14835"/>
    <cellStyle name="Normal 9 2 14" xfId="14836"/>
    <cellStyle name="Normal 9 2 2" xfId="14837"/>
    <cellStyle name="Normal 9 2 2 2" xfId="14838"/>
    <cellStyle name="Normal 9 2 2 3" xfId="14839"/>
    <cellStyle name="Normal 9 2 3" xfId="14840"/>
    <cellStyle name="Normal 9 2 3 2" xfId="14841"/>
    <cellStyle name="Normal 9 2 3 3" xfId="14842"/>
    <cellStyle name="Normal 9 2 4" xfId="14843"/>
    <cellStyle name="Normal 9 2 4 2" xfId="14844"/>
    <cellStyle name="Normal 9 2 4 3" xfId="14845"/>
    <cellStyle name="Normal 9 2 5" xfId="14846"/>
    <cellStyle name="Normal 9 2 5 2" xfId="14847"/>
    <cellStyle name="Normal 9 2 5 3" xfId="14848"/>
    <cellStyle name="Normal 9 2 6" xfId="14849"/>
    <cellStyle name="Normal 9 2 6 2" xfId="14850"/>
    <cellStyle name="Normal 9 2 6 3" xfId="14851"/>
    <cellStyle name="Normal 9 2 7" xfId="14852"/>
    <cellStyle name="Normal 9 2 7 2" xfId="14853"/>
    <cellStyle name="Normal 9 2 7 3" xfId="14854"/>
    <cellStyle name="Normal 9 2 8" xfId="14855"/>
    <cellStyle name="Normal 9 2 8 2" xfId="14856"/>
    <cellStyle name="Normal 9 2 8 3" xfId="14857"/>
    <cellStyle name="Normal 9 2 9" xfId="14858"/>
    <cellStyle name="Normal 9 2 9 2" xfId="14859"/>
    <cellStyle name="Normal 9 2 9 3" xfId="14860"/>
    <cellStyle name="Normal 9 20" xfId="14861"/>
    <cellStyle name="Normal 9 20 2" xfId="14862"/>
    <cellStyle name="Normal 9 20 3" xfId="14863"/>
    <cellStyle name="Normal 9 21" xfId="14864"/>
    <cellStyle name="Normal 9 21 2" xfId="14865"/>
    <cellStyle name="Normal 9 21 3" xfId="14866"/>
    <cellStyle name="Normal 9 22" xfId="14867"/>
    <cellStyle name="Normal 9 22 2" xfId="14868"/>
    <cellStyle name="Normal 9 22 3" xfId="14869"/>
    <cellStyle name="Normal 9 23" xfId="14870"/>
    <cellStyle name="Normal 9 23 2" xfId="14871"/>
    <cellStyle name="Normal 9 23 3" xfId="14872"/>
    <cellStyle name="Normal 9 24" xfId="14873"/>
    <cellStyle name="Normal 9 24 2" xfId="14874"/>
    <cellStyle name="Normal 9 24 3" xfId="14875"/>
    <cellStyle name="Normal 9 25" xfId="14876"/>
    <cellStyle name="Normal 9 25 2" xfId="14877"/>
    <cellStyle name="Normal 9 25 3" xfId="14878"/>
    <cellStyle name="Normal 9 26" xfId="14879"/>
    <cellStyle name="Normal 9 26 2" xfId="14880"/>
    <cellStyle name="Normal 9 26 3" xfId="14881"/>
    <cellStyle name="Normal 9 27" xfId="14882"/>
    <cellStyle name="Normal 9 28" xfId="14883"/>
    <cellStyle name="Normal 9 3" xfId="14884"/>
    <cellStyle name="Normal 9 3 10" xfId="14885"/>
    <cellStyle name="Normal 9 3 10 2" xfId="14886"/>
    <cellStyle name="Normal 9 3 10 3" xfId="14887"/>
    <cellStyle name="Normal 9 3 11" xfId="14888"/>
    <cellStyle name="Normal 9 3 11 2" xfId="14889"/>
    <cellStyle name="Normal 9 3 11 3" xfId="14890"/>
    <cellStyle name="Normal 9 3 12" xfId="14891"/>
    <cellStyle name="Normal 9 3 12 2" xfId="14892"/>
    <cellStyle name="Normal 9 3 12 3" xfId="14893"/>
    <cellStyle name="Normal 9 3 13" xfId="14894"/>
    <cellStyle name="Normal 9 3 14" xfId="14895"/>
    <cellStyle name="Normal 9 3 2" xfId="14896"/>
    <cellStyle name="Normal 9 3 2 2" xfId="14897"/>
    <cellStyle name="Normal 9 3 2 3" xfId="14898"/>
    <cellStyle name="Normal 9 3 3" xfId="14899"/>
    <cellStyle name="Normal 9 3 3 2" xfId="14900"/>
    <cellStyle name="Normal 9 3 3 3" xfId="14901"/>
    <cellStyle name="Normal 9 3 4" xfId="14902"/>
    <cellStyle name="Normal 9 3 4 2" xfId="14903"/>
    <cellStyle name="Normal 9 3 4 3" xfId="14904"/>
    <cellStyle name="Normal 9 3 5" xfId="14905"/>
    <cellStyle name="Normal 9 3 5 2" xfId="14906"/>
    <cellStyle name="Normal 9 3 5 3" xfId="14907"/>
    <cellStyle name="Normal 9 3 6" xfId="14908"/>
    <cellStyle name="Normal 9 3 6 2" xfId="14909"/>
    <cellStyle name="Normal 9 3 6 3" xfId="14910"/>
    <cellStyle name="Normal 9 3 7" xfId="14911"/>
    <cellStyle name="Normal 9 3 7 2" xfId="14912"/>
    <cellStyle name="Normal 9 3 7 3" xfId="14913"/>
    <cellStyle name="Normal 9 3 8" xfId="14914"/>
    <cellStyle name="Normal 9 3 8 2" xfId="14915"/>
    <cellStyle name="Normal 9 3 8 3" xfId="14916"/>
    <cellStyle name="Normal 9 3 9" xfId="14917"/>
    <cellStyle name="Normal 9 3 9 2" xfId="14918"/>
    <cellStyle name="Normal 9 3 9 3" xfId="14919"/>
    <cellStyle name="Normal 9 4" xfId="14920"/>
    <cellStyle name="Normal 9 4 10" xfId="14921"/>
    <cellStyle name="Normal 9 4 10 2" xfId="14922"/>
    <cellStyle name="Normal 9 4 10 3" xfId="14923"/>
    <cellStyle name="Normal 9 4 11" xfId="14924"/>
    <cellStyle name="Normal 9 4 11 2" xfId="14925"/>
    <cellStyle name="Normal 9 4 11 3" xfId="14926"/>
    <cellStyle name="Normal 9 4 12" xfId="14927"/>
    <cellStyle name="Normal 9 4 12 2" xfId="14928"/>
    <cellStyle name="Normal 9 4 12 3" xfId="14929"/>
    <cellStyle name="Normal 9 4 13" xfId="14930"/>
    <cellStyle name="Normal 9 4 14" xfId="14931"/>
    <cellStyle name="Normal 9 4 2" xfId="14932"/>
    <cellStyle name="Normal 9 4 2 2" xfId="14933"/>
    <cellStyle name="Normal 9 4 2 3" xfId="14934"/>
    <cellStyle name="Normal 9 4 3" xfId="14935"/>
    <cellStyle name="Normal 9 4 3 2" xfId="14936"/>
    <cellStyle name="Normal 9 4 3 3" xfId="14937"/>
    <cellStyle name="Normal 9 4 4" xfId="14938"/>
    <cellStyle name="Normal 9 4 4 2" xfId="14939"/>
    <cellStyle name="Normal 9 4 4 3" xfId="14940"/>
    <cellStyle name="Normal 9 4 5" xfId="14941"/>
    <cellStyle name="Normal 9 4 5 2" xfId="14942"/>
    <cellStyle name="Normal 9 4 5 3" xfId="14943"/>
    <cellStyle name="Normal 9 4 6" xfId="14944"/>
    <cellStyle name="Normal 9 4 6 2" xfId="14945"/>
    <cellStyle name="Normal 9 4 6 3" xfId="14946"/>
    <cellStyle name="Normal 9 4 7" xfId="14947"/>
    <cellStyle name="Normal 9 4 7 2" xfId="14948"/>
    <cellStyle name="Normal 9 4 7 3" xfId="14949"/>
    <cellStyle name="Normal 9 4 8" xfId="14950"/>
    <cellStyle name="Normal 9 4 8 2" xfId="14951"/>
    <cellStyle name="Normal 9 4 8 3" xfId="14952"/>
    <cellStyle name="Normal 9 4 9" xfId="14953"/>
    <cellStyle name="Normal 9 4 9 2" xfId="14954"/>
    <cellStyle name="Normal 9 4 9 3" xfId="14955"/>
    <cellStyle name="Normal 9 5" xfId="14956"/>
    <cellStyle name="Normal 9 5 10" xfId="14957"/>
    <cellStyle name="Normal 9 5 10 2" xfId="14958"/>
    <cellStyle name="Normal 9 5 10 3" xfId="14959"/>
    <cellStyle name="Normal 9 5 11" xfId="14960"/>
    <cellStyle name="Normal 9 5 11 2" xfId="14961"/>
    <cellStyle name="Normal 9 5 11 3" xfId="14962"/>
    <cellStyle name="Normal 9 5 12" xfId="14963"/>
    <cellStyle name="Normal 9 5 12 2" xfId="14964"/>
    <cellStyle name="Normal 9 5 12 3" xfId="14965"/>
    <cellStyle name="Normal 9 5 13" xfId="14966"/>
    <cellStyle name="Normal 9 5 14" xfId="14967"/>
    <cellStyle name="Normal 9 5 2" xfId="14968"/>
    <cellStyle name="Normal 9 5 2 2" xfId="14969"/>
    <cellStyle name="Normal 9 5 2 3" xfId="14970"/>
    <cellStyle name="Normal 9 5 3" xfId="14971"/>
    <cellStyle name="Normal 9 5 3 2" xfId="14972"/>
    <cellStyle name="Normal 9 5 3 3" xfId="14973"/>
    <cellStyle name="Normal 9 5 4" xfId="14974"/>
    <cellStyle name="Normal 9 5 4 2" xfId="14975"/>
    <cellStyle name="Normal 9 5 4 3" xfId="14976"/>
    <cellStyle name="Normal 9 5 5" xfId="14977"/>
    <cellStyle name="Normal 9 5 5 2" xfId="14978"/>
    <cellStyle name="Normal 9 5 5 3" xfId="14979"/>
    <cellStyle name="Normal 9 5 6" xfId="14980"/>
    <cellStyle name="Normal 9 5 6 2" xfId="14981"/>
    <cellStyle name="Normal 9 5 6 3" xfId="14982"/>
    <cellStyle name="Normal 9 5 7" xfId="14983"/>
    <cellStyle name="Normal 9 5 7 2" xfId="14984"/>
    <cellStyle name="Normal 9 5 7 3" xfId="14985"/>
    <cellStyle name="Normal 9 5 8" xfId="14986"/>
    <cellStyle name="Normal 9 5 8 2" xfId="14987"/>
    <cellStyle name="Normal 9 5 8 3" xfId="14988"/>
    <cellStyle name="Normal 9 5 9" xfId="14989"/>
    <cellStyle name="Normal 9 5 9 2" xfId="14990"/>
    <cellStyle name="Normal 9 5 9 3" xfId="14991"/>
    <cellStyle name="Normal 9 6" xfId="14992"/>
    <cellStyle name="Normal 9 6 10" xfId="14993"/>
    <cellStyle name="Normal 9 6 10 2" xfId="14994"/>
    <cellStyle name="Normal 9 6 10 3" xfId="14995"/>
    <cellStyle name="Normal 9 6 11" xfId="14996"/>
    <cellStyle name="Normal 9 6 11 2" xfId="14997"/>
    <cellStyle name="Normal 9 6 11 3" xfId="14998"/>
    <cellStyle name="Normal 9 6 12" xfId="14999"/>
    <cellStyle name="Normal 9 6 12 2" xfId="15000"/>
    <cellStyle name="Normal 9 6 12 3" xfId="15001"/>
    <cellStyle name="Normal 9 6 13" xfId="15002"/>
    <cellStyle name="Normal 9 6 14" xfId="15003"/>
    <cellStyle name="Normal 9 6 2" xfId="15004"/>
    <cellStyle name="Normal 9 6 2 2" xfId="15005"/>
    <cellStyle name="Normal 9 6 2 3" xfId="15006"/>
    <cellStyle name="Normal 9 6 3" xfId="15007"/>
    <cellStyle name="Normal 9 6 3 2" xfId="15008"/>
    <cellStyle name="Normal 9 6 3 3" xfId="15009"/>
    <cellStyle name="Normal 9 6 4" xfId="15010"/>
    <cellStyle name="Normal 9 6 4 2" xfId="15011"/>
    <cellStyle name="Normal 9 6 4 3" xfId="15012"/>
    <cellStyle name="Normal 9 6 5" xfId="15013"/>
    <cellStyle name="Normal 9 6 5 2" xfId="15014"/>
    <cellStyle name="Normal 9 6 5 3" xfId="15015"/>
    <cellStyle name="Normal 9 6 6" xfId="15016"/>
    <cellStyle name="Normal 9 6 6 2" xfId="15017"/>
    <cellStyle name="Normal 9 6 6 3" xfId="15018"/>
    <cellStyle name="Normal 9 6 7" xfId="15019"/>
    <cellStyle name="Normal 9 6 7 2" xfId="15020"/>
    <cellStyle name="Normal 9 6 7 3" xfId="15021"/>
    <cellStyle name="Normal 9 6 8" xfId="15022"/>
    <cellStyle name="Normal 9 6 8 2" xfId="15023"/>
    <cellStyle name="Normal 9 6 8 3" xfId="15024"/>
    <cellStyle name="Normal 9 6 9" xfId="15025"/>
    <cellStyle name="Normal 9 6 9 2" xfId="15026"/>
    <cellStyle name="Normal 9 6 9 3" xfId="15027"/>
    <cellStyle name="Normal 9 7" xfId="15028"/>
    <cellStyle name="Normal 9 7 2" xfId="15029"/>
    <cellStyle name="Normal 9 7 3" xfId="15030"/>
    <cellStyle name="Normal 9 8" xfId="15031"/>
    <cellStyle name="Normal 9 8 2" xfId="15032"/>
    <cellStyle name="Normal 9 8 3" xfId="15033"/>
    <cellStyle name="Normal 9 9" xfId="15034"/>
    <cellStyle name="Normal 9 9 2" xfId="15035"/>
    <cellStyle name="Normal 9 9 3" xfId="15036"/>
    <cellStyle name="Normal 90" xfId="15037"/>
    <cellStyle name="Normal 91" xfId="15038"/>
    <cellStyle name="Normal 92" xfId="15039"/>
    <cellStyle name="Normal 93" xfId="15040"/>
    <cellStyle name="Normal 94" xfId="15041"/>
    <cellStyle name="Normal 95" xfId="15042"/>
    <cellStyle name="Normal 96" xfId="15043"/>
    <cellStyle name="Normal 97" xfId="15044"/>
    <cellStyle name="Normal 98" xfId="15045"/>
    <cellStyle name="Normal 99" xfId="15046"/>
    <cellStyle name="Note" xfId="18401" builtinId="10" customBuiltin="1"/>
    <cellStyle name="Note 10" xfId="15047"/>
    <cellStyle name="Note 10 2" xfId="15048"/>
    <cellStyle name="Note 10 3" xfId="15049"/>
    <cellStyle name="Note 11" xfId="15050"/>
    <cellStyle name="Note 11 2" xfId="15051"/>
    <cellStyle name="Note 11 3" xfId="15052"/>
    <cellStyle name="Note 12" xfId="15053"/>
    <cellStyle name="Note 12 2" xfId="15054"/>
    <cellStyle name="Note 12 3" xfId="15055"/>
    <cellStyle name="Note 13" xfId="15056"/>
    <cellStyle name="Note 13 2" xfId="15057"/>
    <cellStyle name="Note 13 3" xfId="15058"/>
    <cellStyle name="Note 14" xfId="15059"/>
    <cellStyle name="Note 14 2" xfId="15060"/>
    <cellStyle name="Note 14 3" xfId="15061"/>
    <cellStyle name="Note 15" xfId="15062"/>
    <cellStyle name="Note 15 2" xfId="15063"/>
    <cellStyle name="Note 15 3" xfId="15064"/>
    <cellStyle name="Note 16" xfId="15065"/>
    <cellStyle name="Note 16 2" xfId="15066"/>
    <cellStyle name="Note 16 3" xfId="15067"/>
    <cellStyle name="Note 17" xfId="15068"/>
    <cellStyle name="Note 17 2" xfId="15069"/>
    <cellStyle name="Note 17 3" xfId="15070"/>
    <cellStyle name="Note 18" xfId="15071"/>
    <cellStyle name="Note 18 2" xfId="15072"/>
    <cellStyle name="Note 18 3" xfId="15073"/>
    <cellStyle name="Note 19" xfId="15074"/>
    <cellStyle name="Note 19 2" xfId="15075"/>
    <cellStyle name="Note 19 3" xfId="15076"/>
    <cellStyle name="Note 2" xfId="15077"/>
    <cellStyle name="Note 2 10" xfId="15078"/>
    <cellStyle name="Note 2 10 2" xfId="15079"/>
    <cellStyle name="Note 2 10 3" xfId="15080"/>
    <cellStyle name="Note 2 11" xfId="15081"/>
    <cellStyle name="Note 2 11 2" xfId="15082"/>
    <cellStyle name="Note 2 11 3" xfId="15083"/>
    <cellStyle name="Note 2 12" xfId="15084"/>
    <cellStyle name="Note 2 12 2" xfId="15085"/>
    <cellStyle name="Note 2 12 3" xfId="15086"/>
    <cellStyle name="Note 2 13" xfId="15087"/>
    <cellStyle name="Note 2 13 2" xfId="15088"/>
    <cellStyle name="Note 2 13 3" xfId="15089"/>
    <cellStyle name="Note 2 14" xfId="15090"/>
    <cellStyle name="Note 2 14 2" xfId="15091"/>
    <cellStyle name="Note 2 14 3" xfId="15092"/>
    <cellStyle name="Note 2 15" xfId="15093"/>
    <cellStyle name="Note 2 15 2" xfId="15094"/>
    <cellStyle name="Note 2 15 3" xfId="15095"/>
    <cellStyle name="Note 2 16" xfId="15096"/>
    <cellStyle name="Note 2 16 2" xfId="15097"/>
    <cellStyle name="Note 2 16 3" xfId="15098"/>
    <cellStyle name="Note 2 17" xfId="15099"/>
    <cellStyle name="Note 2 17 2" xfId="15100"/>
    <cellStyle name="Note 2 17 3" xfId="15101"/>
    <cellStyle name="Note 2 18" xfId="15102"/>
    <cellStyle name="Note 2 18 2" xfId="15103"/>
    <cellStyle name="Note 2 18 3" xfId="15104"/>
    <cellStyle name="Note 2 19" xfId="15105"/>
    <cellStyle name="Note 2 19 2" xfId="15106"/>
    <cellStyle name="Note 2 19 3" xfId="15107"/>
    <cellStyle name="Note 2 2" xfId="15108"/>
    <cellStyle name="Note 2 2 10" xfId="15109"/>
    <cellStyle name="Note 2 2 10 2" xfId="15110"/>
    <cellStyle name="Note 2 2 11" xfId="15111"/>
    <cellStyle name="Note 2 2 11 2" xfId="15112"/>
    <cellStyle name="Note 2 2 12" xfId="15113"/>
    <cellStyle name="Note 2 2 12 2" xfId="15114"/>
    <cellStyle name="Note 2 2 13" xfId="15115"/>
    <cellStyle name="Note 2 2 14" xfId="15116"/>
    <cellStyle name="Note 2 2 2" xfId="15117"/>
    <cellStyle name="Note 2 2 2 2" xfId="15118"/>
    <cellStyle name="Note 2 2 3" xfId="15119"/>
    <cellStyle name="Note 2 2 3 2" xfId="15120"/>
    <cellStyle name="Note 2 2 4" xfId="15121"/>
    <cellStyle name="Note 2 2 4 2" xfId="15122"/>
    <cellStyle name="Note 2 2 5" xfId="15123"/>
    <cellStyle name="Note 2 2 5 2" xfId="15124"/>
    <cellStyle name="Note 2 2 6" xfId="15125"/>
    <cellStyle name="Note 2 2 6 2" xfId="15126"/>
    <cellStyle name="Note 2 2 7" xfId="15127"/>
    <cellStyle name="Note 2 2 7 2" xfId="15128"/>
    <cellStyle name="Note 2 2 8" xfId="15129"/>
    <cellStyle name="Note 2 2 8 2" xfId="15130"/>
    <cellStyle name="Note 2 2 9" xfId="15131"/>
    <cellStyle name="Note 2 2 9 2" xfId="15132"/>
    <cellStyle name="Note 2 20" xfId="15133"/>
    <cellStyle name="Note 2 20 2" xfId="15134"/>
    <cellStyle name="Note 2 20 3" xfId="15135"/>
    <cellStyle name="Note 2 21" xfId="15136"/>
    <cellStyle name="Note 2 21 2" xfId="15137"/>
    <cellStyle name="Note 2 21 3" xfId="15138"/>
    <cellStyle name="Note 2 22" xfId="15139"/>
    <cellStyle name="Note 2 22 2" xfId="15140"/>
    <cellStyle name="Note 2 23" xfId="15141"/>
    <cellStyle name="Note 2 23 2" xfId="15142"/>
    <cellStyle name="Note 2 24" xfId="15143"/>
    <cellStyle name="Note 2 24 2" xfId="15144"/>
    <cellStyle name="Note 2 25" xfId="15145"/>
    <cellStyle name="Note 2 25 2" xfId="15146"/>
    <cellStyle name="Note 2 26" xfId="15147"/>
    <cellStyle name="Note 2 26 2" xfId="15148"/>
    <cellStyle name="Note 2 27" xfId="15149"/>
    <cellStyle name="Note 2 27 2" xfId="15150"/>
    <cellStyle name="Note 2 28" xfId="15151"/>
    <cellStyle name="Note 2 28 2" xfId="15152"/>
    <cellStyle name="Note 2 29" xfId="15153"/>
    <cellStyle name="Note 2 29 2" xfId="15154"/>
    <cellStyle name="Note 2 3" xfId="15155"/>
    <cellStyle name="Note 2 3 10" xfId="15156"/>
    <cellStyle name="Note 2 3 10 2" xfId="15157"/>
    <cellStyle name="Note 2 3 11" xfId="15158"/>
    <cellStyle name="Note 2 3 11 2" xfId="15159"/>
    <cellStyle name="Note 2 3 12" xfId="15160"/>
    <cellStyle name="Note 2 3 12 2" xfId="15161"/>
    <cellStyle name="Note 2 3 13" xfId="15162"/>
    <cellStyle name="Note 2 3 14" xfId="15163"/>
    <cellStyle name="Note 2 3 2" xfId="15164"/>
    <cellStyle name="Note 2 3 2 2" xfId="15165"/>
    <cellStyle name="Note 2 3 3" xfId="15166"/>
    <cellStyle name="Note 2 3 3 2" xfId="15167"/>
    <cellStyle name="Note 2 3 4" xfId="15168"/>
    <cellStyle name="Note 2 3 4 2" xfId="15169"/>
    <cellStyle name="Note 2 3 5" xfId="15170"/>
    <cellStyle name="Note 2 3 5 2" xfId="15171"/>
    <cellStyle name="Note 2 3 6" xfId="15172"/>
    <cellStyle name="Note 2 3 6 2" xfId="15173"/>
    <cellStyle name="Note 2 3 7" xfId="15174"/>
    <cellStyle name="Note 2 3 7 2" xfId="15175"/>
    <cellStyle name="Note 2 3 8" xfId="15176"/>
    <cellStyle name="Note 2 3 8 2" xfId="15177"/>
    <cellStyle name="Note 2 3 9" xfId="15178"/>
    <cellStyle name="Note 2 3 9 2" xfId="15179"/>
    <cellStyle name="Note 2 30" xfId="15180"/>
    <cellStyle name="Note 2 30 2" xfId="15181"/>
    <cellStyle name="Note 2 31" xfId="15182"/>
    <cellStyle name="Note 2 31 2" xfId="15183"/>
    <cellStyle name="Note 2 32" xfId="15184"/>
    <cellStyle name="Note 2 32 2" xfId="15185"/>
    <cellStyle name="Note 2 33" xfId="15186"/>
    <cellStyle name="Note 2 34" xfId="15187"/>
    <cellStyle name="Note 2 35" xfId="15188"/>
    <cellStyle name="Note 2 4" xfId="15189"/>
    <cellStyle name="Note 2 4 10" xfId="15190"/>
    <cellStyle name="Note 2 4 10 2" xfId="15191"/>
    <cellStyle name="Note 2 4 11" xfId="15192"/>
    <cellStyle name="Note 2 4 11 2" xfId="15193"/>
    <cellStyle name="Note 2 4 12" xfId="15194"/>
    <cellStyle name="Note 2 4 12 2" xfId="15195"/>
    <cellStyle name="Note 2 4 13" xfId="15196"/>
    <cellStyle name="Note 2 4 14" xfId="15197"/>
    <cellStyle name="Note 2 4 2" xfId="15198"/>
    <cellStyle name="Note 2 4 2 2" xfId="15199"/>
    <cellStyle name="Note 2 4 3" xfId="15200"/>
    <cellStyle name="Note 2 4 3 2" xfId="15201"/>
    <cellStyle name="Note 2 4 4" xfId="15202"/>
    <cellStyle name="Note 2 4 4 2" xfId="15203"/>
    <cellStyle name="Note 2 4 5" xfId="15204"/>
    <cellStyle name="Note 2 4 5 2" xfId="15205"/>
    <cellStyle name="Note 2 4 6" xfId="15206"/>
    <cellStyle name="Note 2 4 6 2" xfId="15207"/>
    <cellStyle name="Note 2 4 7" xfId="15208"/>
    <cellStyle name="Note 2 4 7 2" xfId="15209"/>
    <cellStyle name="Note 2 4 8" xfId="15210"/>
    <cellStyle name="Note 2 4 8 2" xfId="15211"/>
    <cellStyle name="Note 2 4 9" xfId="15212"/>
    <cellStyle name="Note 2 4 9 2" xfId="15213"/>
    <cellStyle name="Note 2 5" xfId="15214"/>
    <cellStyle name="Note 2 5 10" xfId="15215"/>
    <cellStyle name="Note 2 5 10 2" xfId="15216"/>
    <cellStyle name="Note 2 5 11" xfId="15217"/>
    <cellStyle name="Note 2 5 11 2" xfId="15218"/>
    <cellStyle name="Note 2 5 12" xfId="15219"/>
    <cellStyle name="Note 2 5 12 2" xfId="15220"/>
    <cellStyle name="Note 2 5 13" xfId="15221"/>
    <cellStyle name="Note 2 5 14" xfId="15222"/>
    <cellStyle name="Note 2 5 2" xfId="15223"/>
    <cellStyle name="Note 2 5 2 2" xfId="15224"/>
    <cellStyle name="Note 2 5 3" xfId="15225"/>
    <cellStyle name="Note 2 5 3 2" xfId="15226"/>
    <cellStyle name="Note 2 5 4" xfId="15227"/>
    <cellStyle name="Note 2 5 4 2" xfId="15228"/>
    <cellStyle name="Note 2 5 5" xfId="15229"/>
    <cellStyle name="Note 2 5 5 2" xfId="15230"/>
    <cellStyle name="Note 2 5 6" xfId="15231"/>
    <cellStyle name="Note 2 5 6 2" xfId="15232"/>
    <cellStyle name="Note 2 5 7" xfId="15233"/>
    <cellStyle name="Note 2 5 7 2" xfId="15234"/>
    <cellStyle name="Note 2 5 8" xfId="15235"/>
    <cellStyle name="Note 2 5 8 2" xfId="15236"/>
    <cellStyle name="Note 2 5 9" xfId="15237"/>
    <cellStyle name="Note 2 5 9 2" xfId="15238"/>
    <cellStyle name="Note 2 6" xfId="15239"/>
    <cellStyle name="Note 2 6 10" xfId="15240"/>
    <cellStyle name="Note 2 6 10 2" xfId="15241"/>
    <cellStyle name="Note 2 6 11" xfId="15242"/>
    <cellStyle name="Note 2 6 11 2" xfId="15243"/>
    <cellStyle name="Note 2 6 12" xfId="15244"/>
    <cellStyle name="Note 2 6 12 2" xfId="15245"/>
    <cellStyle name="Note 2 6 13" xfId="15246"/>
    <cellStyle name="Note 2 6 14" xfId="15247"/>
    <cellStyle name="Note 2 6 2" xfId="15248"/>
    <cellStyle name="Note 2 6 2 2" xfId="15249"/>
    <cellStyle name="Note 2 6 3" xfId="15250"/>
    <cellStyle name="Note 2 6 3 2" xfId="15251"/>
    <cellStyle name="Note 2 6 4" xfId="15252"/>
    <cellStyle name="Note 2 6 4 2" xfId="15253"/>
    <cellStyle name="Note 2 6 5" xfId="15254"/>
    <cellStyle name="Note 2 6 5 2" xfId="15255"/>
    <cellStyle name="Note 2 6 6" xfId="15256"/>
    <cellStyle name="Note 2 6 6 2" xfId="15257"/>
    <cellStyle name="Note 2 6 7" xfId="15258"/>
    <cellStyle name="Note 2 6 7 2" xfId="15259"/>
    <cellStyle name="Note 2 6 8" xfId="15260"/>
    <cellStyle name="Note 2 6 8 2" xfId="15261"/>
    <cellStyle name="Note 2 6 9" xfId="15262"/>
    <cellStyle name="Note 2 6 9 2" xfId="15263"/>
    <cellStyle name="Note 2 7" xfId="15264"/>
    <cellStyle name="Note 2 7 10" xfId="15265"/>
    <cellStyle name="Note 2 7 10 2" xfId="15266"/>
    <cellStyle name="Note 2 7 11" xfId="15267"/>
    <cellStyle name="Note 2 7 11 2" xfId="15268"/>
    <cellStyle name="Note 2 7 12" xfId="15269"/>
    <cellStyle name="Note 2 7 12 2" xfId="15270"/>
    <cellStyle name="Note 2 7 13" xfId="15271"/>
    <cellStyle name="Note 2 7 14" xfId="15272"/>
    <cellStyle name="Note 2 7 2" xfId="15273"/>
    <cellStyle name="Note 2 7 2 2" xfId="15274"/>
    <cellStyle name="Note 2 7 3" xfId="15275"/>
    <cellStyle name="Note 2 7 3 2" xfId="15276"/>
    <cellStyle name="Note 2 7 4" xfId="15277"/>
    <cellStyle name="Note 2 7 4 2" xfId="15278"/>
    <cellStyle name="Note 2 7 5" xfId="15279"/>
    <cellStyle name="Note 2 7 5 2" xfId="15280"/>
    <cellStyle name="Note 2 7 6" xfId="15281"/>
    <cellStyle name="Note 2 7 6 2" xfId="15282"/>
    <cellStyle name="Note 2 7 7" xfId="15283"/>
    <cellStyle name="Note 2 7 7 2" xfId="15284"/>
    <cellStyle name="Note 2 7 8" xfId="15285"/>
    <cellStyle name="Note 2 7 8 2" xfId="15286"/>
    <cellStyle name="Note 2 7 9" xfId="15287"/>
    <cellStyle name="Note 2 7 9 2" xfId="15288"/>
    <cellStyle name="Note 2 8" xfId="15289"/>
    <cellStyle name="Note 2 8 10" xfId="15290"/>
    <cellStyle name="Note 2 8 10 2" xfId="15291"/>
    <cellStyle name="Note 2 8 10 3" xfId="15292"/>
    <cellStyle name="Note 2 8 11" xfId="15293"/>
    <cellStyle name="Note 2 8 11 2" xfId="15294"/>
    <cellStyle name="Note 2 8 11 3" xfId="15295"/>
    <cellStyle name="Note 2 8 12" xfId="15296"/>
    <cellStyle name="Note 2 8 13" xfId="15297"/>
    <cellStyle name="Note 2 8 2" xfId="15298"/>
    <cellStyle name="Note 2 8 2 2" xfId="15299"/>
    <cellStyle name="Note 2 8 2 2 2" xfId="15300"/>
    <cellStyle name="Note 2 8 2 2 3" xfId="15301"/>
    <cellStyle name="Note 2 8 2 3" xfId="15302"/>
    <cellStyle name="Note 2 8 2 3 2" xfId="15303"/>
    <cellStyle name="Note 2 8 2 3 3" xfId="15304"/>
    <cellStyle name="Note 2 8 2 4" xfId="15305"/>
    <cellStyle name="Note 2 8 2 4 2" xfId="15306"/>
    <cellStyle name="Note 2 8 2 4 3" xfId="15307"/>
    <cellStyle name="Note 2 8 2 5" xfId="15308"/>
    <cellStyle name="Note 2 8 2 5 2" xfId="15309"/>
    <cellStyle name="Note 2 8 2 5 3" xfId="15310"/>
    <cellStyle name="Note 2 8 2 6" xfId="15311"/>
    <cellStyle name="Note 2 8 2 7" xfId="15312"/>
    <cellStyle name="Note 2 8 3" xfId="15313"/>
    <cellStyle name="Note 2 8 3 2" xfId="15314"/>
    <cellStyle name="Note 2 8 3 2 2" xfId="15315"/>
    <cellStyle name="Note 2 8 3 2 3" xfId="15316"/>
    <cellStyle name="Note 2 8 3 3" xfId="15317"/>
    <cellStyle name="Note 2 8 3 3 2" xfId="15318"/>
    <cellStyle name="Note 2 8 3 3 3" xfId="15319"/>
    <cellStyle name="Note 2 8 3 4" xfId="15320"/>
    <cellStyle name="Note 2 8 3 4 2" xfId="15321"/>
    <cellStyle name="Note 2 8 3 4 3" xfId="15322"/>
    <cellStyle name="Note 2 8 3 5" xfId="15323"/>
    <cellStyle name="Note 2 8 3 5 2" xfId="15324"/>
    <cellStyle name="Note 2 8 3 5 3" xfId="15325"/>
    <cellStyle name="Note 2 8 3 6" xfId="15326"/>
    <cellStyle name="Note 2 8 3 7" xfId="15327"/>
    <cellStyle name="Note 2 8 4" xfId="15328"/>
    <cellStyle name="Note 2 8 4 2" xfId="15329"/>
    <cellStyle name="Note 2 8 4 3" xfId="15330"/>
    <cellStyle name="Note 2 8 5" xfId="15331"/>
    <cellStyle name="Note 2 8 5 2" xfId="15332"/>
    <cellStyle name="Note 2 8 5 3" xfId="15333"/>
    <cellStyle name="Note 2 8 6" xfId="15334"/>
    <cellStyle name="Note 2 8 6 2" xfId="15335"/>
    <cellStyle name="Note 2 8 6 3" xfId="15336"/>
    <cellStyle name="Note 2 8 7" xfId="15337"/>
    <cellStyle name="Note 2 8 7 2" xfId="15338"/>
    <cellStyle name="Note 2 8 7 3" xfId="15339"/>
    <cellStyle name="Note 2 8 8" xfId="15340"/>
    <cellStyle name="Note 2 8 8 2" xfId="15341"/>
    <cellStyle name="Note 2 8 8 3" xfId="15342"/>
    <cellStyle name="Note 2 8 9" xfId="15343"/>
    <cellStyle name="Note 2 8 9 2" xfId="15344"/>
    <cellStyle name="Note 2 8 9 3" xfId="15345"/>
    <cellStyle name="Note 2 9" xfId="15346"/>
    <cellStyle name="Note 2 9 2" xfId="15347"/>
    <cellStyle name="Note 2 9 2 2" xfId="15348"/>
    <cellStyle name="Note 2 9 2 3" xfId="15349"/>
    <cellStyle name="Note 2 9 3" xfId="15350"/>
    <cellStyle name="Note 2 9 4" xfId="15351"/>
    <cellStyle name="Note 20" xfId="15352"/>
    <cellStyle name="Note 20 2" xfId="15353"/>
    <cellStyle name="Note 20 3" xfId="15354"/>
    <cellStyle name="Note 21" xfId="15355"/>
    <cellStyle name="Note 21 2" xfId="15356"/>
    <cellStyle name="Note 21 3" xfId="15357"/>
    <cellStyle name="Note 22" xfId="15358"/>
    <cellStyle name="Note 22 2" xfId="15359"/>
    <cellStyle name="Note 22 3" xfId="15360"/>
    <cellStyle name="Note 23" xfId="15361"/>
    <cellStyle name="Note 23 2" xfId="15362"/>
    <cellStyle name="Note 23 3" xfId="15363"/>
    <cellStyle name="Note 24" xfId="15364"/>
    <cellStyle name="Note 24 2" xfId="15365"/>
    <cellStyle name="Note 24 3" xfId="15366"/>
    <cellStyle name="Note 25" xfId="15367"/>
    <cellStyle name="Note 25 2" xfId="15368"/>
    <cellStyle name="Note 25 3" xfId="15369"/>
    <cellStyle name="Note 26" xfId="15370"/>
    <cellStyle name="Note 26 2" xfId="15371"/>
    <cellStyle name="Note 26 3" xfId="15372"/>
    <cellStyle name="Note 27" xfId="15373"/>
    <cellStyle name="Note 27 2" xfId="15374"/>
    <cellStyle name="Note 27 3" xfId="15375"/>
    <cellStyle name="Note 28" xfId="15376"/>
    <cellStyle name="Note 28 2" xfId="15377"/>
    <cellStyle name="Note 28 3" xfId="15378"/>
    <cellStyle name="Note 29" xfId="15379"/>
    <cellStyle name="Note 29 2" xfId="15380"/>
    <cellStyle name="Note 29 3" xfId="15381"/>
    <cellStyle name="Note 3" xfId="15382"/>
    <cellStyle name="Note 3 10" xfId="15383"/>
    <cellStyle name="Note 3 10 2" xfId="15384"/>
    <cellStyle name="Note 3 10 3" xfId="15385"/>
    <cellStyle name="Note 3 11" xfId="15386"/>
    <cellStyle name="Note 3 11 2" xfId="15387"/>
    <cellStyle name="Note 3 11 3" xfId="15388"/>
    <cellStyle name="Note 3 12" xfId="15389"/>
    <cellStyle name="Note 3 12 2" xfId="15390"/>
    <cellStyle name="Note 3 12 3" xfId="15391"/>
    <cellStyle name="Note 3 13" xfId="15392"/>
    <cellStyle name="Note 3 13 2" xfId="15393"/>
    <cellStyle name="Note 3 13 3" xfId="15394"/>
    <cellStyle name="Note 3 14" xfId="15395"/>
    <cellStyle name="Note 3 14 2" xfId="15396"/>
    <cellStyle name="Note 3 14 3" xfId="15397"/>
    <cellStyle name="Note 3 15" xfId="15398"/>
    <cellStyle name="Note 3 15 2" xfId="15399"/>
    <cellStyle name="Note 3 15 3" xfId="15400"/>
    <cellStyle name="Note 3 16" xfId="15401"/>
    <cellStyle name="Note 3 16 2" xfId="15402"/>
    <cellStyle name="Note 3 16 3" xfId="15403"/>
    <cellStyle name="Note 3 17" xfId="15404"/>
    <cellStyle name="Note 3 17 2" xfId="15405"/>
    <cellStyle name="Note 3 17 3" xfId="15406"/>
    <cellStyle name="Note 3 18" xfId="15407"/>
    <cellStyle name="Note 3 18 2" xfId="15408"/>
    <cellStyle name="Note 3 19" xfId="15409"/>
    <cellStyle name="Note 3 19 2" xfId="15410"/>
    <cellStyle name="Note 3 2" xfId="15411"/>
    <cellStyle name="Note 3 2 10" xfId="15412"/>
    <cellStyle name="Note 3 2 10 2" xfId="15413"/>
    <cellStyle name="Note 3 2 11" xfId="15414"/>
    <cellStyle name="Note 3 2 11 2" xfId="15415"/>
    <cellStyle name="Note 3 2 12" xfId="15416"/>
    <cellStyle name="Note 3 2 12 2" xfId="15417"/>
    <cellStyle name="Note 3 2 13" xfId="15418"/>
    <cellStyle name="Note 3 2 14" xfId="15419"/>
    <cellStyle name="Note 3 2 2" xfId="15420"/>
    <cellStyle name="Note 3 2 2 2" xfId="15421"/>
    <cellStyle name="Note 3 2 3" xfId="15422"/>
    <cellStyle name="Note 3 2 3 2" xfId="15423"/>
    <cellStyle name="Note 3 2 4" xfId="15424"/>
    <cellStyle name="Note 3 2 4 2" xfId="15425"/>
    <cellStyle name="Note 3 2 5" xfId="15426"/>
    <cellStyle name="Note 3 2 5 2" xfId="15427"/>
    <cellStyle name="Note 3 2 6" xfId="15428"/>
    <cellStyle name="Note 3 2 6 2" xfId="15429"/>
    <cellStyle name="Note 3 2 7" xfId="15430"/>
    <cellStyle name="Note 3 2 7 2" xfId="15431"/>
    <cellStyle name="Note 3 2 8" xfId="15432"/>
    <cellStyle name="Note 3 2 8 2" xfId="15433"/>
    <cellStyle name="Note 3 2 9" xfId="15434"/>
    <cellStyle name="Note 3 2 9 2" xfId="15435"/>
    <cellStyle name="Note 3 20" xfId="15436"/>
    <cellStyle name="Note 3 20 2" xfId="15437"/>
    <cellStyle name="Note 3 21" xfId="15438"/>
    <cellStyle name="Note 3 21 2" xfId="15439"/>
    <cellStyle name="Note 3 22" xfId="15440"/>
    <cellStyle name="Note 3 22 2" xfId="15441"/>
    <cellStyle name="Note 3 23" xfId="15442"/>
    <cellStyle name="Note 3 23 2" xfId="15443"/>
    <cellStyle name="Note 3 24" xfId="15444"/>
    <cellStyle name="Note 3 24 2" xfId="15445"/>
    <cellStyle name="Note 3 25" xfId="15446"/>
    <cellStyle name="Note 3 25 2" xfId="15447"/>
    <cellStyle name="Note 3 26" xfId="15448"/>
    <cellStyle name="Note 3 26 2" xfId="15449"/>
    <cellStyle name="Note 3 27" xfId="15450"/>
    <cellStyle name="Note 3 27 2" xfId="15451"/>
    <cellStyle name="Note 3 28" xfId="15452"/>
    <cellStyle name="Note 3 28 2" xfId="15453"/>
    <cellStyle name="Note 3 29" xfId="15454"/>
    <cellStyle name="Note 3 3" xfId="15455"/>
    <cellStyle name="Note 3 3 10" xfId="15456"/>
    <cellStyle name="Note 3 3 10 2" xfId="15457"/>
    <cellStyle name="Note 3 3 11" xfId="15458"/>
    <cellStyle name="Note 3 3 11 2" xfId="15459"/>
    <cellStyle name="Note 3 3 12" xfId="15460"/>
    <cellStyle name="Note 3 3 12 2" xfId="15461"/>
    <cellStyle name="Note 3 3 13" xfId="15462"/>
    <cellStyle name="Note 3 3 14" xfId="15463"/>
    <cellStyle name="Note 3 3 2" xfId="15464"/>
    <cellStyle name="Note 3 3 2 2" xfId="15465"/>
    <cellStyle name="Note 3 3 3" xfId="15466"/>
    <cellStyle name="Note 3 3 3 2" xfId="15467"/>
    <cellStyle name="Note 3 3 4" xfId="15468"/>
    <cellStyle name="Note 3 3 4 2" xfId="15469"/>
    <cellStyle name="Note 3 3 5" xfId="15470"/>
    <cellStyle name="Note 3 3 5 2" xfId="15471"/>
    <cellStyle name="Note 3 3 6" xfId="15472"/>
    <cellStyle name="Note 3 3 6 2" xfId="15473"/>
    <cellStyle name="Note 3 3 7" xfId="15474"/>
    <cellStyle name="Note 3 3 7 2" xfId="15475"/>
    <cellStyle name="Note 3 3 8" xfId="15476"/>
    <cellStyle name="Note 3 3 8 2" xfId="15477"/>
    <cellStyle name="Note 3 3 9" xfId="15478"/>
    <cellStyle name="Note 3 3 9 2" xfId="15479"/>
    <cellStyle name="Note 3 30" xfId="15480"/>
    <cellStyle name="Note 3 4" xfId="15481"/>
    <cellStyle name="Note 3 4 10" xfId="15482"/>
    <cellStyle name="Note 3 4 10 2" xfId="15483"/>
    <cellStyle name="Note 3 4 11" xfId="15484"/>
    <cellStyle name="Note 3 4 11 2" xfId="15485"/>
    <cellStyle name="Note 3 4 12" xfId="15486"/>
    <cellStyle name="Note 3 4 12 2" xfId="15487"/>
    <cellStyle name="Note 3 4 13" xfId="15488"/>
    <cellStyle name="Note 3 4 14" xfId="15489"/>
    <cellStyle name="Note 3 4 2" xfId="15490"/>
    <cellStyle name="Note 3 4 2 2" xfId="15491"/>
    <cellStyle name="Note 3 4 3" xfId="15492"/>
    <cellStyle name="Note 3 4 3 2" xfId="15493"/>
    <cellStyle name="Note 3 4 4" xfId="15494"/>
    <cellStyle name="Note 3 4 4 2" xfId="15495"/>
    <cellStyle name="Note 3 4 5" xfId="15496"/>
    <cellStyle name="Note 3 4 5 2" xfId="15497"/>
    <cellStyle name="Note 3 4 6" xfId="15498"/>
    <cellStyle name="Note 3 4 6 2" xfId="15499"/>
    <cellStyle name="Note 3 4 7" xfId="15500"/>
    <cellStyle name="Note 3 4 7 2" xfId="15501"/>
    <cellStyle name="Note 3 4 8" xfId="15502"/>
    <cellStyle name="Note 3 4 8 2" xfId="15503"/>
    <cellStyle name="Note 3 4 9" xfId="15504"/>
    <cellStyle name="Note 3 4 9 2" xfId="15505"/>
    <cellStyle name="Note 3 5" xfId="15506"/>
    <cellStyle name="Note 3 5 10" xfId="15507"/>
    <cellStyle name="Note 3 5 10 2" xfId="15508"/>
    <cellStyle name="Note 3 5 11" xfId="15509"/>
    <cellStyle name="Note 3 5 11 2" xfId="15510"/>
    <cellStyle name="Note 3 5 12" xfId="15511"/>
    <cellStyle name="Note 3 5 12 2" xfId="15512"/>
    <cellStyle name="Note 3 5 13" xfId="15513"/>
    <cellStyle name="Note 3 5 14" xfId="15514"/>
    <cellStyle name="Note 3 5 2" xfId="15515"/>
    <cellStyle name="Note 3 5 2 2" xfId="15516"/>
    <cellStyle name="Note 3 5 3" xfId="15517"/>
    <cellStyle name="Note 3 5 3 2" xfId="15518"/>
    <cellStyle name="Note 3 5 4" xfId="15519"/>
    <cellStyle name="Note 3 5 4 2" xfId="15520"/>
    <cellStyle name="Note 3 5 5" xfId="15521"/>
    <cellStyle name="Note 3 5 5 2" xfId="15522"/>
    <cellStyle name="Note 3 5 6" xfId="15523"/>
    <cellStyle name="Note 3 5 6 2" xfId="15524"/>
    <cellStyle name="Note 3 5 7" xfId="15525"/>
    <cellStyle name="Note 3 5 7 2" xfId="15526"/>
    <cellStyle name="Note 3 5 8" xfId="15527"/>
    <cellStyle name="Note 3 5 8 2" xfId="15528"/>
    <cellStyle name="Note 3 5 9" xfId="15529"/>
    <cellStyle name="Note 3 5 9 2" xfId="15530"/>
    <cellStyle name="Note 3 6" xfId="15531"/>
    <cellStyle name="Note 3 6 10" xfId="15532"/>
    <cellStyle name="Note 3 6 10 2" xfId="15533"/>
    <cellStyle name="Note 3 6 11" xfId="15534"/>
    <cellStyle name="Note 3 6 11 2" xfId="15535"/>
    <cellStyle name="Note 3 6 12" xfId="15536"/>
    <cellStyle name="Note 3 6 12 2" xfId="15537"/>
    <cellStyle name="Note 3 6 13" xfId="15538"/>
    <cellStyle name="Note 3 6 14" xfId="15539"/>
    <cellStyle name="Note 3 6 2" xfId="15540"/>
    <cellStyle name="Note 3 6 2 2" xfId="15541"/>
    <cellStyle name="Note 3 6 3" xfId="15542"/>
    <cellStyle name="Note 3 6 3 2" xfId="15543"/>
    <cellStyle name="Note 3 6 4" xfId="15544"/>
    <cellStyle name="Note 3 6 4 2" xfId="15545"/>
    <cellStyle name="Note 3 6 5" xfId="15546"/>
    <cellStyle name="Note 3 6 5 2" xfId="15547"/>
    <cellStyle name="Note 3 6 6" xfId="15548"/>
    <cellStyle name="Note 3 6 6 2" xfId="15549"/>
    <cellStyle name="Note 3 6 7" xfId="15550"/>
    <cellStyle name="Note 3 6 7 2" xfId="15551"/>
    <cellStyle name="Note 3 6 8" xfId="15552"/>
    <cellStyle name="Note 3 6 8 2" xfId="15553"/>
    <cellStyle name="Note 3 6 9" xfId="15554"/>
    <cellStyle name="Note 3 6 9 2" xfId="15555"/>
    <cellStyle name="Note 3 7" xfId="15556"/>
    <cellStyle name="Note 3 7 10" xfId="15557"/>
    <cellStyle name="Note 3 7 10 2" xfId="15558"/>
    <cellStyle name="Note 3 7 11" xfId="15559"/>
    <cellStyle name="Note 3 7 11 2" xfId="15560"/>
    <cellStyle name="Note 3 7 12" xfId="15561"/>
    <cellStyle name="Note 3 7 12 2" xfId="15562"/>
    <cellStyle name="Note 3 7 13" xfId="15563"/>
    <cellStyle name="Note 3 7 14" xfId="15564"/>
    <cellStyle name="Note 3 7 2" xfId="15565"/>
    <cellStyle name="Note 3 7 2 2" xfId="15566"/>
    <cellStyle name="Note 3 7 3" xfId="15567"/>
    <cellStyle name="Note 3 7 3 2" xfId="15568"/>
    <cellStyle name="Note 3 7 4" xfId="15569"/>
    <cellStyle name="Note 3 7 4 2" xfId="15570"/>
    <cellStyle name="Note 3 7 5" xfId="15571"/>
    <cellStyle name="Note 3 7 5 2" xfId="15572"/>
    <cellStyle name="Note 3 7 6" xfId="15573"/>
    <cellStyle name="Note 3 7 6 2" xfId="15574"/>
    <cellStyle name="Note 3 7 7" xfId="15575"/>
    <cellStyle name="Note 3 7 7 2" xfId="15576"/>
    <cellStyle name="Note 3 7 8" xfId="15577"/>
    <cellStyle name="Note 3 7 8 2" xfId="15578"/>
    <cellStyle name="Note 3 7 9" xfId="15579"/>
    <cellStyle name="Note 3 7 9 2" xfId="15580"/>
    <cellStyle name="Note 3 8" xfId="15581"/>
    <cellStyle name="Note 3 8 2" xfId="15582"/>
    <cellStyle name="Note 3 8 3" xfId="15583"/>
    <cellStyle name="Note 3 9" xfId="15584"/>
    <cellStyle name="Note 3 9 2" xfId="15585"/>
    <cellStyle name="Note 3 9 3" xfId="15586"/>
    <cellStyle name="Note 30" xfId="15587"/>
    <cellStyle name="Note 30 2" xfId="15588"/>
    <cellStyle name="Note 30 3" xfId="15589"/>
    <cellStyle name="Note 31" xfId="15590"/>
    <cellStyle name="Note 31 2" xfId="15591"/>
    <cellStyle name="Note 31 3" xfId="15592"/>
    <cellStyle name="Note 32" xfId="15593"/>
    <cellStyle name="Note 32 2" xfId="15594"/>
    <cellStyle name="Note 32 3" xfId="15595"/>
    <cellStyle name="Note 33" xfId="15596"/>
    <cellStyle name="Note 33 2" xfId="15597"/>
    <cellStyle name="Note 33 3" xfId="15598"/>
    <cellStyle name="Note 34" xfId="15599"/>
    <cellStyle name="Note 34 2" xfId="15600"/>
    <cellStyle name="Note 34 3" xfId="15601"/>
    <cellStyle name="Note 35" xfId="15602"/>
    <cellStyle name="Note 35 2" xfId="15603"/>
    <cellStyle name="Note 35 3" xfId="15604"/>
    <cellStyle name="Note 36" xfId="15605"/>
    <cellStyle name="Note 36 2" xfId="15606"/>
    <cellStyle name="Note 36 3" xfId="15607"/>
    <cellStyle name="Note 37" xfId="15608"/>
    <cellStyle name="Note 37 2" xfId="15609"/>
    <cellStyle name="Note 37 3" xfId="15610"/>
    <cellStyle name="Note 38" xfId="15611"/>
    <cellStyle name="Note 38 2" xfId="15612"/>
    <cellStyle name="Note 38 3" xfId="15613"/>
    <cellStyle name="Note 39" xfId="15614"/>
    <cellStyle name="Note 39 2" xfId="15615"/>
    <cellStyle name="Note 39 3" xfId="15616"/>
    <cellStyle name="Note 4" xfId="15617"/>
    <cellStyle name="Note 4 10" xfId="15618"/>
    <cellStyle name="Note 4 10 2" xfId="15619"/>
    <cellStyle name="Note 4 10 3" xfId="15620"/>
    <cellStyle name="Note 4 11" xfId="15621"/>
    <cellStyle name="Note 4 11 2" xfId="15622"/>
    <cellStyle name="Note 4 11 3" xfId="15623"/>
    <cellStyle name="Note 4 12" xfId="15624"/>
    <cellStyle name="Note 4 12 2" xfId="15625"/>
    <cellStyle name="Note 4 12 3" xfId="15626"/>
    <cellStyle name="Note 4 13" xfId="15627"/>
    <cellStyle name="Note 4 13 2" xfId="15628"/>
    <cellStyle name="Note 4 13 3" xfId="15629"/>
    <cellStyle name="Note 4 14" xfId="15630"/>
    <cellStyle name="Note 4 14 2" xfId="15631"/>
    <cellStyle name="Note 4 14 3" xfId="15632"/>
    <cellStyle name="Note 4 15" xfId="15633"/>
    <cellStyle name="Note 4 15 2" xfId="15634"/>
    <cellStyle name="Note 4 15 3" xfId="15635"/>
    <cellStyle name="Note 4 16" xfId="15636"/>
    <cellStyle name="Note 4 16 2" xfId="15637"/>
    <cellStyle name="Note 4 16 3" xfId="15638"/>
    <cellStyle name="Note 4 17" xfId="15639"/>
    <cellStyle name="Note 4 17 2" xfId="15640"/>
    <cellStyle name="Note 4 17 3" xfId="15641"/>
    <cellStyle name="Note 4 18" xfId="15642"/>
    <cellStyle name="Note 4 18 2" xfId="15643"/>
    <cellStyle name="Note 4 19" xfId="15644"/>
    <cellStyle name="Note 4 19 2" xfId="15645"/>
    <cellStyle name="Note 4 2" xfId="15646"/>
    <cellStyle name="Note 4 2 10" xfId="15647"/>
    <cellStyle name="Note 4 2 10 2" xfId="15648"/>
    <cellStyle name="Note 4 2 11" xfId="15649"/>
    <cellStyle name="Note 4 2 11 2" xfId="15650"/>
    <cellStyle name="Note 4 2 12" xfId="15651"/>
    <cellStyle name="Note 4 2 12 2" xfId="15652"/>
    <cellStyle name="Note 4 2 13" xfId="15653"/>
    <cellStyle name="Note 4 2 14" xfId="15654"/>
    <cellStyle name="Note 4 2 2" xfId="15655"/>
    <cellStyle name="Note 4 2 2 2" xfId="15656"/>
    <cellStyle name="Note 4 2 3" xfId="15657"/>
    <cellStyle name="Note 4 2 3 2" xfId="15658"/>
    <cellStyle name="Note 4 2 4" xfId="15659"/>
    <cellStyle name="Note 4 2 4 2" xfId="15660"/>
    <cellStyle name="Note 4 2 5" xfId="15661"/>
    <cellStyle name="Note 4 2 5 2" xfId="15662"/>
    <cellStyle name="Note 4 2 6" xfId="15663"/>
    <cellStyle name="Note 4 2 6 2" xfId="15664"/>
    <cellStyle name="Note 4 2 7" xfId="15665"/>
    <cellStyle name="Note 4 2 7 2" xfId="15666"/>
    <cellStyle name="Note 4 2 8" xfId="15667"/>
    <cellStyle name="Note 4 2 8 2" xfId="15668"/>
    <cellStyle name="Note 4 2 9" xfId="15669"/>
    <cellStyle name="Note 4 2 9 2" xfId="15670"/>
    <cellStyle name="Note 4 20" xfId="15671"/>
    <cellStyle name="Note 4 20 2" xfId="15672"/>
    <cellStyle name="Note 4 21" xfId="15673"/>
    <cellStyle name="Note 4 21 2" xfId="15674"/>
    <cellStyle name="Note 4 22" xfId="15675"/>
    <cellStyle name="Note 4 22 2" xfId="15676"/>
    <cellStyle name="Note 4 23" xfId="15677"/>
    <cellStyle name="Note 4 23 2" xfId="15678"/>
    <cellStyle name="Note 4 24" xfId="15679"/>
    <cellStyle name="Note 4 24 2" xfId="15680"/>
    <cellStyle name="Note 4 25" xfId="15681"/>
    <cellStyle name="Note 4 25 2" xfId="15682"/>
    <cellStyle name="Note 4 26" xfId="15683"/>
    <cellStyle name="Note 4 26 2" xfId="15684"/>
    <cellStyle name="Note 4 27" xfId="15685"/>
    <cellStyle name="Note 4 27 2" xfId="15686"/>
    <cellStyle name="Note 4 28" xfId="15687"/>
    <cellStyle name="Note 4 28 2" xfId="15688"/>
    <cellStyle name="Note 4 29" xfId="15689"/>
    <cellStyle name="Note 4 3" xfId="15690"/>
    <cellStyle name="Note 4 3 10" xfId="15691"/>
    <cellStyle name="Note 4 3 10 2" xfId="15692"/>
    <cellStyle name="Note 4 3 11" xfId="15693"/>
    <cellStyle name="Note 4 3 11 2" xfId="15694"/>
    <cellStyle name="Note 4 3 12" xfId="15695"/>
    <cellStyle name="Note 4 3 12 2" xfId="15696"/>
    <cellStyle name="Note 4 3 13" xfId="15697"/>
    <cellStyle name="Note 4 3 14" xfId="15698"/>
    <cellStyle name="Note 4 3 2" xfId="15699"/>
    <cellStyle name="Note 4 3 2 2" xfId="15700"/>
    <cellStyle name="Note 4 3 3" xfId="15701"/>
    <cellStyle name="Note 4 3 3 2" xfId="15702"/>
    <cellStyle name="Note 4 3 4" xfId="15703"/>
    <cellStyle name="Note 4 3 4 2" xfId="15704"/>
    <cellStyle name="Note 4 3 5" xfId="15705"/>
    <cellStyle name="Note 4 3 5 2" xfId="15706"/>
    <cellStyle name="Note 4 3 6" xfId="15707"/>
    <cellStyle name="Note 4 3 6 2" xfId="15708"/>
    <cellStyle name="Note 4 3 7" xfId="15709"/>
    <cellStyle name="Note 4 3 7 2" xfId="15710"/>
    <cellStyle name="Note 4 3 8" xfId="15711"/>
    <cellStyle name="Note 4 3 8 2" xfId="15712"/>
    <cellStyle name="Note 4 3 9" xfId="15713"/>
    <cellStyle name="Note 4 3 9 2" xfId="15714"/>
    <cellStyle name="Note 4 30" xfId="15715"/>
    <cellStyle name="Note 4 4" xfId="15716"/>
    <cellStyle name="Note 4 4 10" xfId="15717"/>
    <cellStyle name="Note 4 4 10 2" xfId="15718"/>
    <cellStyle name="Note 4 4 11" xfId="15719"/>
    <cellStyle name="Note 4 4 11 2" xfId="15720"/>
    <cellStyle name="Note 4 4 12" xfId="15721"/>
    <cellStyle name="Note 4 4 12 2" xfId="15722"/>
    <cellStyle name="Note 4 4 13" xfId="15723"/>
    <cellStyle name="Note 4 4 14" xfId="15724"/>
    <cellStyle name="Note 4 4 2" xfId="15725"/>
    <cellStyle name="Note 4 4 2 2" xfId="15726"/>
    <cellStyle name="Note 4 4 3" xfId="15727"/>
    <cellStyle name="Note 4 4 3 2" xfId="15728"/>
    <cellStyle name="Note 4 4 4" xfId="15729"/>
    <cellStyle name="Note 4 4 4 2" xfId="15730"/>
    <cellStyle name="Note 4 4 5" xfId="15731"/>
    <cellStyle name="Note 4 4 5 2" xfId="15732"/>
    <cellStyle name="Note 4 4 6" xfId="15733"/>
    <cellStyle name="Note 4 4 6 2" xfId="15734"/>
    <cellStyle name="Note 4 4 7" xfId="15735"/>
    <cellStyle name="Note 4 4 7 2" xfId="15736"/>
    <cellStyle name="Note 4 4 8" xfId="15737"/>
    <cellStyle name="Note 4 4 8 2" xfId="15738"/>
    <cellStyle name="Note 4 4 9" xfId="15739"/>
    <cellStyle name="Note 4 4 9 2" xfId="15740"/>
    <cellStyle name="Note 4 5" xfId="15741"/>
    <cellStyle name="Note 4 5 10" xfId="15742"/>
    <cellStyle name="Note 4 5 10 2" xfId="15743"/>
    <cellStyle name="Note 4 5 11" xfId="15744"/>
    <cellStyle name="Note 4 5 11 2" xfId="15745"/>
    <cellStyle name="Note 4 5 12" xfId="15746"/>
    <cellStyle name="Note 4 5 12 2" xfId="15747"/>
    <cellStyle name="Note 4 5 13" xfId="15748"/>
    <cellStyle name="Note 4 5 14" xfId="15749"/>
    <cellStyle name="Note 4 5 2" xfId="15750"/>
    <cellStyle name="Note 4 5 2 2" xfId="15751"/>
    <cellStyle name="Note 4 5 3" xfId="15752"/>
    <cellStyle name="Note 4 5 3 2" xfId="15753"/>
    <cellStyle name="Note 4 5 4" xfId="15754"/>
    <cellStyle name="Note 4 5 4 2" xfId="15755"/>
    <cellStyle name="Note 4 5 5" xfId="15756"/>
    <cellStyle name="Note 4 5 5 2" xfId="15757"/>
    <cellStyle name="Note 4 5 6" xfId="15758"/>
    <cellStyle name="Note 4 5 6 2" xfId="15759"/>
    <cellStyle name="Note 4 5 7" xfId="15760"/>
    <cellStyle name="Note 4 5 7 2" xfId="15761"/>
    <cellStyle name="Note 4 5 8" xfId="15762"/>
    <cellStyle name="Note 4 5 8 2" xfId="15763"/>
    <cellStyle name="Note 4 5 9" xfId="15764"/>
    <cellStyle name="Note 4 5 9 2" xfId="15765"/>
    <cellStyle name="Note 4 6" xfId="15766"/>
    <cellStyle name="Note 4 6 10" xfId="15767"/>
    <cellStyle name="Note 4 6 10 2" xfId="15768"/>
    <cellStyle name="Note 4 6 11" xfId="15769"/>
    <cellStyle name="Note 4 6 11 2" xfId="15770"/>
    <cellStyle name="Note 4 6 12" xfId="15771"/>
    <cellStyle name="Note 4 6 12 2" xfId="15772"/>
    <cellStyle name="Note 4 6 13" xfId="15773"/>
    <cellStyle name="Note 4 6 14" xfId="15774"/>
    <cellStyle name="Note 4 6 2" xfId="15775"/>
    <cellStyle name="Note 4 6 2 2" xfId="15776"/>
    <cellStyle name="Note 4 6 3" xfId="15777"/>
    <cellStyle name="Note 4 6 3 2" xfId="15778"/>
    <cellStyle name="Note 4 6 4" xfId="15779"/>
    <cellStyle name="Note 4 6 4 2" xfId="15780"/>
    <cellStyle name="Note 4 6 5" xfId="15781"/>
    <cellStyle name="Note 4 6 5 2" xfId="15782"/>
    <cellStyle name="Note 4 6 6" xfId="15783"/>
    <cellStyle name="Note 4 6 6 2" xfId="15784"/>
    <cellStyle name="Note 4 6 7" xfId="15785"/>
    <cellStyle name="Note 4 6 7 2" xfId="15786"/>
    <cellStyle name="Note 4 6 8" xfId="15787"/>
    <cellStyle name="Note 4 6 8 2" xfId="15788"/>
    <cellStyle name="Note 4 6 9" xfId="15789"/>
    <cellStyle name="Note 4 6 9 2" xfId="15790"/>
    <cellStyle name="Note 4 7" xfId="15791"/>
    <cellStyle name="Note 4 7 10" xfId="15792"/>
    <cellStyle name="Note 4 7 10 2" xfId="15793"/>
    <cellStyle name="Note 4 7 11" xfId="15794"/>
    <cellStyle name="Note 4 7 11 2" xfId="15795"/>
    <cellStyle name="Note 4 7 12" xfId="15796"/>
    <cellStyle name="Note 4 7 12 2" xfId="15797"/>
    <cellStyle name="Note 4 7 13" xfId="15798"/>
    <cellStyle name="Note 4 7 14" xfId="15799"/>
    <cellStyle name="Note 4 7 2" xfId="15800"/>
    <cellStyle name="Note 4 7 2 2" xfId="15801"/>
    <cellStyle name="Note 4 7 3" xfId="15802"/>
    <cellStyle name="Note 4 7 3 2" xfId="15803"/>
    <cellStyle name="Note 4 7 4" xfId="15804"/>
    <cellStyle name="Note 4 7 4 2" xfId="15805"/>
    <cellStyle name="Note 4 7 5" xfId="15806"/>
    <cellStyle name="Note 4 7 5 2" xfId="15807"/>
    <cellStyle name="Note 4 7 6" xfId="15808"/>
    <cellStyle name="Note 4 7 6 2" xfId="15809"/>
    <cellStyle name="Note 4 7 7" xfId="15810"/>
    <cellStyle name="Note 4 7 7 2" xfId="15811"/>
    <cellStyle name="Note 4 7 8" xfId="15812"/>
    <cellStyle name="Note 4 7 8 2" xfId="15813"/>
    <cellStyle name="Note 4 7 9" xfId="15814"/>
    <cellStyle name="Note 4 7 9 2" xfId="15815"/>
    <cellStyle name="Note 4 8" xfId="15816"/>
    <cellStyle name="Note 4 8 2" xfId="15817"/>
    <cellStyle name="Note 4 8 3" xfId="15818"/>
    <cellStyle name="Note 4 9" xfId="15819"/>
    <cellStyle name="Note 4 9 2" xfId="15820"/>
    <cellStyle name="Note 4 9 3" xfId="15821"/>
    <cellStyle name="Note 40" xfId="15822"/>
    <cellStyle name="Note 40 2" xfId="15823"/>
    <cellStyle name="Note 40 3" xfId="15824"/>
    <cellStyle name="Note 41" xfId="15825"/>
    <cellStyle name="Note 42" xfId="15826"/>
    <cellStyle name="Note 43" xfId="15827"/>
    <cellStyle name="Note 44" xfId="15828"/>
    <cellStyle name="Note 45" xfId="15829"/>
    <cellStyle name="Note 46" xfId="15830"/>
    <cellStyle name="Note 47" xfId="15831"/>
    <cellStyle name="Note 48" xfId="15832"/>
    <cellStyle name="Note 49" xfId="15833"/>
    <cellStyle name="Note 5" xfId="15834"/>
    <cellStyle name="Note 5 2" xfId="15835"/>
    <cellStyle name="Note 5 3" xfId="15836"/>
    <cellStyle name="Note 50" xfId="15837"/>
    <cellStyle name="Note 51" xfId="15838"/>
    <cellStyle name="Note 52" xfId="15839"/>
    <cellStyle name="Note 53" xfId="15840"/>
    <cellStyle name="Note 54" xfId="15841"/>
    <cellStyle name="Note 55" xfId="15842"/>
    <cellStyle name="Note 56" xfId="15843"/>
    <cellStyle name="Note 57" xfId="15844"/>
    <cellStyle name="Note 6" xfId="15845"/>
    <cellStyle name="Note 6 2" xfId="15846"/>
    <cellStyle name="Note 6 3" xfId="15847"/>
    <cellStyle name="Note 7" xfId="15848"/>
    <cellStyle name="Note 7 2" xfId="15849"/>
    <cellStyle name="Note 7 3" xfId="15850"/>
    <cellStyle name="Note 8" xfId="15851"/>
    <cellStyle name="Note 8 2" xfId="15852"/>
    <cellStyle name="Note 8 3" xfId="15853"/>
    <cellStyle name="Note 9" xfId="15854"/>
    <cellStyle name="Note 9 2" xfId="15855"/>
    <cellStyle name="Note 9 3" xfId="15856"/>
    <cellStyle name="Output" xfId="16" builtinId="21" customBuiltin="1"/>
    <cellStyle name="Output 10" xfId="15857"/>
    <cellStyle name="Output 10 2" xfId="15858"/>
    <cellStyle name="Output 11" xfId="15859"/>
    <cellStyle name="Output 11 2" xfId="15860"/>
    <cellStyle name="Output 12" xfId="15861"/>
    <cellStyle name="Output 12 2" xfId="15862"/>
    <cellStyle name="Output 13" xfId="15863"/>
    <cellStyle name="Output 13 2" xfId="15864"/>
    <cellStyle name="Output 14" xfId="15865"/>
    <cellStyle name="Output 14 2" xfId="15866"/>
    <cellStyle name="Output 15" xfId="15867"/>
    <cellStyle name="Output 15 2" xfId="15868"/>
    <cellStyle name="Output 16" xfId="15869"/>
    <cellStyle name="Output 16 2" xfId="15870"/>
    <cellStyle name="Output 17" xfId="15871"/>
    <cellStyle name="Output 17 2" xfId="15872"/>
    <cellStyle name="Output 18" xfId="15873"/>
    <cellStyle name="Output 18 2" xfId="15874"/>
    <cellStyle name="Output 19" xfId="15875"/>
    <cellStyle name="Output 19 2" xfId="15876"/>
    <cellStyle name="Output 2" xfId="15877"/>
    <cellStyle name="Output 2 10" xfId="15878"/>
    <cellStyle name="Output 2 10 2" xfId="15879"/>
    <cellStyle name="Output 2 10 3" xfId="15880"/>
    <cellStyle name="Output 2 11" xfId="15881"/>
    <cellStyle name="Output 2 11 2" xfId="15882"/>
    <cellStyle name="Output 2 11 3" xfId="15883"/>
    <cellStyle name="Output 2 12" xfId="15884"/>
    <cellStyle name="Output 2 12 2" xfId="15885"/>
    <cellStyle name="Output 2 12 3" xfId="15886"/>
    <cellStyle name="Output 2 13" xfId="15887"/>
    <cellStyle name="Output 2 13 2" xfId="15888"/>
    <cellStyle name="Output 2 13 3" xfId="15889"/>
    <cellStyle name="Output 2 14" xfId="15890"/>
    <cellStyle name="Output 2 14 2" xfId="15891"/>
    <cellStyle name="Output 2 14 3" xfId="15892"/>
    <cellStyle name="Output 2 15" xfId="15893"/>
    <cellStyle name="Output 2 15 2" xfId="15894"/>
    <cellStyle name="Output 2 15 3" xfId="15895"/>
    <cellStyle name="Output 2 16" xfId="15896"/>
    <cellStyle name="Output 2 16 2" xfId="15897"/>
    <cellStyle name="Output 2 16 3" xfId="15898"/>
    <cellStyle name="Output 2 17" xfId="15899"/>
    <cellStyle name="Output 2 17 2" xfId="15900"/>
    <cellStyle name="Output 2 17 3" xfId="15901"/>
    <cellStyle name="Output 2 18" xfId="15902"/>
    <cellStyle name="Output 2 18 2" xfId="15903"/>
    <cellStyle name="Output 2 18 3" xfId="15904"/>
    <cellStyle name="Output 2 19" xfId="15905"/>
    <cellStyle name="Output 2 19 2" xfId="15906"/>
    <cellStyle name="Output 2 19 3" xfId="15907"/>
    <cellStyle name="Output 2 2" xfId="15908"/>
    <cellStyle name="Output 2 2 10" xfId="15909"/>
    <cellStyle name="Output 2 2 10 2" xfId="15910"/>
    <cellStyle name="Output 2 2 11" xfId="15911"/>
    <cellStyle name="Output 2 2 11 2" xfId="15912"/>
    <cellStyle name="Output 2 2 12" xfId="15913"/>
    <cellStyle name="Output 2 2 12 2" xfId="15914"/>
    <cellStyle name="Output 2 2 13" xfId="15915"/>
    <cellStyle name="Output 2 2 14" xfId="15916"/>
    <cellStyle name="Output 2 2 2" xfId="15917"/>
    <cellStyle name="Output 2 2 2 2" xfId="15918"/>
    <cellStyle name="Output 2 2 3" xfId="15919"/>
    <cellStyle name="Output 2 2 3 2" xfId="15920"/>
    <cellStyle name="Output 2 2 4" xfId="15921"/>
    <cellStyle name="Output 2 2 4 2" xfId="15922"/>
    <cellStyle name="Output 2 2 5" xfId="15923"/>
    <cellStyle name="Output 2 2 5 2" xfId="15924"/>
    <cellStyle name="Output 2 2 6" xfId="15925"/>
    <cellStyle name="Output 2 2 6 2" xfId="15926"/>
    <cellStyle name="Output 2 2 7" xfId="15927"/>
    <cellStyle name="Output 2 2 7 2" xfId="15928"/>
    <cellStyle name="Output 2 2 8" xfId="15929"/>
    <cellStyle name="Output 2 2 8 2" xfId="15930"/>
    <cellStyle name="Output 2 2 9" xfId="15931"/>
    <cellStyle name="Output 2 2 9 2" xfId="15932"/>
    <cellStyle name="Output 2 20" xfId="15933"/>
    <cellStyle name="Output 2 20 2" xfId="15934"/>
    <cellStyle name="Output 2 20 3" xfId="15935"/>
    <cellStyle name="Output 2 21" xfId="15936"/>
    <cellStyle name="Output 2 21 2" xfId="15937"/>
    <cellStyle name="Output 2 21 3" xfId="15938"/>
    <cellStyle name="Output 2 22" xfId="15939"/>
    <cellStyle name="Output 2 22 2" xfId="15940"/>
    <cellStyle name="Output 2 23" xfId="15941"/>
    <cellStyle name="Output 2 23 2" xfId="15942"/>
    <cellStyle name="Output 2 24" xfId="15943"/>
    <cellStyle name="Output 2 24 2" xfId="15944"/>
    <cellStyle name="Output 2 25" xfId="15945"/>
    <cellStyle name="Output 2 25 2" xfId="15946"/>
    <cellStyle name="Output 2 26" xfId="15947"/>
    <cellStyle name="Output 2 26 2" xfId="15948"/>
    <cellStyle name="Output 2 27" xfId="15949"/>
    <cellStyle name="Output 2 27 2" xfId="15950"/>
    <cellStyle name="Output 2 28" xfId="15951"/>
    <cellStyle name="Output 2 28 2" xfId="15952"/>
    <cellStyle name="Output 2 29" xfId="15953"/>
    <cellStyle name="Output 2 29 2" xfId="15954"/>
    <cellStyle name="Output 2 3" xfId="15955"/>
    <cellStyle name="Output 2 3 10" xfId="15956"/>
    <cellStyle name="Output 2 3 10 2" xfId="15957"/>
    <cellStyle name="Output 2 3 11" xfId="15958"/>
    <cellStyle name="Output 2 3 11 2" xfId="15959"/>
    <cellStyle name="Output 2 3 12" xfId="15960"/>
    <cellStyle name="Output 2 3 12 2" xfId="15961"/>
    <cellStyle name="Output 2 3 13" xfId="15962"/>
    <cellStyle name="Output 2 3 14" xfId="15963"/>
    <cellStyle name="Output 2 3 2" xfId="15964"/>
    <cellStyle name="Output 2 3 2 2" xfId="15965"/>
    <cellStyle name="Output 2 3 3" xfId="15966"/>
    <cellStyle name="Output 2 3 3 2" xfId="15967"/>
    <cellStyle name="Output 2 3 4" xfId="15968"/>
    <cellStyle name="Output 2 3 4 2" xfId="15969"/>
    <cellStyle name="Output 2 3 5" xfId="15970"/>
    <cellStyle name="Output 2 3 5 2" xfId="15971"/>
    <cellStyle name="Output 2 3 6" xfId="15972"/>
    <cellStyle name="Output 2 3 6 2" xfId="15973"/>
    <cellStyle name="Output 2 3 7" xfId="15974"/>
    <cellStyle name="Output 2 3 7 2" xfId="15975"/>
    <cellStyle name="Output 2 3 8" xfId="15976"/>
    <cellStyle name="Output 2 3 8 2" xfId="15977"/>
    <cellStyle name="Output 2 3 9" xfId="15978"/>
    <cellStyle name="Output 2 3 9 2" xfId="15979"/>
    <cellStyle name="Output 2 30" xfId="15980"/>
    <cellStyle name="Output 2 30 2" xfId="15981"/>
    <cellStyle name="Output 2 31" xfId="15982"/>
    <cellStyle name="Output 2 31 2" xfId="15983"/>
    <cellStyle name="Output 2 32" xfId="15984"/>
    <cellStyle name="Output 2 32 2" xfId="15985"/>
    <cellStyle name="Output 2 33" xfId="15986"/>
    <cellStyle name="Output 2 34" xfId="15987"/>
    <cellStyle name="Output 2 35" xfId="15988"/>
    <cellStyle name="Output 2 4" xfId="15989"/>
    <cellStyle name="Output 2 4 10" xfId="15990"/>
    <cellStyle name="Output 2 4 10 2" xfId="15991"/>
    <cellStyle name="Output 2 4 11" xfId="15992"/>
    <cellStyle name="Output 2 4 11 2" xfId="15993"/>
    <cellStyle name="Output 2 4 12" xfId="15994"/>
    <cellStyle name="Output 2 4 12 2" xfId="15995"/>
    <cellStyle name="Output 2 4 13" xfId="15996"/>
    <cellStyle name="Output 2 4 14" xfId="15997"/>
    <cellStyle name="Output 2 4 2" xfId="15998"/>
    <cellStyle name="Output 2 4 2 2" xfId="15999"/>
    <cellStyle name="Output 2 4 3" xfId="16000"/>
    <cellStyle name="Output 2 4 3 2" xfId="16001"/>
    <cellStyle name="Output 2 4 4" xfId="16002"/>
    <cellStyle name="Output 2 4 4 2" xfId="16003"/>
    <cellStyle name="Output 2 4 5" xfId="16004"/>
    <cellStyle name="Output 2 4 5 2" xfId="16005"/>
    <cellStyle name="Output 2 4 6" xfId="16006"/>
    <cellStyle name="Output 2 4 6 2" xfId="16007"/>
    <cellStyle name="Output 2 4 7" xfId="16008"/>
    <cellStyle name="Output 2 4 7 2" xfId="16009"/>
    <cellStyle name="Output 2 4 8" xfId="16010"/>
    <cellStyle name="Output 2 4 8 2" xfId="16011"/>
    <cellStyle name="Output 2 4 9" xfId="16012"/>
    <cellStyle name="Output 2 4 9 2" xfId="16013"/>
    <cellStyle name="Output 2 5" xfId="16014"/>
    <cellStyle name="Output 2 5 10" xfId="16015"/>
    <cellStyle name="Output 2 5 10 2" xfId="16016"/>
    <cellStyle name="Output 2 5 11" xfId="16017"/>
    <cellStyle name="Output 2 5 11 2" xfId="16018"/>
    <cellStyle name="Output 2 5 12" xfId="16019"/>
    <cellStyle name="Output 2 5 12 2" xfId="16020"/>
    <cellStyle name="Output 2 5 13" xfId="16021"/>
    <cellStyle name="Output 2 5 14" xfId="16022"/>
    <cellStyle name="Output 2 5 2" xfId="16023"/>
    <cellStyle name="Output 2 5 2 2" xfId="16024"/>
    <cellStyle name="Output 2 5 3" xfId="16025"/>
    <cellStyle name="Output 2 5 3 2" xfId="16026"/>
    <cellStyle name="Output 2 5 4" xfId="16027"/>
    <cellStyle name="Output 2 5 4 2" xfId="16028"/>
    <cellStyle name="Output 2 5 5" xfId="16029"/>
    <cellStyle name="Output 2 5 5 2" xfId="16030"/>
    <cellStyle name="Output 2 5 6" xfId="16031"/>
    <cellStyle name="Output 2 5 6 2" xfId="16032"/>
    <cellStyle name="Output 2 5 7" xfId="16033"/>
    <cellStyle name="Output 2 5 7 2" xfId="16034"/>
    <cellStyle name="Output 2 5 8" xfId="16035"/>
    <cellStyle name="Output 2 5 8 2" xfId="16036"/>
    <cellStyle name="Output 2 5 9" xfId="16037"/>
    <cellStyle name="Output 2 5 9 2" xfId="16038"/>
    <cellStyle name="Output 2 6" xfId="16039"/>
    <cellStyle name="Output 2 6 10" xfId="16040"/>
    <cellStyle name="Output 2 6 10 2" xfId="16041"/>
    <cellStyle name="Output 2 6 11" xfId="16042"/>
    <cellStyle name="Output 2 6 11 2" xfId="16043"/>
    <cellStyle name="Output 2 6 12" xfId="16044"/>
    <cellStyle name="Output 2 6 12 2" xfId="16045"/>
    <cellStyle name="Output 2 6 13" xfId="16046"/>
    <cellStyle name="Output 2 6 14" xfId="16047"/>
    <cellStyle name="Output 2 6 2" xfId="16048"/>
    <cellStyle name="Output 2 6 2 2" xfId="16049"/>
    <cellStyle name="Output 2 6 3" xfId="16050"/>
    <cellStyle name="Output 2 6 3 2" xfId="16051"/>
    <cellStyle name="Output 2 6 4" xfId="16052"/>
    <cellStyle name="Output 2 6 4 2" xfId="16053"/>
    <cellStyle name="Output 2 6 5" xfId="16054"/>
    <cellStyle name="Output 2 6 5 2" xfId="16055"/>
    <cellStyle name="Output 2 6 6" xfId="16056"/>
    <cellStyle name="Output 2 6 6 2" xfId="16057"/>
    <cellStyle name="Output 2 6 7" xfId="16058"/>
    <cellStyle name="Output 2 6 7 2" xfId="16059"/>
    <cellStyle name="Output 2 6 8" xfId="16060"/>
    <cellStyle name="Output 2 6 8 2" xfId="16061"/>
    <cellStyle name="Output 2 6 9" xfId="16062"/>
    <cellStyle name="Output 2 6 9 2" xfId="16063"/>
    <cellStyle name="Output 2 7" xfId="16064"/>
    <cellStyle name="Output 2 7 10" xfId="16065"/>
    <cellStyle name="Output 2 7 10 2" xfId="16066"/>
    <cellStyle name="Output 2 7 11" xfId="16067"/>
    <cellStyle name="Output 2 7 11 2" xfId="16068"/>
    <cellStyle name="Output 2 7 12" xfId="16069"/>
    <cellStyle name="Output 2 7 12 2" xfId="16070"/>
    <cellStyle name="Output 2 7 13" xfId="16071"/>
    <cellStyle name="Output 2 7 14" xfId="16072"/>
    <cellStyle name="Output 2 7 2" xfId="16073"/>
    <cellStyle name="Output 2 7 2 2" xfId="16074"/>
    <cellStyle name="Output 2 7 3" xfId="16075"/>
    <cellStyle name="Output 2 7 3 2" xfId="16076"/>
    <cellStyle name="Output 2 7 4" xfId="16077"/>
    <cellStyle name="Output 2 7 4 2" xfId="16078"/>
    <cellStyle name="Output 2 7 5" xfId="16079"/>
    <cellStyle name="Output 2 7 5 2" xfId="16080"/>
    <cellStyle name="Output 2 7 6" xfId="16081"/>
    <cellStyle name="Output 2 7 6 2" xfId="16082"/>
    <cellStyle name="Output 2 7 7" xfId="16083"/>
    <cellStyle name="Output 2 7 7 2" xfId="16084"/>
    <cellStyle name="Output 2 7 8" xfId="16085"/>
    <cellStyle name="Output 2 7 8 2" xfId="16086"/>
    <cellStyle name="Output 2 7 9" xfId="16087"/>
    <cellStyle name="Output 2 7 9 2" xfId="16088"/>
    <cellStyle name="Output 2 8" xfId="16089"/>
    <cellStyle name="Output 2 8 10" xfId="16090"/>
    <cellStyle name="Output 2 8 10 2" xfId="16091"/>
    <cellStyle name="Output 2 8 10 3" xfId="16092"/>
    <cellStyle name="Output 2 8 11" xfId="16093"/>
    <cellStyle name="Output 2 8 11 2" xfId="16094"/>
    <cellStyle name="Output 2 8 11 3" xfId="16095"/>
    <cellStyle name="Output 2 8 12" xfId="16096"/>
    <cellStyle name="Output 2 8 13" xfId="16097"/>
    <cellStyle name="Output 2 8 2" xfId="16098"/>
    <cellStyle name="Output 2 8 2 2" xfId="16099"/>
    <cellStyle name="Output 2 8 2 2 2" xfId="16100"/>
    <cellStyle name="Output 2 8 2 2 3" xfId="16101"/>
    <cellStyle name="Output 2 8 2 3" xfId="16102"/>
    <cellStyle name="Output 2 8 2 3 2" xfId="16103"/>
    <cellStyle name="Output 2 8 2 3 3" xfId="16104"/>
    <cellStyle name="Output 2 8 2 4" xfId="16105"/>
    <cellStyle name="Output 2 8 2 4 2" xfId="16106"/>
    <cellStyle name="Output 2 8 2 4 3" xfId="16107"/>
    <cellStyle name="Output 2 8 2 5" xfId="16108"/>
    <cellStyle name="Output 2 8 2 5 2" xfId="16109"/>
    <cellStyle name="Output 2 8 2 5 3" xfId="16110"/>
    <cellStyle name="Output 2 8 2 6" xfId="16111"/>
    <cellStyle name="Output 2 8 2 7" xfId="16112"/>
    <cellStyle name="Output 2 8 3" xfId="16113"/>
    <cellStyle name="Output 2 8 3 2" xfId="16114"/>
    <cellStyle name="Output 2 8 3 2 2" xfId="16115"/>
    <cellStyle name="Output 2 8 3 2 3" xfId="16116"/>
    <cellStyle name="Output 2 8 3 3" xfId="16117"/>
    <cellStyle name="Output 2 8 3 3 2" xfId="16118"/>
    <cellStyle name="Output 2 8 3 3 3" xfId="16119"/>
    <cellStyle name="Output 2 8 3 4" xfId="16120"/>
    <cellStyle name="Output 2 8 3 4 2" xfId="16121"/>
    <cellStyle name="Output 2 8 3 4 3" xfId="16122"/>
    <cellStyle name="Output 2 8 3 5" xfId="16123"/>
    <cellStyle name="Output 2 8 3 5 2" xfId="16124"/>
    <cellStyle name="Output 2 8 3 5 3" xfId="16125"/>
    <cellStyle name="Output 2 8 3 6" xfId="16126"/>
    <cellStyle name="Output 2 8 3 7" xfId="16127"/>
    <cellStyle name="Output 2 8 4" xfId="16128"/>
    <cellStyle name="Output 2 8 4 2" xfId="16129"/>
    <cellStyle name="Output 2 8 4 3" xfId="16130"/>
    <cellStyle name="Output 2 8 5" xfId="16131"/>
    <cellStyle name="Output 2 8 5 2" xfId="16132"/>
    <cellStyle name="Output 2 8 5 3" xfId="16133"/>
    <cellStyle name="Output 2 8 6" xfId="16134"/>
    <cellStyle name="Output 2 8 6 2" xfId="16135"/>
    <cellStyle name="Output 2 8 6 3" xfId="16136"/>
    <cellStyle name="Output 2 8 7" xfId="16137"/>
    <cellStyle name="Output 2 8 7 2" xfId="16138"/>
    <cellStyle name="Output 2 8 7 3" xfId="16139"/>
    <cellStyle name="Output 2 8 8" xfId="16140"/>
    <cellStyle name="Output 2 8 8 2" xfId="16141"/>
    <cellStyle name="Output 2 8 8 3" xfId="16142"/>
    <cellStyle name="Output 2 8 9" xfId="16143"/>
    <cellStyle name="Output 2 8 9 2" xfId="16144"/>
    <cellStyle name="Output 2 8 9 3" xfId="16145"/>
    <cellStyle name="Output 2 9" xfId="16146"/>
    <cellStyle name="Output 2 9 2" xfId="16147"/>
    <cellStyle name="Output 2 9 2 2" xfId="16148"/>
    <cellStyle name="Output 2 9 2 3" xfId="16149"/>
    <cellStyle name="Output 2 9 3" xfId="16150"/>
    <cellStyle name="Output 2 9 4" xfId="16151"/>
    <cellStyle name="Output 20" xfId="16152"/>
    <cellStyle name="Output 20 2" xfId="16153"/>
    <cellStyle name="Output 21" xfId="16154"/>
    <cellStyle name="Output 21 2" xfId="16155"/>
    <cellStyle name="Output 22" xfId="16156"/>
    <cellStyle name="Output 22 2" xfId="16157"/>
    <cellStyle name="Output 23" xfId="16158"/>
    <cellStyle name="Output 23 2" xfId="16159"/>
    <cellStyle name="Output 24" xfId="16160"/>
    <cellStyle name="Output 24 2" xfId="16161"/>
    <cellStyle name="Output 25" xfId="16162"/>
    <cellStyle name="Output 25 2" xfId="16163"/>
    <cellStyle name="Output 26" xfId="16164"/>
    <cellStyle name="Output 26 2" xfId="16165"/>
    <cellStyle name="Output 27" xfId="16166"/>
    <cellStyle name="Output 27 2" xfId="16167"/>
    <cellStyle name="Output 28" xfId="16168"/>
    <cellStyle name="Output 28 2" xfId="16169"/>
    <cellStyle name="Output 29" xfId="16170"/>
    <cellStyle name="Output 29 2" xfId="16171"/>
    <cellStyle name="Output 3" xfId="16172"/>
    <cellStyle name="Output 3 10" xfId="16173"/>
    <cellStyle name="Output 3 10 2" xfId="16174"/>
    <cellStyle name="Output 3 10 3" xfId="16175"/>
    <cellStyle name="Output 3 11" xfId="16176"/>
    <cellStyle name="Output 3 11 2" xfId="16177"/>
    <cellStyle name="Output 3 11 3" xfId="16178"/>
    <cellStyle name="Output 3 12" xfId="16179"/>
    <cellStyle name="Output 3 12 2" xfId="16180"/>
    <cellStyle name="Output 3 12 3" xfId="16181"/>
    <cellStyle name="Output 3 13" xfId="16182"/>
    <cellStyle name="Output 3 13 2" xfId="16183"/>
    <cellStyle name="Output 3 13 3" xfId="16184"/>
    <cellStyle name="Output 3 14" xfId="16185"/>
    <cellStyle name="Output 3 14 2" xfId="16186"/>
    <cellStyle name="Output 3 14 3" xfId="16187"/>
    <cellStyle name="Output 3 15" xfId="16188"/>
    <cellStyle name="Output 3 15 2" xfId="16189"/>
    <cellStyle name="Output 3 15 3" xfId="16190"/>
    <cellStyle name="Output 3 16" xfId="16191"/>
    <cellStyle name="Output 3 16 2" xfId="16192"/>
    <cellStyle name="Output 3 16 3" xfId="16193"/>
    <cellStyle name="Output 3 17" xfId="16194"/>
    <cellStyle name="Output 3 17 2" xfId="16195"/>
    <cellStyle name="Output 3 17 3" xfId="16196"/>
    <cellStyle name="Output 3 18" xfId="16197"/>
    <cellStyle name="Output 3 18 2" xfId="16198"/>
    <cellStyle name="Output 3 19" xfId="16199"/>
    <cellStyle name="Output 3 19 2" xfId="16200"/>
    <cellStyle name="Output 3 2" xfId="16201"/>
    <cellStyle name="Output 3 2 10" xfId="16202"/>
    <cellStyle name="Output 3 2 10 2" xfId="16203"/>
    <cellStyle name="Output 3 2 11" xfId="16204"/>
    <cellStyle name="Output 3 2 11 2" xfId="16205"/>
    <cellStyle name="Output 3 2 12" xfId="16206"/>
    <cellStyle name="Output 3 2 12 2" xfId="16207"/>
    <cellStyle name="Output 3 2 13" xfId="16208"/>
    <cellStyle name="Output 3 2 14" xfId="16209"/>
    <cellStyle name="Output 3 2 2" xfId="16210"/>
    <cellStyle name="Output 3 2 2 2" xfId="16211"/>
    <cellStyle name="Output 3 2 3" xfId="16212"/>
    <cellStyle name="Output 3 2 3 2" xfId="16213"/>
    <cellStyle name="Output 3 2 4" xfId="16214"/>
    <cellStyle name="Output 3 2 4 2" xfId="16215"/>
    <cellStyle name="Output 3 2 5" xfId="16216"/>
    <cellStyle name="Output 3 2 5 2" xfId="16217"/>
    <cellStyle name="Output 3 2 6" xfId="16218"/>
    <cellStyle name="Output 3 2 6 2" xfId="16219"/>
    <cellStyle name="Output 3 2 7" xfId="16220"/>
    <cellStyle name="Output 3 2 7 2" xfId="16221"/>
    <cellStyle name="Output 3 2 8" xfId="16222"/>
    <cellStyle name="Output 3 2 8 2" xfId="16223"/>
    <cellStyle name="Output 3 2 9" xfId="16224"/>
    <cellStyle name="Output 3 2 9 2" xfId="16225"/>
    <cellStyle name="Output 3 20" xfId="16226"/>
    <cellStyle name="Output 3 20 2" xfId="16227"/>
    <cellStyle name="Output 3 21" xfId="16228"/>
    <cellStyle name="Output 3 21 2" xfId="16229"/>
    <cellStyle name="Output 3 22" xfId="16230"/>
    <cellStyle name="Output 3 22 2" xfId="16231"/>
    <cellStyle name="Output 3 23" xfId="16232"/>
    <cellStyle name="Output 3 23 2" xfId="16233"/>
    <cellStyle name="Output 3 24" xfId="16234"/>
    <cellStyle name="Output 3 24 2" xfId="16235"/>
    <cellStyle name="Output 3 25" xfId="16236"/>
    <cellStyle name="Output 3 25 2" xfId="16237"/>
    <cellStyle name="Output 3 26" xfId="16238"/>
    <cellStyle name="Output 3 26 2" xfId="16239"/>
    <cellStyle name="Output 3 27" xfId="16240"/>
    <cellStyle name="Output 3 27 2" xfId="16241"/>
    <cellStyle name="Output 3 28" xfId="16242"/>
    <cellStyle name="Output 3 28 2" xfId="16243"/>
    <cellStyle name="Output 3 29" xfId="16244"/>
    <cellStyle name="Output 3 3" xfId="16245"/>
    <cellStyle name="Output 3 3 10" xfId="16246"/>
    <cellStyle name="Output 3 3 10 2" xfId="16247"/>
    <cellStyle name="Output 3 3 11" xfId="16248"/>
    <cellStyle name="Output 3 3 11 2" xfId="16249"/>
    <cellStyle name="Output 3 3 12" xfId="16250"/>
    <cellStyle name="Output 3 3 12 2" xfId="16251"/>
    <cellStyle name="Output 3 3 13" xfId="16252"/>
    <cellStyle name="Output 3 3 14" xfId="16253"/>
    <cellStyle name="Output 3 3 2" xfId="16254"/>
    <cellStyle name="Output 3 3 2 2" xfId="16255"/>
    <cellStyle name="Output 3 3 3" xfId="16256"/>
    <cellStyle name="Output 3 3 3 2" xfId="16257"/>
    <cellStyle name="Output 3 3 4" xfId="16258"/>
    <cellStyle name="Output 3 3 4 2" xfId="16259"/>
    <cellStyle name="Output 3 3 5" xfId="16260"/>
    <cellStyle name="Output 3 3 5 2" xfId="16261"/>
    <cellStyle name="Output 3 3 6" xfId="16262"/>
    <cellStyle name="Output 3 3 6 2" xfId="16263"/>
    <cellStyle name="Output 3 3 7" xfId="16264"/>
    <cellStyle name="Output 3 3 7 2" xfId="16265"/>
    <cellStyle name="Output 3 3 8" xfId="16266"/>
    <cellStyle name="Output 3 3 8 2" xfId="16267"/>
    <cellStyle name="Output 3 3 9" xfId="16268"/>
    <cellStyle name="Output 3 3 9 2" xfId="16269"/>
    <cellStyle name="Output 3 30" xfId="16270"/>
    <cellStyle name="Output 3 4" xfId="16271"/>
    <cellStyle name="Output 3 4 10" xfId="16272"/>
    <cellStyle name="Output 3 4 10 2" xfId="16273"/>
    <cellStyle name="Output 3 4 11" xfId="16274"/>
    <cellStyle name="Output 3 4 11 2" xfId="16275"/>
    <cellStyle name="Output 3 4 12" xfId="16276"/>
    <cellStyle name="Output 3 4 12 2" xfId="16277"/>
    <cellStyle name="Output 3 4 13" xfId="16278"/>
    <cellStyle name="Output 3 4 14" xfId="16279"/>
    <cellStyle name="Output 3 4 2" xfId="16280"/>
    <cellStyle name="Output 3 4 2 2" xfId="16281"/>
    <cellStyle name="Output 3 4 3" xfId="16282"/>
    <cellStyle name="Output 3 4 3 2" xfId="16283"/>
    <cellStyle name="Output 3 4 4" xfId="16284"/>
    <cellStyle name="Output 3 4 4 2" xfId="16285"/>
    <cellStyle name="Output 3 4 5" xfId="16286"/>
    <cellStyle name="Output 3 4 5 2" xfId="16287"/>
    <cellStyle name="Output 3 4 6" xfId="16288"/>
    <cellStyle name="Output 3 4 6 2" xfId="16289"/>
    <cellStyle name="Output 3 4 7" xfId="16290"/>
    <cellStyle name="Output 3 4 7 2" xfId="16291"/>
    <cellStyle name="Output 3 4 8" xfId="16292"/>
    <cellStyle name="Output 3 4 8 2" xfId="16293"/>
    <cellStyle name="Output 3 4 9" xfId="16294"/>
    <cellStyle name="Output 3 4 9 2" xfId="16295"/>
    <cellStyle name="Output 3 5" xfId="16296"/>
    <cellStyle name="Output 3 5 10" xfId="16297"/>
    <cellStyle name="Output 3 5 10 2" xfId="16298"/>
    <cellStyle name="Output 3 5 11" xfId="16299"/>
    <cellStyle name="Output 3 5 11 2" xfId="16300"/>
    <cellStyle name="Output 3 5 12" xfId="16301"/>
    <cellStyle name="Output 3 5 12 2" xfId="16302"/>
    <cellStyle name="Output 3 5 13" xfId="16303"/>
    <cellStyle name="Output 3 5 14" xfId="16304"/>
    <cellStyle name="Output 3 5 2" xfId="16305"/>
    <cellStyle name="Output 3 5 2 2" xfId="16306"/>
    <cellStyle name="Output 3 5 3" xfId="16307"/>
    <cellStyle name="Output 3 5 3 2" xfId="16308"/>
    <cellStyle name="Output 3 5 4" xfId="16309"/>
    <cellStyle name="Output 3 5 4 2" xfId="16310"/>
    <cellStyle name="Output 3 5 5" xfId="16311"/>
    <cellStyle name="Output 3 5 5 2" xfId="16312"/>
    <cellStyle name="Output 3 5 6" xfId="16313"/>
    <cellStyle name="Output 3 5 6 2" xfId="16314"/>
    <cellStyle name="Output 3 5 7" xfId="16315"/>
    <cellStyle name="Output 3 5 7 2" xfId="16316"/>
    <cellStyle name="Output 3 5 8" xfId="16317"/>
    <cellStyle name="Output 3 5 8 2" xfId="16318"/>
    <cellStyle name="Output 3 5 9" xfId="16319"/>
    <cellStyle name="Output 3 5 9 2" xfId="16320"/>
    <cellStyle name="Output 3 6" xfId="16321"/>
    <cellStyle name="Output 3 6 10" xfId="16322"/>
    <cellStyle name="Output 3 6 10 2" xfId="16323"/>
    <cellStyle name="Output 3 6 11" xfId="16324"/>
    <cellStyle name="Output 3 6 11 2" xfId="16325"/>
    <cellStyle name="Output 3 6 12" xfId="16326"/>
    <cellStyle name="Output 3 6 12 2" xfId="16327"/>
    <cellStyle name="Output 3 6 13" xfId="16328"/>
    <cellStyle name="Output 3 6 14" xfId="16329"/>
    <cellStyle name="Output 3 6 2" xfId="16330"/>
    <cellStyle name="Output 3 6 2 2" xfId="16331"/>
    <cellStyle name="Output 3 6 3" xfId="16332"/>
    <cellStyle name="Output 3 6 3 2" xfId="16333"/>
    <cellStyle name="Output 3 6 4" xfId="16334"/>
    <cellStyle name="Output 3 6 4 2" xfId="16335"/>
    <cellStyle name="Output 3 6 5" xfId="16336"/>
    <cellStyle name="Output 3 6 5 2" xfId="16337"/>
    <cellStyle name="Output 3 6 6" xfId="16338"/>
    <cellStyle name="Output 3 6 6 2" xfId="16339"/>
    <cellStyle name="Output 3 6 7" xfId="16340"/>
    <cellStyle name="Output 3 6 7 2" xfId="16341"/>
    <cellStyle name="Output 3 6 8" xfId="16342"/>
    <cellStyle name="Output 3 6 8 2" xfId="16343"/>
    <cellStyle name="Output 3 6 9" xfId="16344"/>
    <cellStyle name="Output 3 6 9 2" xfId="16345"/>
    <cellStyle name="Output 3 7" xfId="16346"/>
    <cellStyle name="Output 3 7 10" xfId="16347"/>
    <cellStyle name="Output 3 7 10 2" xfId="16348"/>
    <cellStyle name="Output 3 7 11" xfId="16349"/>
    <cellStyle name="Output 3 7 11 2" xfId="16350"/>
    <cellStyle name="Output 3 7 12" xfId="16351"/>
    <cellStyle name="Output 3 7 12 2" xfId="16352"/>
    <cellStyle name="Output 3 7 13" xfId="16353"/>
    <cellStyle name="Output 3 7 14" xfId="16354"/>
    <cellStyle name="Output 3 7 2" xfId="16355"/>
    <cellStyle name="Output 3 7 2 2" xfId="16356"/>
    <cellStyle name="Output 3 7 3" xfId="16357"/>
    <cellStyle name="Output 3 7 3 2" xfId="16358"/>
    <cellStyle name="Output 3 7 4" xfId="16359"/>
    <cellStyle name="Output 3 7 4 2" xfId="16360"/>
    <cellStyle name="Output 3 7 5" xfId="16361"/>
    <cellStyle name="Output 3 7 5 2" xfId="16362"/>
    <cellStyle name="Output 3 7 6" xfId="16363"/>
    <cellStyle name="Output 3 7 6 2" xfId="16364"/>
    <cellStyle name="Output 3 7 7" xfId="16365"/>
    <cellStyle name="Output 3 7 7 2" xfId="16366"/>
    <cellStyle name="Output 3 7 8" xfId="16367"/>
    <cellStyle name="Output 3 7 8 2" xfId="16368"/>
    <cellStyle name="Output 3 7 9" xfId="16369"/>
    <cellStyle name="Output 3 7 9 2" xfId="16370"/>
    <cellStyle name="Output 3 8" xfId="16371"/>
    <cellStyle name="Output 3 8 2" xfId="16372"/>
    <cellStyle name="Output 3 8 3" xfId="16373"/>
    <cellStyle name="Output 3 9" xfId="16374"/>
    <cellStyle name="Output 3 9 2" xfId="16375"/>
    <cellStyle name="Output 3 9 3" xfId="16376"/>
    <cellStyle name="Output 30" xfId="16377"/>
    <cellStyle name="Output 30 2" xfId="16378"/>
    <cellStyle name="Output 31" xfId="16379"/>
    <cellStyle name="Output 31 2" xfId="16380"/>
    <cellStyle name="Output 32" xfId="16381"/>
    <cellStyle name="Output 32 2" xfId="16382"/>
    <cellStyle name="Output 33" xfId="16383"/>
    <cellStyle name="Output 33 2" xfId="16384"/>
    <cellStyle name="Output 34" xfId="16385"/>
    <cellStyle name="Output 34 2" xfId="16386"/>
    <cellStyle name="Output 35" xfId="16387"/>
    <cellStyle name="Output 35 2" xfId="16388"/>
    <cellStyle name="Output 36" xfId="16389"/>
    <cellStyle name="Output 36 2" xfId="16390"/>
    <cellStyle name="Output 37" xfId="16391"/>
    <cellStyle name="Output 37 2" xfId="16392"/>
    <cellStyle name="Output 38" xfId="16393"/>
    <cellStyle name="Output 38 2" xfId="16394"/>
    <cellStyle name="Output 39" xfId="16395"/>
    <cellStyle name="Output 39 2" xfId="16396"/>
    <cellStyle name="Output 4" xfId="16397"/>
    <cellStyle name="Output 4 10" xfId="16398"/>
    <cellStyle name="Output 4 10 2" xfId="16399"/>
    <cellStyle name="Output 4 10 3" xfId="16400"/>
    <cellStyle name="Output 4 11" xfId="16401"/>
    <cellStyle name="Output 4 11 2" xfId="16402"/>
    <cellStyle name="Output 4 11 3" xfId="16403"/>
    <cellStyle name="Output 4 12" xfId="16404"/>
    <cellStyle name="Output 4 12 2" xfId="16405"/>
    <cellStyle name="Output 4 12 3" xfId="16406"/>
    <cellStyle name="Output 4 13" xfId="16407"/>
    <cellStyle name="Output 4 13 2" xfId="16408"/>
    <cellStyle name="Output 4 13 3" xfId="16409"/>
    <cellStyle name="Output 4 14" xfId="16410"/>
    <cellStyle name="Output 4 14 2" xfId="16411"/>
    <cellStyle name="Output 4 14 3" xfId="16412"/>
    <cellStyle name="Output 4 15" xfId="16413"/>
    <cellStyle name="Output 4 15 2" xfId="16414"/>
    <cellStyle name="Output 4 15 3" xfId="16415"/>
    <cellStyle name="Output 4 16" xfId="16416"/>
    <cellStyle name="Output 4 16 2" xfId="16417"/>
    <cellStyle name="Output 4 16 3" xfId="16418"/>
    <cellStyle name="Output 4 17" xfId="16419"/>
    <cellStyle name="Output 4 17 2" xfId="16420"/>
    <cellStyle name="Output 4 17 3" xfId="16421"/>
    <cellStyle name="Output 4 18" xfId="16422"/>
    <cellStyle name="Output 4 18 2" xfId="16423"/>
    <cellStyle name="Output 4 19" xfId="16424"/>
    <cellStyle name="Output 4 19 2" xfId="16425"/>
    <cellStyle name="Output 4 2" xfId="16426"/>
    <cellStyle name="Output 4 2 10" xfId="16427"/>
    <cellStyle name="Output 4 2 10 2" xfId="16428"/>
    <cellStyle name="Output 4 2 11" xfId="16429"/>
    <cellStyle name="Output 4 2 11 2" xfId="16430"/>
    <cellStyle name="Output 4 2 12" xfId="16431"/>
    <cellStyle name="Output 4 2 12 2" xfId="16432"/>
    <cellStyle name="Output 4 2 13" xfId="16433"/>
    <cellStyle name="Output 4 2 14" xfId="16434"/>
    <cellStyle name="Output 4 2 2" xfId="16435"/>
    <cellStyle name="Output 4 2 2 2" xfId="16436"/>
    <cellStyle name="Output 4 2 3" xfId="16437"/>
    <cellStyle name="Output 4 2 3 2" xfId="16438"/>
    <cellStyle name="Output 4 2 4" xfId="16439"/>
    <cellStyle name="Output 4 2 4 2" xfId="16440"/>
    <cellStyle name="Output 4 2 5" xfId="16441"/>
    <cellStyle name="Output 4 2 5 2" xfId="16442"/>
    <cellStyle name="Output 4 2 6" xfId="16443"/>
    <cellStyle name="Output 4 2 6 2" xfId="16444"/>
    <cellStyle name="Output 4 2 7" xfId="16445"/>
    <cellStyle name="Output 4 2 7 2" xfId="16446"/>
    <cellStyle name="Output 4 2 8" xfId="16447"/>
    <cellStyle name="Output 4 2 8 2" xfId="16448"/>
    <cellStyle name="Output 4 2 9" xfId="16449"/>
    <cellStyle name="Output 4 2 9 2" xfId="16450"/>
    <cellStyle name="Output 4 20" xfId="16451"/>
    <cellStyle name="Output 4 20 2" xfId="16452"/>
    <cellStyle name="Output 4 21" xfId="16453"/>
    <cellStyle name="Output 4 21 2" xfId="16454"/>
    <cellStyle name="Output 4 22" xfId="16455"/>
    <cellStyle name="Output 4 22 2" xfId="16456"/>
    <cellStyle name="Output 4 23" xfId="16457"/>
    <cellStyle name="Output 4 23 2" xfId="16458"/>
    <cellStyle name="Output 4 24" xfId="16459"/>
    <cellStyle name="Output 4 24 2" xfId="16460"/>
    <cellStyle name="Output 4 25" xfId="16461"/>
    <cellStyle name="Output 4 25 2" xfId="16462"/>
    <cellStyle name="Output 4 26" xfId="16463"/>
    <cellStyle name="Output 4 26 2" xfId="16464"/>
    <cellStyle name="Output 4 27" xfId="16465"/>
    <cellStyle name="Output 4 27 2" xfId="16466"/>
    <cellStyle name="Output 4 28" xfId="16467"/>
    <cellStyle name="Output 4 28 2" xfId="16468"/>
    <cellStyle name="Output 4 29" xfId="16469"/>
    <cellStyle name="Output 4 3" xfId="16470"/>
    <cellStyle name="Output 4 3 10" xfId="16471"/>
    <cellStyle name="Output 4 3 10 2" xfId="16472"/>
    <cellStyle name="Output 4 3 11" xfId="16473"/>
    <cellStyle name="Output 4 3 11 2" xfId="16474"/>
    <cellStyle name="Output 4 3 12" xfId="16475"/>
    <cellStyle name="Output 4 3 12 2" xfId="16476"/>
    <cellStyle name="Output 4 3 13" xfId="16477"/>
    <cellStyle name="Output 4 3 14" xfId="16478"/>
    <cellStyle name="Output 4 3 2" xfId="16479"/>
    <cellStyle name="Output 4 3 2 2" xfId="16480"/>
    <cellStyle name="Output 4 3 3" xfId="16481"/>
    <cellStyle name="Output 4 3 3 2" xfId="16482"/>
    <cellStyle name="Output 4 3 4" xfId="16483"/>
    <cellStyle name="Output 4 3 4 2" xfId="16484"/>
    <cellStyle name="Output 4 3 5" xfId="16485"/>
    <cellStyle name="Output 4 3 5 2" xfId="16486"/>
    <cellStyle name="Output 4 3 6" xfId="16487"/>
    <cellStyle name="Output 4 3 6 2" xfId="16488"/>
    <cellStyle name="Output 4 3 7" xfId="16489"/>
    <cellStyle name="Output 4 3 7 2" xfId="16490"/>
    <cellStyle name="Output 4 3 8" xfId="16491"/>
    <cellStyle name="Output 4 3 8 2" xfId="16492"/>
    <cellStyle name="Output 4 3 9" xfId="16493"/>
    <cellStyle name="Output 4 3 9 2" xfId="16494"/>
    <cellStyle name="Output 4 30" xfId="16495"/>
    <cellStyle name="Output 4 4" xfId="16496"/>
    <cellStyle name="Output 4 4 10" xfId="16497"/>
    <cellStyle name="Output 4 4 10 2" xfId="16498"/>
    <cellStyle name="Output 4 4 11" xfId="16499"/>
    <cellStyle name="Output 4 4 11 2" xfId="16500"/>
    <cellStyle name="Output 4 4 12" xfId="16501"/>
    <cellStyle name="Output 4 4 12 2" xfId="16502"/>
    <cellStyle name="Output 4 4 13" xfId="16503"/>
    <cellStyle name="Output 4 4 14" xfId="16504"/>
    <cellStyle name="Output 4 4 2" xfId="16505"/>
    <cellStyle name="Output 4 4 2 2" xfId="16506"/>
    <cellStyle name="Output 4 4 3" xfId="16507"/>
    <cellStyle name="Output 4 4 3 2" xfId="16508"/>
    <cellStyle name="Output 4 4 4" xfId="16509"/>
    <cellStyle name="Output 4 4 4 2" xfId="16510"/>
    <cellStyle name="Output 4 4 5" xfId="16511"/>
    <cellStyle name="Output 4 4 5 2" xfId="16512"/>
    <cellStyle name="Output 4 4 6" xfId="16513"/>
    <cellStyle name="Output 4 4 6 2" xfId="16514"/>
    <cellStyle name="Output 4 4 7" xfId="16515"/>
    <cellStyle name="Output 4 4 7 2" xfId="16516"/>
    <cellStyle name="Output 4 4 8" xfId="16517"/>
    <cellStyle name="Output 4 4 8 2" xfId="16518"/>
    <cellStyle name="Output 4 4 9" xfId="16519"/>
    <cellStyle name="Output 4 4 9 2" xfId="16520"/>
    <cellStyle name="Output 4 5" xfId="16521"/>
    <cellStyle name="Output 4 5 10" xfId="16522"/>
    <cellStyle name="Output 4 5 10 2" xfId="16523"/>
    <cellStyle name="Output 4 5 11" xfId="16524"/>
    <cellStyle name="Output 4 5 11 2" xfId="16525"/>
    <cellStyle name="Output 4 5 12" xfId="16526"/>
    <cellStyle name="Output 4 5 12 2" xfId="16527"/>
    <cellStyle name="Output 4 5 13" xfId="16528"/>
    <cellStyle name="Output 4 5 14" xfId="16529"/>
    <cellStyle name="Output 4 5 2" xfId="16530"/>
    <cellStyle name="Output 4 5 2 2" xfId="16531"/>
    <cellStyle name="Output 4 5 3" xfId="16532"/>
    <cellStyle name="Output 4 5 3 2" xfId="16533"/>
    <cellStyle name="Output 4 5 4" xfId="16534"/>
    <cellStyle name="Output 4 5 4 2" xfId="16535"/>
    <cellStyle name="Output 4 5 5" xfId="16536"/>
    <cellStyle name="Output 4 5 5 2" xfId="16537"/>
    <cellStyle name="Output 4 5 6" xfId="16538"/>
    <cellStyle name="Output 4 5 6 2" xfId="16539"/>
    <cellStyle name="Output 4 5 7" xfId="16540"/>
    <cellStyle name="Output 4 5 7 2" xfId="16541"/>
    <cellStyle name="Output 4 5 8" xfId="16542"/>
    <cellStyle name="Output 4 5 8 2" xfId="16543"/>
    <cellStyle name="Output 4 5 9" xfId="16544"/>
    <cellStyle name="Output 4 5 9 2" xfId="16545"/>
    <cellStyle name="Output 4 6" xfId="16546"/>
    <cellStyle name="Output 4 6 10" xfId="16547"/>
    <cellStyle name="Output 4 6 10 2" xfId="16548"/>
    <cellStyle name="Output 4 6 11" xfId="16549"/>
    <cellStyle name="Output 4 6 11 2" xfId="16550"/>
    <cellStyle name="Output 4 6 12" xfId="16551"/>
    <cellStyle name="Output 4 6 12 2" xfId="16552"/>
    <cellStyle name="Output 4 6 13" xfId="16553"/>
    <cellStyle name="Output 4 6 14" xfId="16554"/>
    <cellStyle name="Output 4 6 2" xfId="16555"/>
    <cellStyle name="Output 4 6 2 2" xfId="16556"/>
    <cellStyle name="Output 4 6 3" xfId="16557"/>
    <cellStyle name="Output 4 6 3 2" xfId="16558"/>
    <cellStyle name="Output 4 6 4" xfId="16559"/>
    <cellStyle name="Output 4 6 4 2" xfId="16560"/>
    <cellStyle name="Output 4 6 5" xfId="16561"/>
    <cellStyle name="Output 4 6 5 2" xfId="16562"/>
    <cellStyle name="Output 4 6 6" xfId="16563"/>
    <cellStyle name="Output 4 6 6 2" xfId="16564"/>
    <cellStyle name="Output 4 6 7" xfId="16565"/>
    <cellStyle name="Output 4 6 7 2" xfId="16566"/>
    <cellStyle name="Output 4 6 8" xfId="16567"/>
    <cellStyle name="Output 4 6 8 2" xfId="16568"/>
    <cellStyle name="Output 4 6 9" xfId="16569"/>
    <cellStyle name="Output 4 6 9 2" xfId="16570"/>
    <cellStyle name="Output 4 7" xfId="16571"/>
    <cellStyle name="Output 4 7 10" xfId="16572"/>
    <cellStyle name="Output 4 7 10 2" xfId="16573"/>
    <cellStyle name="Output 4 7 11" xfId="16574"/>
    <cellStyle name="Output 4 7 11 2" xfId="16575"/>
    <cellStyle name="Output 4 7 12" xfId="16576"/>
    <cellStyle name="Output 4 7 12 2" xfId="16577"/>
    <cellStyle name="Output 4 7 13" xfId="16578"/>
    <cellStyle name="Output 4 7 14" xfId="16579"/>
    <cellStyle name="Output 4 7 2" xfId="16580"/>
    <cellStyle name="Output 4 7 2 2" xfId="16581"/>
    <cellStyle name="Output 4 7 3" xfId="16582"/>
    <cellStyle name="Output 4 7 3 2" xfId="16583"/>
    <cellStyle name="Output 4 7 4" xfId="16584"/>
    <cellStyle name="Output 4 7 4 2" xfId="16585"/>
    <cellStyle name="Output 4 7 5" xfId="16586"/>
    <cellStyle name="Output 4 7 5 2" xfId="16587"/>
    <cellStyle name="Output 4 7 6" xfId="16588"/>
    <cellStyle name="Output 4 7 6 2" xfId="16589"/>
    <cellStyle name="Output 4 7 7" xfId="16590"/>
    <cellStyle name="Output 4 7 7 2" xfId="16591"/>
    <cellStyle name="Output 4 7 8" xfId="16592"/>
    <cellStyle name="Output 4 7 8 2" xfId="16593"/>
    <cellStyle name="Output 4 7 9" xfId="16594"/>
    <cellStyle name="Output 4 7 9 2" xfId="16595"/>
    <cellStyle name="Output 4 8" xfId="16596"/>
    <cellStyle name="Output 4 8 2" xfId="16597"/>
    <cellStyle name="Output 4 8 3" xfId="16598"/>
    <cellStyle name="Output 4 9" xfId="16599"/>
    <cellStyle name="Output 4 9 2" xfId="16600"/>
    <cellStyle name="Output 4 9 3" xfId="16601"/>
    <cellStyle name="Output 40" xfId="16602"/>
    <cellStyle name="Output 40 2" xfId="16603"/>
    <cellStyle name="Output 41" xfId="16604"/>
    <cellStyle name="Output 42" xfId="16605"/>
    <cellStyle name="Output 43" xfId="16606"/>
    <cellStyle name="Output 44" xfId="16607"/>
    <cellStyle name="Output 45" xfId="16608"/>
    <cellStyle name="Output 46" xfId="16609"/>
    <cellStyle name="Output 47" xfId="16610"/>
    <cellStyle name="Output 48" xfId="16611"/>
    <cellStyle name="Output 49" xfId="16612"/>
    <cellStyle name="Output 5" xfId="16613"/>
    <cellStyle name="Output 5 2" xfId="16614"/>
    <cellStyle name="Output 5 3" xfId="16615"/>
    <cellStyle name="Output 50" xfId="16616"/>
    <cellStyle name="Output 51" xfId="16617"/>
    <cellStyle name="Output 52" xfId="16618"/>
    <cellStyle name="Output 53" xfId="16619"/>
    <cellStyle name="Output 54" xfId="16620"/>
    <cellStyle name="Output 55" xfId="16621"/>
    <cellStyle name="Output 56" xfId="16622"/>
    <cellStyle name="Output 57" xfId="16623"/>
    <cellStyle name="Output 58" xfId="18435"/>
    <cellStyle name="Output 6" xfId="16624"/>
    <cellStyle name="Output 6 2" xfId="16625"/>
    <cellStyle name="Output 6 3" xfId="16626"/>
    <cellStyle name="Output 7" xfId="16627"/>
    <cellStyle name="Output 7 2" xfId="16628"/>
    <cellStyle name="Output 7 3" xfId="16629"/>
    <cellStyle name="Output 8" xfId="16630"/>
    <cellStyle name="Output 8 2" xfId="16631"/>
    <cellStyle name="Output 8 3" xfId="16632"/>
    <cellStyle name="Output 9" xfId="16633"/>
    <cellStyle name="Output 9 2" xfId="16634"/>
    <cellStyle name="Output 9 3" xfId="16635"/>
    <cellStyle name="Title" xfId="5" builtinId="15" customBuiltin="1"/>
    <cellStyle name="Title 10" xfId="16636"/>
    <cellStyle name="Title 10 2" xfId="16637"/>
    <cellStyle name="Title 11" xfId="16638"/>
    <cellStyle name="Title 11 2" xfId="16639"/>
    <cellStyle name="Title 12" xfId="16640"/>
    <cellStyle name="Title 12 2" xfId="16641"/>
    <cellStyle name="Title 13" xfId="16642"/>
    <cellStyle name="Title 13 2" xfId="16643"/>
    <cellStyle name="Title 14" xfId="16644"/>
    <cellStyle name="Title 14 2" xfId="16645"/>
    <cellStyle name="Title 15" xfId="16646"/>
    <cellStyle name="Title 15 2" xfId="16647"/>
    <cellStyle name="Title 16" xfId="16648"/>
    <cellStyle name="Title 16 2" xfId="16649"/>
    <cellStyle name="Title 17" xfId="16650"/>
    <cellStyle name="Title 17 2" xfId="16651"/>
    <cellStyle name="Title 18" xfId="16652"/>
    <cellStyle name="Title 18 2" xfId="16653"/>
    <cellStyle name="Title 19" xfId="16654"/>
    <cellStyle name="Title 19 2" xfId="16655"/>
    <cellStyle name="Title 2" xfId="16656"/>
    <cellStyle name="Title 2 10" xfId="16657"/>
    <cellStyle name="Title 2 10 2" xfId="16658"/>
    <cellStyle name="Title 2 10 3" xfId="16659"/>
    <cellStyle name="Title 2 11" xfId="16660"/>
    <cellStyle name="Title 2 11 2" xfId="16661"/>
    <cellStyle name="Title 2 11 3" xfId="16662"/>
    <cellStyle name="Title 2 12" xfId="16663"/>
    <cellStyle name="Title 2 12 2" xfId="16664"/>
    <cellStyle name="Title 2 12 3" xfId="16665"/>
    <cellStyle name="Title 2 13" xfId="16666"/>
    <cellStyle name="Title 2 13 2" xfId="16667"/>
    <cellStyle name="Title 2 13 3" xfId="16668"/>
    <cellStyle name="Title 2 14" xfId="16669"/>
    <cellStyle name="Title 2 14 2" xfId="16670"/>
    <cellStyle name="Title 2 14 3" xfId="16671"/>
    <cellStyle name="Title 2 15" xfId="16672"/>
    <cellStyle name="Title 2 15 2" xfId="16673"/>
    <cellStyle name="Title 2 15 3" xfId="16674"/>
    <cellStyle name="Title 2 16" xfId="16675"/>
    <cellStyle name="Title 2 16 2" xfId="16676"/>
    <cellStyle name="Title 2 16 3" xfId="16677"/>
    <cellStyle name="Title 2 17" xfId="16678"/>
    <cellStyle name="Title 2 17 2" xfId="16679"/>
    <cellStyle name="Title 2 18" xfId="16680"/>
    <cellStyle name="Title 2 18 2" xfId="16681"/>
    <cellStyle name="Title 2 19" xfId="16682"/>
    <cellStyle name="Title 2 19 2" xfId="16683"/>
    <cellStyle name="Title 2 2" xfId="16684"/>
    <cellStyle name="Title 2 2 10" xfId="16685"/>
    <cellStyle name="Title 2 2 10 2" xfId="16686"/>
    <cellStyle name="Title 2 2 10 3" xfId="16687"/>
    <cellStyle name="Title 2 2 11" xfId="16688"/>
    <cellStyle name="Title 2 2 11 2" xfId="16689"/>
    <cellStyle name="Title 2 2 11 3" xfId="16690"/>
    <cellStyle name="Title 2 2 12" xfId="16691"/>
    <cellStyle name="Title 2 2 12 2" xfId="16692"/>
    <cellStyle name="Title 2 2 13" xfId="16693"/>
    <cellStyle name="Title 2 2 13 2" xfId="16694"/>
    <cellStyle name="Title 2 2 14" xfId="16695"/>
    <cellStyle name="Title 2 2 14 2" xfId="16696"/>
    <cellStyle name="Title 2 2 15" xfId="16697"/>
    <cellStyle name="Title 2 2 15 2" xfId="16698"/>
    <cellStyle name="Title 2 2 16" xfId="16699"/>
    <cellStyle name="Title 2 2 16 2" xfId="16700"/>
    <cellStyle name="Title 2 2 17" xfId="16701"/>
    <cellStyle name="Title 2 2 17 2" xfId="16702"/>
    <cellStyle name="Title 2 2 18" xfId="16703"/>
    <cellStyle name="Title 2 2 18 2" xfId="16704"/>
    <cellStyle name="Title 2 2 19" xfId="16705"/>
    <cellStyle name="Title 2 2 19 2" xfId="16706"/>
    <cellStyle name="Title 2 2 2" xfId="16707"/>
    <cellStyle name="Title 2 2 2 2" xfId="16708"/>
    <cellStyle name="Title 2 2 2 3" xfId="16709"/>
    <cellStyle name="Title 2 2 20" xfId="16710"/>
    <cellStyle name="Title 2 2 20 2" xfId="16711"/>
    <cellStyle name="Title 2 2 21" xfId="16712"/>
    <cellStyle name="Title 2 2 21 2" xfId="16713"/>
    <cellStyle name="Title 2 2 22" xfId="16714"/>
    <cellStyle name="Title 2 2 22 2" xfId="16715"/>
    <cellStyle name="Title 2 2 23" xfId="16716"/>
    <cellStyle name="Title 2 2 24" xfId="16717"/>
    <cellStyle name="Title 2 2 3" xfId="16718"/>
    <cellStyle name="Title 2 2 3 2" xfId="16719"/>
    <cellStyle name="Title 2 2 3 3" xfId="16720"/>
    <cellStyle name="Title 2 2 4" xfId="16721"/>
    <cellStyle name="Title 2 2 4 2" xfId="16722"/>
    <cellStyle name="Title 2 2 4 3" xfId="16723"/>
    <cellStyle name="Title 2 2 5" xfId="16724"/>
    <cellStyle name="Title 2 2 5 2" xfId="16725"/>
    <cellStyle name="Title 2 2 5 3" xfId="16726"/>
    <cellStyle name="Title 2 2 6" xfId="16727"/>
    <cellStyle name="Title 2 2 6 2" xfId="16728"/>
    <cellStyle name="Title 2 2 6 3" xfId="16729"/>
    <cellStyle name="Title 2 2 7" xfId="16730"/>
    <cellStyle name="Title 2 2 7 2" xfId="16731"/>
    <cellStyle name="Title 2 2 7 3" xfId="16732"/>
    <cellStyle name="Title 2 2 8" xfId="16733"/>
    <cellStyle name="Title 2 2 8 2" xfId="16734"/>
    <cellStyle name="Title 2 2 8 3" xfId="16735"/>
    <cellStyle name="Title 2 2 9" xfId="16736"/>
    <cellStyle name="Title 2 2 9 2" xfId="16737"/>
    <cellStyle name="Title 2 2 9 3" xfId="16738"/>
    <cellStyle name="Title 2 20" xfId="16739"/>
    <cellStyle name="Title 2 20 2" xfId="16740"/>
    <cellStyle name="Title 2 21" xfId="16741"/>
    <cellStyle name="Title 2 21 2" xfId="16742"/>
    <cellStyle name="Title 2 22" xfId="16743"/>
    <cellStyle name="Title 2 22 2" xfId="16744"/>
    <cellStyle name="Title 2 23" xfId="16745"/>
    <cellStyle name="Title 2 23 2" xfId="16746"/>
    <cellStyle name="Title 2 24" xfId="16747"/>
    <cellStyle name="Title 2 24 2" xfId="16748"/>
    <cellStyle name="Title 2 25" xfId="16749"/>
    <cellStyle name="Title 2 25 2" xfId="16750"/>
    <cellStyle name="Title 2 26" xfId="16751"/>
    <cellStyle name="Title 2 26 2" xfId="16752"/>
    <cellStyle name="Title 2 27" xfId="16753"/>
    <cellStyle name="Title 2 27 2" xfId="16754"/>
    <cellStyle name="Title 2 28" xfId="16755"/>
    <cellStyle name="Title 2 29" xfId="16756"/>
    <cellStyle name="Title 2 3" xfId="16757"/>
    <cellStyle name="Title 2 3 2" xfId="16758"/>
    <cellStyle name="Title 2 3 2 2" xfId="16759"/>
    <cellStyle name="Title 2 3 2 3" xfId="16760"/>
    <cellStyle name="Title 2 3 3" xfId="16761"/>
    <cellStyle name="Title 2 3 3 2" xfId="16762"/>
    <cellStyle name="Title 2 3 3 3" xfId="16763"/>
    <cellStyle name="Title 2 3 4" xfId="16764"/>
    <cellStyle name="Title 2 3 5" xfId="16765"/>
    <cellStyle name="Title 2 30" xfId="16766"/>
    <cellStyle name="Title 2 4" xfId="16767"/>
    <cellStyle name="Title 2 4 2" xfId="16768"/>
    <cellStyle name="Title 2 4 2 2" xfId="16769"/>
    <cellStyle name="Title 2 4 2 3" xfId="16770"/>
    <cellStyle name="Title 2 4 3" xfId="16771"/>
    <cellStyle name="Title 2 4 4" xfId="16772"/>
    <cellStyle name="Title 2 5" xfId="16773"/>
    <cellStyle name="Title 2 5 2" xfId="16774"/>
    <cellStyle name="Title 2 5 3" xfId="16775"/>
    <cellStyle name="Title 2 6" xfId="16776"/>
    <cellStyle name="Title 2 6 2" xfId="16777"/>
    <cellStyle name="Title 2 6 3" xfId="16778"/>
    <cellStyle name="Title 2 7" xfId="16779"/>
    <cellStyle name="Title 2 7 2" xfId="16780"/>
    <cellStyle name="Title 2 7 3" xfId="16781"/>
    <cellStyle name="Title 2 8" xfId="16782"/>
    <cellStyle name="Title 2 8 2" xfId="16783"/>
    <cellStyle name="Title 2 8 3" xfId="16784"/>
    <cellStyle name="Title 2 9" xfId="16785"/>
    <cellStyle name="Title 2 9 2" xfId="16786"/>
    <cellStyle name="Title 2 9 3" xfId="16787"/>
    <cellStyle name="Title 20" xfId="16788"/>
    <cellStyle name="Title 20 2" xfId="16789"/>
    <cellStyle name="Title 21" xfId="16790"/>
    <cellStyle name="Title 21 2" xfId="16791"/>
    <cellStyle name="Title 22" xfId="16792"/>
    <cellStyle name="Title 22 2" xfId="16793"/>
    <cellStyle name="Title 23" xfId="16794"/>
    <cellStyle name="Title 23 2" xfId="16795"/>
    <cellStyle name="Title 24" xfId="16796"/>
    <cellStyle name="Title 24 2" xfId="16797"/>
    <cellStyle name="Title 25" xfId="16798"/>
    <cellStyle name="Title 25 2" xfId="16799"/>
    <cellStyle name="Title 26" xfId="16800"/>
    <cellStyle name="Title 26 2" xfId="16801"/>
    <cellStyle name="Title 27" xfId="16802"/>
    <cellStyle name="Title 27 2" xfId="16803"/>
    <cellStyle name="Title 28" xfId="16804"/>
    <cellStyle name="Title 28 2" xfId="16805"/>
    <cellStyle name="Title 29" xfId="16806"/>
    <cellStyle name="Title 29 2" xfId="16807"/>
    <cellStyle name="Title 3" xfId="16808"/>
    <cellStyle name="Title 3 10" xfId="16809"/>
    <cellStyle name="Title 3 10 2" xfId="16810"/>
    <cellStyle name="Title 3 11" xfId="16811"/>
    <cellStyle name="Title 3 11 2" xfId="16812"/>
    <cellStyle name="Title 3 12" xfId="16813"/>
    <cellStyle name="Title 3 12 2" xfId="16814"/>
    <cellStyle name="Title 3 13" xfId="16815"/>
    <cellStyle name="Title 3 14" xfId="16816"/>
    <cellStyle name="Title 3 2" xfId="16817"/>
    <cellStyle name="Title 3 2 2" xfId="16818"/>
    <cellStyle name="Title 3 3" xfId="16819"/>
    <cellStyle name="Title 3 3 2" xfId="16820"/>
    <cellStyle name="Title 3 4" xfId="16821"/>
    <cellStyle name="Title 3 4 2" xfId="16822"/>
    <cellStyle name="Title 3 5" xfId="16823"/>
    <cellStyle name="Title 3 5 2" xfId="16824"/>
    <cellStyle name="Title 3 6" xfId="16825"/>
    <cellStyle name="Title 3 6 2" xfId="16826"/>
    <cellStyle name="Title 3 7" xfId="16827"/>
    <cellStyle name="Title 3 7 2" xfId="16828"/>
    <cellStyle name="Title 3 8" xfId="16829"/>
    <cellStyle name="Title 3 8 2" xfId="16830"/>
    <cellStyle name="Title 3 9" xfId="16831"/>
    <cellStyle name="Title 3 9 2" xfId="16832"/>
    <cellStyle name="Title 30" xfId="16833"/>
    <cellStyle name="Title 30 2" xfId="16834"/>
    <cellStyle name="Title 31" xfId="16835"/>
    <cellStyle name="Title 31 2" xfId="16836"/>
    <cellStyle name="Title 32" xfId="16837"/>
    <cellStyle name="Title 32 2" xfId="16838"/>
    <cellStyle name="Title 33" xfId="16839"/>
    <cellStyle name="Title 33 2" xfId="16840"/>
    <cellStyle name="Title 34" xfId="16841"/>
    <cellStyle name="Title 34 2" xfId="16842"/>
    <cellStyle name="Title 35" xfId="16843"/>
    <cellStyle name="Title 35 2" xfId="16844"/>
    <cellStyle name="Title 36" xfId="16845"/>
    <cellStyle name="Title 36 2" xfId="16846"/>
    <cellStyle name="Title 37" xfId="16847"/>
    <cellStyle name="Title 37 2" xfId="16848"/>
    <cellStyle name="Title 38" xfId="16849"/>
    <cellStyle name="Title 38 2" xfId="16850"/>
    <cellStyle name="Title 39" xfId="16851"/>
    <cellStyle name="Title 39 2" xfId="16852"/>
    <cellStyle name="Title 4" xfId="16853"/>
    <cellStyle name="Title 4 10" xfId="16854"/>
    <cellStyle name="Title 4 10 2" xfId="16855"/>
    <cellStyle name="Title 4 11" xfId="16856"/>
    <cellStyle name="Title 4 11 2" xfId="16857"/>
    <cellStyle name="Title 4 12" xfId="16858"/>
    <cellStyle name="Title 4 12 2" xfId="16859"/>
    <cellStyle name="Title 4 13" xfId="16860"/>
    <cellStyle name="Title 4 14" xfId="16861"/>
    <cellStyle name="Title 4 2" xfId="16862"/>
    <cellStyle name="Title 4 2 2" xfId="16863"/>
    <cellStyle name="Title 4 3" xfId="16864"/>
    <cellStyle name="Title 4 3 2" xfId="16865"/>
    <cellStyle name="Title 4 4" xfId="16866"/>
    <cellStyle name="Title 4 4 2" xfId="16867"/>
    <cellStyle name="Title 4 5" xfId="16868"/>
    <cellStyle name="Title 4 5 2" xfId="16869"/>
    <cellStyle name="Title 4 6" xfId="16870"/>
    <cellStyle name="Title 4 6 2" xfId="16871"/>
    <cellStyle name="Title 4 7" xfId="16872"/>
    <cellStyle name="Title 4 7 2" xfId="16873"/>
    <cellStyle name="Title 4 8" xfId="16874"/>
    <cellStyle name="Title 4 8 2" xfId="16875"/>
    <cellStyle name="Title 4 9" xfId="16876"/>
    <cellStyle name="Title 4 9 2" xfId="16877"/>
    <cellStyle name="Title 40" xfId="16878"/>
    <cellStyle name="Title 40 2" xfId="16879"/>
    <cellStyle name="Title 41" xfId="16880"/>
    <cellStyle name="Title 42" xfId="16881"/>
    <cellStyle name="Title 43" xfId="16882"/>
    <cellStyle name="Title 44" xfId="16883"/>
    <cellStyle name="Title 45" xfId="16884"/>
    <cellStyle name="Title 46" xfId="16885"/>
    <cellStyle name="Title 47" xfId="16886"/>
    <cellStyle name="Title 48" xfId="16887"/>
    <cellStyle name="Title 49" xfId="16888"/>
    <cellStyle name="Title 5" xfId="16889"/>
    <cellStyle name="Title 5 2" xfId="16890"/>
    <cellStyle name="Title 5 3" xfId="16891"/>
    <cellStyle name="Title 50" xfId="16892"/>
    <cellStyle name="Title 51" xfId="16893"/>
    <cellStyle name="Title 52" xfId="16894"/>
    <cellStyle name="Title 53" xfId="16895"/>
    <cellStyle name="Title 54" xfId="16896"/>
    <cellStyle name="Title 55" xfId="16897"/>
    <cellStyle name="Title 56" xfId="16898"/>
    <cellStyle name="Title 57" xfId="16899"/>
    <cellStyle name="Title 58" xfId="18436"/>
    <cellStyle name="Title 6" xfId="16900"/>
    <cellStyle name="Title 6 2" xfId="16901"/>
    <cellStyle name="Title 6 3" xfId="16902"/>
    <cellStyle name="Title 7" xfId="16903"/>
    <cellStyle name="Title 7 2" xfId="16904"/>
    <cellStyle name="Title 7 3" xfId="16905"/>
    <cellStyle name="Title 8" xfId="16906"/>
    <cellStyle name="Title 8 2" xfId="16907"/>
    <cellStyle name="Title 8 3" xfId="16908"/>
    <cellStyle name="Title 9" xfId="16909"/>
    <cellStyle name="Title 9 2" xfId="16910"/>
    <cellStyle name="Title 9 3" xfId="16911"/>
    <cellStyle name="Total" xfId="12" builtinId="25" customBuiltin="1"/>
    <cellStyle name="Total 10" xfId="16912"/>
    <cellStyle name="Total 10 2" xfId="16913"/>
    <cellStyle name="Total 11" xfId="16914"/>
    <cellStyle name="Total 11 2" xfId="16915"/>
    <cellStyle name="Total 12" xfId="16916"/>
    <cellStyle name="Total 12 2" xfId="16917"/>
    <cellStyle name="Total 13" xfId="16918"/>
    <cellStyle name="Total 13 2" xfId="16919"/>
    <cellStyle name="Total 14" xfId="16920"/>
    <cellStyle name="Total 14 2" xfId="16921"/>
    <cellStyle name="Total 15" xfId="16922"/>
    <cellStyle name="Total 15 2" xfId="16923"/>
    <cellStyle name="Total 16" xfId="16924"/>
    <cellStyle name="Total 16 2" xfId="16925"/>
    <cellStyle name="Total 17" xfId="16926"/>
    <cellStyle name="Total 17 2" xfId="16927"/>
    <cellStyle name="Total 18" xfId="16928"/>
    <cellStyle name="Total 18 2" xfId="16929"/>
    <cellStyle name="Total 19" xfId="16930"/>
    <cellStyle name="Total 19 2" xfId="16931"/>
    <cellStyle name="Total 2" xfId="16932"/>
    <cellStyle name="Total 2 10" xfId="16933"/>
    <cellStyle name="Total 2 10 2" xfId="16934"/>
    <cellStyle name="Total 2 10 3" xfId="16935"/>
    <cellStyle name="Total 2 11" xfId="16936"/>
    <cellStyle name="Total 2 11 2" xfId="16937"/>
    <cellStyle name="Total 2 11 3" xfId="16938"/>
    <cellStyle name="Total 2 12" xfId="16939"/>
    <cellStyle name="Total 2 12 2" xfId="16940"/>
    <cellStyle name="Total 2 12 3" xfId="16941"/>
    <cellStyle name="Total 2 13" xfId="16942"/>
    <cellStyle name="Total 2 13 2" xfId="16943"/>
    <cellStyle name="Total 2 13 3" xfId="16944"/>
    <cellStyle name="Total 2 14" xfId="16945"/>
    <cellStyle name="Total 2 14 2" xfId="16946"/>
    <cellStyle name="Total 2 14 3" xfId="16947"/>
    <cellStyle name="Total 2 15" xfId="16948"/>
    <cellStyle name="Total 2 15 2" xfId="16949"/>
    <cellStyle name="Total 2 15 3" xfId="16950"/>
    <cellStyle name="Total 2 16" xfId="16951"/>
    <cellStyle name="Total 2 16 2" xfId="16952"/>
    <cellStyle name="Total 2 16 3" xfId="16953"/>
    <cellStyle name="Total 2 17" xfId="16954"/>
    <cellStyle name="Total 2 17 2" xfId="16955"/>
    <cellStyle name="Total 2 17 3" xfId="16956"/>
    <cellStyle name="Total 2 18" xfId="16957"/>
    <cellStyle name="Total 2 18 2" xfId="16958"/>
    <cellStyle name="Total 2 18 3" xfId="16959"/>
    <cellStyle name="Total 2 19" xfId="16960"/>
    <cellStyle name="Total 2 19 2" xfId="16961"/>
    <cellStyle name="Total 2 19 3" xfId="16962"/>
    <cellStyle name="Total 2 2" xfId="16963"/>
    <cellStyle name="Total 2 2 10" xfId="16964"/>
    <cellStyle name="Total 2 2 10 2" xfId="16965"/>
    <cellStyle name="Total 2 2 11" xfId="16966"/>
    <cellStyle name="Total 2 2 11 2" xfId="16967"/>
    <cellStyle name="Total 2 2 12" xfId="16968"/>
    <cellStyle name="Total 2 2 12 2" xfId="16969"/>
    <cellStyle name="Total 2 2 13" xfId="16970"/>
    <cellStyle name="Total 2 2 14" xfId="16971"/>
    <cellStyle name="Total 2 2 2" xfId="16972"/>
    <cellStyle name="Total 2 2 2 2" xfId="16973"/>
    <cellStyle name="Total 2 2 3" xfId="16974"/>
    <cellStyle name="Total 2 2 3 2" xfId="16975"/>
    <cellStyle name="Total 2 2 4" xfId="16976"/>
    <cellStyle name="Total 2 2 4 2" xfId="16977"/>
    <cellStyle name="Total 2 2 5" xfId="16978"/>
    <cellStyle name="Total 2 2 5 2" xfId="16979"/>
    <cellStyle name="Total 2 2 6" xfId="16980"/>
    <cellStyle name="Total 2 2 6 2" xfId="16981"/>
    <cellStyle name="Total 2 2 7" xfId="16982"/>
    <cellStyle name="Total 2 2 7 2" xfId="16983"/>
    <cellStyle name="Total 2 2 8" xfId="16984"/>
    <cellStyle name="Total 2 2 8 2" xfId="16985"/>
    <cellStyle name="Total 2 2 9" xfId="16986"/>
    <cellStyle name="Total 2 2 9 2" xfId="16987"/>
    <cellStyle name="Total 2 20" xfId="16988"/>
    <cellStyle name="Total 2 20 2" xfId="16989"/>
    <cellStyle name="Total 2 20 3" xfId="16990"/>
    <cellStyle name="Total 2 21" xfId="16991"/>
    <cellStyle name="Total 2 21 2" xfId="16992"/>
    <cellStyle name="Total 2 21 3" xfId="16993"/>
    <cellStyle name="Total 2 22" xfId="16994"/>
    <cellStyle name="Total 2 22 2" xfId="16995"/>
    <cellStyle name="Total 2 23" xfId="16996"/>
    <cellStyle name="Total 2 23 2" xfId="16997"/>
    <cellStyle name="Total 2 24" xfId="16998"/>
    <cellStyle name="Total 2 24 2" xfId="16999"/>
    <cellStyle name="Total 2 25" xfId="17000"/>
    <cellStyle name="Total 2 25 2" xfId="17001"/>
    <cellStyle name="Total 2 26" xfId="17002"/>
    <cellStyle name="Total 2 26 2" xfId="17003"/>
    <cellStyle name="Total 2 27" xfId="17004"/>
    <cellStyle name="Total 2 27 2" xfId="17005"/>
    <cellStyle name="Total 2 28" xfId="17006"/>
    <cellStyle name="Total 2 28 2" xfId="17007"/>
    <cellStyle name="Total 2 29" xfId="17008"/>
    <cellStyle name="Total 2 29 2" xfId="17009"/>
    <cellStyle name="Total 2 3" xfId="17010"/>
    <cellStyle name="Total 2 3 10" xfId="17011"/>
    <cellStyle name="Total 2 3 10 2" xfId="17012"/>
    <cellStyle name="Total 2 3 11" xfId="17013"/>
    <cellStyle name="Total 2 3 11 2" xfId="17014"/>
    <cellStyle name="Total 2 3 12" xfId="17015"/>
    <cellStyle name="Total 2 3 12 2" xfId="17016"/>
    <cellStyle name="Total 2 3 13" xfId="17017"/>
    <cellStyle name="Total 2 3 14" xfId="17018"/>
    <cellStyle name="Total 2 3 2" xfId="17019"/>
    <cellStyle name="Total 2 3 2 2" xfId="17020"/>
    <cellStyle name="Total 2 3 3" xfId="17021"/>
    <cellStyle name="Total 2 3 3 2" xfId="17022"/>
    <cellStyle name="Total 2 3 4" xfId="17023"/>
    <cellStyle name="Total 2 3 4 2" xfId="17024"/>
    <cellStyle name="Total 2 3 5" xfId="17025"/>
    <cellStyle name="Total 2 3 5 2" xfId="17026"/>
    <cellStyle name="Total 2 3 6" xfId="17027"/>
    <cellStyle name="Total 2 3 6 2" xfId="17028"/>
    <cellStyle name="Total 2 3 7" xfId="17029"/>
    <cellStyle name="Total 2 3 7 2" xfId="17030"/>
    <cellStyle name="Total 2 3 8" xfId="17031"/>
    <cellStyle name="Total 2 3 8 2" xfId="17032"/>
    <cellStyle name="Total 2 3 9" xfId="17033"/>
    <cellStyle name="Total 2 3 9 2" xfId="17034"/>
    <cellStyle name="Total 2 30" xfId="17035"/>
    <cellStyle name="Total 2 30 2" xfId="17036"/>
    <cellStyle name="Total 2 31" xfId="17037"/>
    <cellStyle name="Total 2 31 2" xfId="17038"/>
    <cellStyle name="Total 2 32" xfId="17039"/>
    <cellStyle name="Total 2 32 2" xfId="17040"/>
    <cellStyle name="Total 2 33" xfId="17041"/>
    <cellStyle name="Total 2 34" xfId="17042"/>
    <cellStyle name="Total 2 35" xfId="17043"/>
    <cellStyle name="Total 2 4" xfId="17044"/>
    <cellStyle name="Total 2 4 10" xfId="17045"/>
    <cellStyle name="Total 2 4 10 2" xfId="17046"/>
    <cellStyle name="Total 2 4 11" xfId="17047"/>
    <cellStyle name="Total 2 4 11 2" xfId="17048"/>
    <cellStyle name="Total 2 4 12" xfId="17049"/>
    <cellStyle name="Total 2 4 12 2" xfId="17050"/>
    <cellStyle name="Total 2 4 13" xfId="17051"/>
    <cellStyle name="Total 2 4 14" xfId="17052"/>
    <cellStyle name="Total 2 4 2" xfId="17053"/>
    <cellStyle name="Total 2 4 2 2" xfId="17054"/>
    <cellStyle name="Total 2 4 3" xfId="17055"/>
    <cellStyle name="Total 2 4 3 2" xfId="17056"/>
    <cellStyle name="Total 2 4 4" xfId="17057"/>
    <cellStyle name="Total 2 4 4 2" xfId="17058"/>
    <cellStyle name="Total 2 4 5" xfId="17059"/>
    <cellStyle name="Total 2 4 5 2" xfId="17060"/>
    <cellStyle name="Total 2 4 6" xfId="17061"/>
    <cellStyle name="Total 2 4 6 2" xfId="17062"/>
    <cellStyle name="Total 2 4 7" xfId="17063"/>
    <cellStyle name="Total 2 4 7 2" xfId="17064"/>
    <cellStyle name="Total 2 4 8" xfId="17065"/>
    <cellStyle name="Total 2 4 8 2" xfId="17066"/>
    <cellStyle name="Total 2 4 9" xfId="17067"/>
    <cellStyle name="Total 2 4 9 2" xfId="17068"/>
    <cellStyle name="Total 2 5" xfId="17069"/>
    <cellStyle name="Total 2 5 10" xfId="17070"/>
    <cellStyle name="Total 2 5 10 2" xfId="17071"/>
    <cellStyle name="Total 2 5 11" xfId="17072"/>
    <cellStyle name="Total 2 5 11 2" xfId="17073"/>
    <cellStyle name="Total 2 5 12" xfId="17074"/>
    <cellStyle name="Total 2 5 12 2" xfId="17075"/>
    <cellStyle name="Total 2 5 13" xfId="17076"/>
    <cellStyle name="Total 2 5 14" xfId="17077"/>
    <cellStyle name="Total 2 5 2" xfId="17078"/>
    <cellStyle name="Total 2 5 2 2" xfId="17079"/>
    <cellStyle name="Total 2 5 3" xfId="17080"/>
    <cellStyle name="Total 2 5 3 2" xfId="17081"/>
    <cellStyle name="Total 2 5 4" xfId="17082"/>
    <cellStyle name="Total 2 5 4 2" xfId="17083"/>
    <cellStyle name="Total 2 5 5" xfId="17084"/>
    <cellStyle name="Total 2 5 5 2" xfId="17085"/>
    <cellStyle name="Total 2 5 6" xfId="17086"/>
    <cellStyle name="Total 2 5 6 2" xfId="17087"/>
    <cellStyle name="Total 2 5 7" xfId="17088"/>
    <cellStyle name="Total 2 5 7 2" xfId="17089"/>
    <cellStyle name="Total 2 5 8" xfId="17090"/>
    <cellStyle name="Total 2 5 8 2" xfId="17091"/>
    <cellStyle name="Total 2 5 9" xfId="17092"/>
    <cellStyle name="Total 2 5 9 2" xfId="17093"/>
    <cellStyle name="Total 2 6" xfId="17094"/>
    <cellStyle name="Total 2 6 10" xfId="17095"/>
    <cellStyle name="Total 2 6 10 2" xfId="17096"/>
    <cellStyle name="Total 2 6 11" xfId="17097"/>
    <cellStyle name="Total 2 6 11 2" xfId="17098"/>
    <cellStyle name="Total 2 6 12" xfId="17099"/>
    <cellStyle name="Total 2 6 12 2" xfId="17100"/>
    <cellStyle name="Total 2 6 13" xfId="17101"/>
    <cellStyle name="Total 2 6 14" xfId="17102"/>
    <cellStyle name="Total 2 6 2" xfId="17103"/>
    <cellStyle name="Total 2 6 2 2" xfId="17104"/>
    <cellStyle name="Total 2 6 3" xfId="17105"/>
    <cellStyle name="Total 2 6 3 2" xfId="17106"/>
    <cellStyle name="Total 2 6 4" xfId="17107"/>
    <cellStyle name="Total 2 6 4 2" xfId="17108"/>
    <cellStyle name="Total 2 6 5" xfId="17109"/>
    <cellStyle name="Total 2 6 5 2" xfId="17110"/>
    <cellStyle name="Total 2 6 6" xfId="17111"/>
    <cellStyle name="Total 2 6 6 2" xfId="17112"/>
    <cellStyle name="Total 2 6 7" xfId="17113"/>
    <cellStyle name="Total 2 6 7 2" xfId="17114"/>
    <cellStyle name="Total 2 6 8" xfId="17115"/>
    <cellStyle name="Total 2 6 8 2" xfId="17116"/>
    <cellStyle name="Total 2 6 9" xfId="17117"/>
    <cellStyle name="Total 2 6 9 2" xfId="17118"/>
    <cellStyle name="Total 2 7" xfId="17119"/>
    <cellStyle name="Total 2 7 10" xfId="17120"/>
    <cellStyle name="Total 2 7 10 2" xfId="17121"/>
    <cellStyle name="Total 2 7 11" xfId="17122"/>
    <cellStyle name="Total 2 7 11 2" xfId="17123"/>
    <cellStyle name="Total 2 7 12" xfId="17124"/>
    <cellStyle name="Total 2 7 12 2" xfId="17125"/>
    <cellStyle name="Total 2 7 13" xfId="17126"/>
    <cellStyle name="Total 2 7 14" xfId="17127"/>
    <cellStyle name="Total 2 7 2" xfId="17128"/>
    <cellStyle name="Total 2 7 2 2" xfId="17129"/>
    <cellStyle name="Total 2 7 3" xfId="17130"/>
    <cellStyle name="Total 2 7 3 2" xfId="17131"/>
    <cellStyle name="Total 2 7 4" xfId="17132"/>
    <cellStyle name="Total 2 7 4 2" xfId="17133"/>
    <cellStyle name="Total 2 7 5" xfId="17134"/>
    <cellStyle name="Total 2 7 5 2" xfId="17135"/>
    <cellStyle name="Total 2 7 6" xfId="17136"/>
    <cellStyle name="Total 2 7 6 2" xfId="17137"/>
    <cellStyle name="Total 2 7 7" xfId="17138"/>
    <cellStyle name="Total 2 7 7 2" xfId="17139"/>
    <cellStyle name="Total 2 7 8" xfId="17140"/>
    <cellStyle name="Total 2 7 8 2" xfId="17141"/>
    <cellStyle name="Total 2 7 9" xfId="17142"/>
    <cellStyle name="Total 2 7 9 2" xfId="17143"/>
    <cellStyle name="Total 2 8" xfId="17144"/>
    <cellStyle name="Total 2 8 10" xfId="17145"/>
    <cellStyle name="Total 2 8 10 2" xfId="17146"/>
    <cellStyle name="Total 2 8 10 3" xfId="17147"/>
    <cellStyle name="Total 2 8 11" xfId="17148"/>
    <cellStyle name="Total 2 8 11 2" xfId="17149"/>
    <cellStyle name="Total 2 8 11 3" xfId="17150"/>
    <cellStyle name="Total 2 8 12" xfId="17151"/>
    <cellStyle name="Total 2 8 13" xfId="17152"/>
    <cellStyle name="Total 2 8 2" xfId="17153"/>
    <cellStyle name="Total 2 8 2 2" xfId="17154"/>
    <cellStyle name="Total 2 8 2 2 2" xfId="17155"/>
    <cellStyle name="Total 2 8 2 2 3" xfId="17156"/>
    <cellStyle name="Total 2 8 2 3" xfId="17157"/>
    <cellStyle name="Total 2 8 2 3 2" xfId="17158"/>
    <cellStyle name="Total 2 8 2 3 3" xfId="17159"/>
    <cellStyle name="Total 2 8 2 4" xfId="17160"/>
    <cellStyle name="Total 2 8 2 4 2" xfId="17161"/>
    <cellStyle name="Total 2 8 2 4 3" xfId="17162"/>
    <cellStyle name="Total 2 8 2 5" xfId="17163"/>
    <cellStyle name="Total 2 8 2 5 2" xfId="17164"/>
    <cellStyle name="Total 2 8 2 5 3" xfId="17165"/>
    <cellStyle name="Total 2 8 2 6" xfId="17166"/>
    <cellStyle name="Total 2 8 2 7" xfId="17167"/>
    <cellStyle name="Total 2 8 3" xfId="17168"/>
    <cellStyle name="Total 2 8 3 2" xfId="17169"/>
    <cellStyle name="Total 2 8 3 2 2" xfId="17170"/>
    <cellStyle name="Total 2 8 3 2 3" xfId="17171"/>
    <cellStyle name="Total 2 8 3 3" xfId="17172"/>
    <cellStyle name="Total 2 8 3 3 2" xfId="17173"/>
    <cellStyle name="Total 2 8 3 3 3" xfId="17174"/>
    <cellStyle name="Total 2 8 3 4" xfId="17175"/>
    <cellStyle name="Total 2 8 3 4 2" xfId="17176"/>
    <cellStyle name="Total 2 8 3 4 3" xfId="17177"/>
    <cellStyle name="Total 2 8 3 5" xfId="17178"/>
    <cellStyle name="Total 2 8 3 5 2" xfId="17179"/>
    <cellStyle name="Total 2 8 3 5 3" xfId="17180"/>
    <cellStyle name="Total 2 8 3 6" xfId="17181"/>
    <cellStyle name="Total 2 8 3 7" xfId="17182"/>
    <cellStyle name="Total 2 8 4" xfId="17183"/>
    <cellStyle name="Total 2 8 4 2" xfId="17184"/>
    <cellStyle name="Total 2 8 4 3" xfId="17185"/>
    <cellStyle name="Total 2 8 5" xfId="17186"/>
    <cellStyle name="Total 2 8 5 2" xfId="17187"/>
    <cellStyle name="Total 2 8 5 3" xfId="17188"/>
    <cellStyle name="Total 2 8 6" xfId="17189"/>
    <cellStyle name="Total 2 8 6 2" xfId="17190"/>
    <cellStyle name="Total 2 8 6 3" xfId="17191"/>
    <cellStyle name="Total 2 8 7" xfId="17192"/>
    <cellStyle name="Total 2 8 7 2" xfId="17193"/>
    <cellStyle name="Total 2 8 7 3" xfId="17194"/>
    <cellStyle name="Total 2 8 8" xfId="17195"/>
    <cellStyle name="Total 2 8 8 2" xfId="17196"/>
    <cellStyle name="Total 2 8 8 3" xfId="17197"/>
    <cellStyle name="Total 2 8 9" xfId="17198"/>
    <cellStyle name="Total 2 8 9 2" xfId="17199"/>
    <cellStyle name="Total 2 8 9 3" xfId="17200"/>
    <cellStyle name="Total 2 9" xfId="17201"/>
    <cellStyle name="Total 2 9 2" xfId="17202"/>
    <cellStyle name="Total 2 9 2 2" xfId="17203"/>
    <cellStyle name="Total 2 9 2 3" xfId="17204"/>
    <cellStyle name="Total 2 9 3" xfId="17205"/>
    <cellStyle name="Total 2 9 4" xfId="17206"/>
    <cellStyle name="Total 20" xfId="17207"/>
    <cellStyle name="Total 20 2" xfId="17208"/>
    <cellStyle name="Total 21" xfId="17209"/>
    <cellStyle name="Total 21 2" xfId="17210"/>
    <cellStyle name="Total 22" xfId="17211"/>
    <cellStyle name="Total 22 2" xfId="17212"/>
    <cellStyle name="Total 23" xfId="17213"/>
    <cellStyle name="Total 23 2" xfId="17214"/>
    <cellStyle name="Total 24" xfId="17215"/>
    <cellStyle name="Total 24 2" xfId="17216"/>
    <cellStyle name="Total 25" xfId="17217"/>
    <cellStyle name="Total 25 2" xfId="17218"/>
    <cellStyle name="Total 26" xfId="17219"/>
    <cellStyle name="Total 26 2" xfId="17220"/>
    <cellStyle name="Total 27" xfId="17221"/>
    <cellStyle name="Total 27 2" xfId="17222"/>
    <cellStyle name="Total 28" xfId="17223"/>
    <cellStyle name="Total 28 2" xfId="17224"/>
    <cellStyle name="Total 29" xfId="17225"/>
    <cellStyle name="Total 29 2" xfId="17226"/>
    <cellStyle name="Total 3" xfId="17227"/>
    <cellStyle name="Total 3 10" xfId="17228"/>
    <cellStyle name="Total 3 10 2" xfId="17229"/>
    <cellStyle name="Total 3 10 3" xfId="17230"/>
    <cellStyle name="Total 3 11" xfId="17231"/>
    <cellStyle name="Total 3 11 2" xfId="17232"/>
    <cellStyle name="Total 3 11 3" xfId="17233"/>
    <cellStyle name="Total 3 12" xfId="17234"/>
    <cellStyle name="Total 3 12 2" xfId="17235"/>
    <cellStyle name="Total 3 12 3" xfId="17236"/>
    <cellStyle name="Total 3 13" xfId="17237"/>
    <cellStyle name="Total 3 13 2" xfId="17238"/>
    <cellStyle name="Total 3 13 3" xfId="17239"/>
    <cellStyle name="Total 3 14" xfId="17240"/>
    <cellStyle name="Total 3 14 2" xfId="17241"/>
    <cellStyle name="Total 3 14 3" xfId="17242"/>
    <cellStyle name="Total 3 15" xfId="17243"/>
    <cellStyle name="Total 3 15 2" xfId="17244"/>
    <cellStyle name="Total 3 15 3" xfId="17245"/>
    <cellStyle name="Total 3 16" xfId="17246"/>
    <cellStyle name="Total 3 16 2" xfId="17247"/>
    <cellStyle name="Total 3 16 3" xfId="17248"/>
    <cellStyle name="Total 3 17" xfId="17249"/>
    <cellStyle name="Total 3 17 2" xfId="17250"/>
    <cellStyle name="Total 3 17 3" xfId="17251"/>
    <cellStyle name="Total 3 18" xfId="17252"/>
    <cellStyle name="Total 3 18 2" xfId="17253"/>
    <cellStyle name="Total 3 19" xfId="17254"/>
    <cellStyle name="Total 3 19 2" xfId="17255"/>
    <cellStyle name="Total 3 2" xfId="17256"/>
    <cellStyle name="Total 3 2 10" xfId="17257"/>
    <cellStyle name="Total 3 2 10 2" xfId="17258"/>
    <cellStyle name="Total 3 2 11" xfId="17259"/>
    <cellStyle name="Total 3 2 11 2" xfId="17260"/>
    <cellStyle name="Total 3 2 12" xfId="17261"/>
    <cellStyle name="Total 3 2 12 2" xfId="17262"/>
    <cellStyle name="Total 3 2 13" xfId="17263"/>
    <cellStyle name="Total 3 2 14" xfId="17264"/>
    <cellStyle name="Total 3 2 2" xfId="17265"/>
    <cellStyle name="Total 3 2 2 2" xfId="17266"/>
    <cellStyle name="Total 3 2 3" xfId="17267"/>
    <cellStyle name="Total 3 2 3 2" xfId="17268"/>
    <cellStyle name="Total 3 2 4" xfId="17269"/>
    <cellStyle name="Total 3 2 4 2" xfId="17270"/>
    <cellStyle name="Total 3 2 5" xfId="17271"/>
    <cellStyle name="Total 3 2 5 2" xfId="17272"/>
    <cellStyle name="Total 3 2 6" xfId="17273"/>
    <cellStyle name="Total 3 2 6 2" xfId="17274"/>
    <cellStyle name="Total 3 2 7" xfId="17275"/>
    <cellStyle name="Total 3 2 7 2" xfId="17276"/>
    <cellStyle name="Total 3 2 8" xfId="17277"/>
    <cellStyle name="Total 3 2 8 2" xfId="17278"/>
    <cellStyle name="Total 3 2 9" xfId="17279"/>
    <cellStyle name="Total 3 2 9 2" xfId="17280"/>
    <cellStyle name="Total 3 20" xfId="17281"/>
    <cellStyle name="Total 3 20 2" xfId="17282"/>
    <cellStyle name="Total 3 21" xfId="17283"/>
    <cellStyle name="Total 3 21 2" xfId="17284"/>
    <cellStyle name="Total 3 22" xfId="17285"/>
    <cellStyle name="Total 3 22 2" xfId="17286"/>
    <cellStyle name="Total 3 23" xfId="17287"/>
    <cellStyle name="Total 3 23 2" xfId="17288"/>
    <cellStyle name="Total 3 24" xfId="17289"/>
    <cellStyle name="Total 3 24 2" xfId="17290"/>
    <cellStyle name="Total 3 25" xfId="17291"/>
    <cellStyle name="Total 3 25 2" xfId="17292"/>
    <cellStyle name="Total 3 26" xfId="17293"/>
    <cellStyle name="Total 3 26 2" xfId="17294"/>
    <cellStyle name="Total 3 27" xfId="17295"/>
    <cellStyle name="Total 3 27 2" xfId="17296"/>
    <cellStyle name="Total 3 28" xfId="17297"/>
    <cellStyle name="Total 3 28 2" xfId="17298"/>
    <cellStyle name="Total 3 29" xfId="17299"/>
    <cellStyle name="Total 3 3" xfId="17300"/>
    <cellStyle name="Total 3 3 10" xfId="17301"/>
    <cellStyle name="Total 3 3 10 2" xfId="17302"/>
    <cellStyle name="Total 3 3 11" xfId="17303"/>
    <cellStyle name="Total 3 3 11 2" xfId="17304"/>
    <cellStyle name="Total 3 3 12" xfId="17305"/>
    <cellStyle name="Total 3 3 12 2" xfId="17306"/>
    <cellStyle name="Total 3 3 13" xfId="17307"/>
    <cellStyle name="Total 3 3 14" xfId="17308"/>
    <cellStyle name="Total 3 3 2" xfId="17309"/>
    <cellStyle name="Total 3 3 2 2" xfId="17310"/>
    <cellStyle name="Total 3 3 3" xfId="17311"/>
    <cellStyle name="Total 3 3 3 2" xfId="17312"/>
    <cellStyle name="Total 3 3 4" xfId="17313"/>
    <cellStyle name="Total 3 3 4 2" xfId="17314"/>
    <cellStyle name="Total 3 3 5" xfId="17315"/>
    <cellStyle name="Total 3 3 5 2" xfId="17316"/>
    <cellStyle name="Total 3 3 6" xfId="17317"/>
    <cellStyle name="Total 3 3 6 2" xfId="17318"/>
    <cellStyle name="Total 3 3 7" xfId="17319"/>
    <cellStyle name="Total 3 3 7 2" xfId="17320"/>
    <cellStyle name="Total 3 3 8" xfId="17321"/>
    <cellStyle name="Total 3 3 8 2" xfId="17322"/>
    <cellStyle name="Total 3 3 9" xfId="17323"/>
    <cellStyle name="Total 3 3 9 2" xfId="17324"/>
    <cellStyle name="Total 3 30" xfId="17325"/>
    <cellStyle name="Total 3 4" xfId="17326"/>
    <cellStyle name="Total 3 4 10" xfId="17327"/>
    <cellStyle name="Total 3 4 10 2" xfId="17328"/>
    <cellStyle name="Total 3 4 11" xfId="17329"/>
    <cellStyle name="Total 3 4 11 2" xfId="17330"/>
    <cellStyle name="Total 3 4 12" xfId="17331"/>
    <cellStyle name="Total 3 4 12 2" xfId="17332"/>
    <cellStyle name="Total 3 4 13" xfId="17333"/>
    <cellStyle name="Total 3 4 14" xfId="17334"/>
    <cellStyle name="Total 3 4 2" xfId="17335"/>
    <cellStyle name="Total 3 4 2 2" xfId="17336"/>
    <cellStyle name="Total 3 4 3" xfId="17337"/>
    <cellStyle name="Total 3 4 3 2" xfId="17338"/>
    <cellStyle name="Total 3 4 4" xfId="17339"/>
    <cellStyle name="Total 3 4 4 2" xfId="17340"/>
    <cellStyle name="Total 3 4 5" xfId="17341"/>
    <cellStyle name="Total 3 4 5 2" xfId="17342"/>
    <cellStyle name="Total 3 4 6" xfId="17343"/>
    <cellStyle name="Total 3 4 6 2" xfId="17344"/>
    <cellStyle name="Total 3 4 7" xfId="17345"/>
    <cellStyle name="Total 3 4 7 2" xfId="17346"/>
    <cellStyle name="Total 3 4 8" xfId="17347"/>
    <cellStyle name="Total 3 4 8 2" xfId="17348"/>
    <cellStyle name="Total 3 4 9" xfId="17349"/>
    <cellStyle name="Total 3 4 9 2" xfId="17350"/>
    <cellStyle name="Total 3 5" xfId="17351"/>
    <cellStyle name="Total 3 5 10" xfId="17352"/>
    <cellStyle name="Total 3 5 10 2" xfId="17353"/>
    <cellStyle name="Total 3 5 11" xfId="17354"/>
    <cellStyle name="Total 3 5 11 2" xfId="17355"/>
    <cellStyle name="Total 3 5 12" xfId="17356"/>
    <cellStyle name="Total 3 5 12 2" xfId="17357"/>
    <cellStyle name="Total 3 5 13" xfId="17358"/>
    <cellStyle name="Total 3 5 14" xfId="17359"/>
    <cellStyle name="Total 3 5 2" xfId="17360"/>
    <cellStyle name="Total 3 5 2 2" xfId="17361"/>
    <cellStyle name="Total 3 5 3" xfId="17362"/>
    <cellStyle name="Total 3 5 3 2" xfId="17363"/>
    <cellStyle name="Total 3 5 4" xfId="17364"/>
    <cellStyle name="Total 3 5 4 2" xfId="17365"/>
    <cellStyle name="Total 3 5 5" xfId="17366"/>
    <cellStyle name="Total 3 5 5 2" xfId="17367"/>
    <cellStyle name="Total 3 5 6" xfId="17368"/>
    <cellStyle name="Total 3 5 6 2" xfId="17369"/>
    <cellStyle name="Total 3 5 7" xfId="17370"/>
    <cellStyle name="Total 3 5 7 2" xfId="17371"/>
    <cellStyle name="Total 3 5 8" xfId="17372"/>
    <cellStyle name="Total 3 5 8 2" xfId="17373"/>
    <cellStyle name="Total 3 5 9" xfId="17374"/>
    <cellStyle name="Total 3 5 9 2" xfId="17375"/>
    <cellStyle name="Total 3 6" xfId="17376"/>
    <cellStyle name="Total 3 6 10" xfId="17377"/>
    <cellStyle name="Total 3 6 10 2" xfId="17378"/>
    <cellStyle name="Total 3 6 11" xfId="17379"/>
    <cellStyle name="Total 3 6 11 2" xfId="17380"/>
    <cellStyle name="Total 3 6 12" xfId="17381"/>
    <cellStyle name="Total 3 6 12 2" xfId="17382"/>
    <cellStyle name="Total 3 6 13" xfId="17383"/>
    <cellStyle name="Total 3 6 14" xfId="17384"/>
    <cellStyle name="Total 3 6 2" xfId="17385"/>
    <cellStyle name="Total 3 6 2 2" xfId="17386"/>
    <cellStyle name="Total 3 6 3" xfId="17387"/>
    <cellStyle name="Total 3 6 3 2" xfId="17388"/>
    <cellStyle name="Total 3 6 4" xfId="17389"/>
    <cellStyle name="Total 3 6 4 2" xfId="17390"/>
    <cellStyle name="Total 3 6 5" xfId="17391"/>
    <cellStyle name="Total 3 6 5 2" xfId="17392"/>
    <cellStyle name="Total 3 6 6" xfId="17393"/>
    <cellStyle name="Total 3 6 6 2" xfId="17394"/>
    <cellStyle name="Total 3 6 7" xfId="17395"/>
    <cellStyle name="Total 3 6 7 2" xfId="17396"/>
    <cellStyle name="Total 3 6 8" xfId="17397"/>
    <cellStyle name="Total 3 6 8 2" xfId="17398"/>
    <cellStyle name="Total 3 6 9" xfId="17399"/>
    <cellStyle name="Total 3 6 9 2" xfId="17400"/>
    <cellStyle name="Total 3 7" xfId="17401"/>
    <cellStyle name="Total 3 7 10" xfId="17402"/>
    <cellStyle name="Total 3 7 10 2" xfId="17403"/>
    <cellStyle name="Total 3 7 11" xfId="17404"/>
    <cellStyle name="Total 3 7 11 2" xfId="17405"/>
    <cellStyle name="Total 3 7 12" xfId="17406"/>
    <cellStyle name="Total 3 7 12 2" xfId="17407"/>
    <cellStyle name="Total 3 7 13" xfId="17408"/>
    <cellStyle name="Total 3 7 14" xfId="17409"/>
    <cellStyle name="Total 3 7 2" xfId="17410"/>
    <cellStyle name="Total 3 7 2 2" xfId="17411"/>
    <cellStyle name="Total 3 7 3" xfId="17412"/>
    <cellStyle name="Total 3 7 3 2" xfId="17413"/>
    <cellStyle name="Total 3 7 4" xfId="17414"/>
    <cellStyle name="Total 3 7 4 2" xfId="17415"/>
    <cellStyle name="Total 3 7 5" xfId="17416"/>
    <cellStyle name="Total 3 7 5 2" xfId="17417"/>
    <cellStyle name="Total 3 7 6" xfId="17418"/>
    <cellStyle name="Total 3 7 6 2" xfId="17419"/>
    <cellStyle name="Total 3 7 7" xfId="17420"/>
    <cellStyle name="Total 3 7 7 2" xfId="17421"/>
    <cellStyle name="Total 3 7 8" xfId="17422"/>
    <cellStyle name="Total 3 7 8 2" xfId="17423"/>
    <cellStyle name="Total 3 7 9" xfId="17424"/>
    <cellStyle name="Total 3 7 9 2" xfId="17425"/>
    <cellStyle name="Total 3 8" xfId="17426"/>
    <cellStyle name="Total 3 8 2" xfId="17427"/>
    <cellStyle name="Total 3 8 3" xfId="17428"/>
    <cellStyle name="Total 3 9" xfId="17429"/>
    <cellStyle name="Total 3 9 2" xfId="17430"/>
    <cellStyle name="Total 3 9 3" xfId="17431"/>
    <cellStyle name="Total 30" xfId="17432"/>
    <cellStyle name="Total 30 2" xfId="17433"/>
    <cellStyle name="Total 31" xfId="17434"/>
    <cellStyle name="Total 31 2" xfId="17435"/>
    <cellStyle name="Total 32" xfId="17436"/>
    <cellStyle name="Total 32 2" xfId="17437"/>
    <cellStyle name="Total 33" xfId="17438"/>
    <cellStyle name="Total 33 2" xfId="17439"/>
    <cellStyle name="Total 34" xfId="17440"/>
    <cellStyle name="Total 34 2" xfId="17441"/>
    <cellStyle name="Total 35" xfId="17442"/>
    <cellStyle name="Total 35 2" xfId="17443"/>
    <cellStyle name="Total 36" xfId="17444"/>
    <cellStyle name="Total 36 2" xfId="17445"/>
    <cellStyle name="Total 37" xfId="17446"/>
    <cellStyle name="Total 37 2" xfId="17447"/>
    <cellStyle name="Total 38" xfId="17448"/>
    <cellStyle name="Total 38 2" xfId="17449"/>
    <cellStyle name="Total 39" xfId="17450"/>
    <cellStyle name="Total 39 2" xfId="17451"/>
    <cellStyle name="Total 4" xfId="17452"/>
    <cellStyle name="Total 4 10" xfId="17453"/>
    <cellStyle name="Total 4 10 2" xfId="17454"/>
    <cellStyle name="Total 4 10 3" xfId="17455"/>
    <cellStyle name="Total 4 11" xfId="17456"/>
    <cellStyle name="Total 4 11 2" xfId="17457"/>
    <cellStyle name="Total 4 11 3" xfId="17458"/>
    <cellStyle name="Total 4 12" xfId="17459"/>
    <cellStyle name="Total 4 12 2" xfId="17460"/>
    <cellStyle name="Total 4 12 3" xfId="17461"/>
    <cellStyle name="Total 4 13" xfId="17462"/>
    <cellStyle name="Total 4 13 2" xfId="17463"/>
    <cellStyle name="Total 4 13 3" xfId="17464"/>
    <cellStyle name="Total 4 14" xfId="17465"/>
    <cellStyle name="Total 4 14 2" xfId="17466"/>
    <cellStyle name="Total 4 14 3" xfId="17467"/>
    <cellStyle name="Total 4 15" xfId="17468"/>
    <cellStyle name="Total 4 15 2" xfId="17469"/>
    <cellStyle name="Total 4 15 3" xfId="17470"/>
    <cellStyle name="Total 4 16" xfId="17471"/>
    <cellStyle name="Total 4 16 2" xfId="17472"/>
    <cellStyle name="Total 4 16 3" xfId="17473"/>
    <cellStyle name="Total 4 17" xfId="17474"/>
    <cellStyle name="Total 4 17 2" xfId="17475"/>
    <cellStyle name="Total 4 17 3" xfId="17476"/>
    <cellStyle name="Total 4 18" xfId="17477"/>
    <cellStyle name="Total 4 18 2" xfId="17478"/>
    <cellStyle name="Total 4 19" xfId="17479"/>
    <cellStyle name="Total 4 19 2" xfId="17480"/>
    <cellStyle name="Total 4 2" xfId="17481"/>
    <cellStyle name="Total 4 2 10" xfId="17482"/>
    <cellStyle name="Total 4 2 10 2" xfId="17483"/>
    <cellStyle name="Total 4 2 11" xfId="17484"/>
    <cellStyle name="Total 4 2 11 2" xfId="17485"/>
    <cellStyle name="Total 4 2 12" xfId="17486"/>
    <cellStyle name="Total 4 2 12 2" xfId="17487"/>
    <cellStyle name="Total 4 2 13" xfId="17488"/>
    <cellStyle name="Total 4 2 14" xfId="17489"/>
    <cellStyle name="Total 4 2 2" xfId="17490"/>
    <cellStyle name="Total 4 2 2 2" xfId="17491"/>
    <cellStyle name="Total 4 2 3" xfId="17492"/>
    <cellStyle name="Total 4 2 3 2" xfId="17493"/>
    <cellStyle name="Total 4 2 4" xfId="17494"/>
    <cellStyle name="Total 4 2 4 2" xfId="17495"/>
    <cellStyle name="Total 4 2 5" xfId="17496"/>
    <cellStyle name="Total 4 2 5 2" xfId="17497"/>
    <cellStyle name="Total 4 2 6" xfId="17498"/>
    <cellStyle name="Total 4 2 6 2" xfId="17499"/>
    <cellStyle name="Total 4 2 7" xfId="17500"/>
    <cellStyle name="Total 4 2 7 2" xfId="17501"/>
    <cellStyle name="Total 4 2 8" xfId="17502"/>
    <cellStyle name="Total 4 2 8 2" xfId="17503"/>
    <cellStyle name="Total 4 2 9" xfId="17504"/>
    <cellStyle name="Total 4 2 9 2" xfId="17505"/>
    <cellStyle name="Total 4 20" xfId="17506"/>
    <cellStyle name="Total 4 20 2" xfId="17507"/>
    <cellStyle name="Total 4 21" xfId="17508"/>
    <cellStyle name="Total 4 21 2" xfId="17509"/>
    <cellStyle name="Total 4 22" xfId="17510"/>
    <cellStyle name="Total 4 22 2" xfId="17511"/>
    <cellStyle name="Total 4 23" xfId="17512"/>
    <cellStyle name="Total 4 23 2" xfId="17513"/>
    <cellStyle name="Total 4 24" xfId="17514"/>
    <cellStyle name="Total 4 24 2" xfId="17515"/>
    <cellStyle name="Total 4 25" xfId="17516"/>
    <cellStyle name="Total 4 25 2" xfId="17517"/>
    <cellStyle name="Total 4 26" xfId="17518"/>
    <cellStyle name="Total 4 26 2" xfId="17519"/>
    <cellStyle name="Total 4 27" xfId="17520"/>
    <cellStyle name="Total 4 27 2" xfId="17521"/>
    <cellStyle name="Total 4 28" xfId="17522"/>
    <cellStyle name="Total 4 28 2" xfId="17523"/>
    <cellStyle name="Total 4 29" xfId="17524"/>
    <cellStyle name="Total 4 3" xfId="17525"/>
    <cellStyle name="Total 4 3 10" xfId="17526"/>
    <cellStyle name="Total 4 3 10 2" xfId="17527"/>
    <cellStyle name="Total 4 3 11" xfId="17528"/>
    <cellStyle name="Total 4 3 11 2" xfId="17529"/>
    <cellStyle name="Total 4 3 12" xfId="17530"/>
    <cellStyle name="Total 4 3 12 2" xfId="17531"/>
    <cellStyle name="Total 4 3 13" xfId="17532"/>
    <cellStyle name="Total 4 3 14" xfId="17533"/>
    <cellStyle name="Total 4 3 2" xfId="17534"/>
    <cellStyle name="Total 4 3 2 2" xfId="17535"/>
    <cellStyle name="Total 4 3 3" xfId="17536"/>
    <cellStyle name="Total 4 3 3 2" xfId="17537"/>
    <cellStyle name="Total 4 3 4" xfId="17538"/>
    <cellStyle name="Total 4 3 4 2" xfId="17539"/>
    <cellStyle name="Total 4 3 5" xfId="17540"/>
    <cellStyle name="Total 4 3 5 2" xfId="17541"/>
    <cellStyle name="Total 4 3 6" xfId="17542"/>
    <cellStyle name="Total 4 3 6 2" xfId="17543"/>
    <cellStyle name="Total 4 3 7" xfId="17544"/>
    <cellStyle name="Total 4 3 7 2" xfId="17545"/>
    <cellStyle name="Total 4 3 8" xfId="17546"/>
    <cellStyle name="Total 4 3 8 2" xfId="17547"/>
    <cellStyle name="Total 4 3 9" xfId="17548"/>
    <cellStyle name="Total 4 3 9 2" xfId="17549"/>
    <cellStyle name="Total 4 30" xfId="17550"/>
    <cellStyle name="Total 4 4" xfId="17551"/>
    <cellStyle name="Total 4 4 10" xfId="17552"/>
    <cellStyle name="Total 4 4 10 2" xfId="17553"/>
    <cellStyle name="Total 4 4 11" xfId="17554"/>
    <cellStyle name="Total 4 4 11 2" xfId="17555"/>
    <cellStyle name="Total 4 4 12" xfId="17556"/>
    <cellStyle name="Total 4 4 12 2" xfId="17557"/>
    <cellStyle name="Total 4 4 13" xfId="17558"/>
    <cellStyle name="Total 4 4 14" xfId="17559"/>
    <cellStyle name="Total 4 4 2" xfId="17560"/>
    <cellStyle name="Total 4 4 2 2" xfId="17561"/>
    <cellStyle name="Total 4 4 3" xfId="17562"/>
    <cellStyle name="Total 4 4 3 2" xfId="17563"/>
    <cellStyle name="Total 4 4 4" xfId="17564"/>
    <cellStyle name="Total 4 4 4 2" xfId="17565"/>
    <cellStyle name="Total 4 4 5" xfId="17566"/>
    <cellStyle name="Total 4 4 5 2" xfId="17567"/>
    <cellStyle name="Total 4 4 6" xfId="17568"/>
    <cellStyle name="Total 4 4 6 2" xfId="17569"/>
    <cellStyle name="Total 4 4 7" xfId="17570"/>
    <cellStyle name="Total 4 4 7 2" xfId="17571"/>
    <cellStyle name="Total 4 4 8" xfId="17572"/>
    <cellStyle name="Total 4 4 8 2" xfId="17573"/>
    <cellStyle name="Total 4 4 9" xfId="17574"/>
    <cellStyle name="Total 4 4 9 2" xfId="17575"/>
    <cellStyle name="Total 4 5" xfId="17576"/>
    <cellStyle name="Total 4 5 10" xfId="17577"/>
    <cellStyle name="Total 4 5 10 2" xfId="17578"/>
    <cellStyle name="Total 4 5 11" xfId="17579"/>
    <cellStyle name="Total 4 5 11 2" xfId="17580"/>
    <cellStyle name="Total 4 5 12" xfId="17581"/>
    <cellStyle name="Total 4 5 12 2" xfId="17582"/>
    <cellStyle name="Total 4 5 13" xfId="17583"/>
    <cellStyle name="Total 4 5 14" xfId="17584"/>
    <cellStyle name="Total 4 5 2" xfId="17585"/>
    <cellStyle name="Total 4 5 2 2" xfId="17586"/>
    <cellStyle name="Total 4 5 3" xfId="17587"/>
    <cellStyle name="Total 4 5 3 2" xfId="17588"/>
    <cellStyle name="Total 4 5 4" xfId="17589"/>
    <cellStyle name="Total 4 5 4 2" xfId="17590"/>
    <cellStyle name="Total 4 5 5" xfId="17591"/>
    <cellStyle name="Total 4 5 5 2" xfId="17592"/>
    <cellStyle name="Total 4 5 6" xfId="17593"/>
    <cellStyle name="Total 4 5 6 2" xfId="17594"/>
    <cellStyle name="Total 4 5 7" xfId="17595"/>
    <cellStyle name="Total 4 5 7 2" xfId="17596"/>
    <cellStyle name="Total 4 5 8" xfId="17597"/>
    <cellStyle name="Total 4 5 8 2" xfId="17598"/>
    <cellStyle name="Total 4 5 9" xfId="17599"/>
    <cellStyle name="Total 4 5 9 2" xfId="17600"/>
    <cellStyle name="Total 4 6" xfId="17601"/>
    <cellStyle name="Total 4 6 10" xfId="17602"/>
    <cellStyle name="Total 4 6 10 2" xfId="17603"/>
    <cellStyle name="Total 4 6 11" xfId="17604"/>
    <cellStyle name="Total 4 6 11 2" xfId="17605"/>
    <cellStyle name="Total 4 6 12" xfId="17606"/>
    <cellStyle name="Total 4 6 12 2" xfId="17607"/>
    <cellStyle name="Total 4 6 13" xfId="17608"/>
    <cellStyle name="Total 4 6 14" xfId="17609"/>
    <cellStyle name="Total 4 6 2" xfId="17610"/>
    <cellStyle name="Total 4 6 2 2" xfId="17611"/>
    <cellStyle name="Total 4 6 3" xfId="17612"/>
    <cellStyle name="Total 4 6 3 2" xfId="17613"/>
    <cellStyle name="Total 4 6 4" xfId="17614"/>
    <cellStyle name="Total 4 6 4 2" xfId="17615"/>
    <cellStyle name="Total 4 6 5" xfId="17616"/>
    <cellStyle name="Total 4 6 5 2" xfId="17617"/>
    <cellStyle name="Total 4 6 6" xfId="17618"/>
    <cellStyle name="Total 4 6 6 2" xfId="17619"/>
    <cellStyle name="Total 4 6 7" xfId="17620"/>
    <cellStyle name="Total 4 6 7 2" xfId="17621"/>
    <cellStyle name="Total 4 6 8" xfId="17622"/>
    <cellStyle name="Total 4 6 8 2" xfId="17623"/>
    <cellStyle name="Total 4 6 9" xfId="17624"/>
    <cellStyle name="Total 4 6 9 2" xfId="17625"/>
    <cellStyle name="Total 4 7" xfId="17626"/>
    <cellStyle name="Total 4 7 10" xfId="17627"/>
    <cellStyle name="Total 4 7 10 2" xfId="17628"/>
    <cellStyle name="Total 4 7 11" xfId="17629"/>
    <cellStyle name="Total 4 7 11 2" xfId="17630"/>
    <cellStyle name="Total 4 7 12" xfId="17631"/>
    <cellStyle name="Total 4 7 12 2" xfId="17632"/>
    <cellStyle name="Total 4 7 13" xfId="17633"/>
    <cellStyle name="Total 4 7 14" xfId="17634"/>
    <cellStyle name="Total 4 7 2" xfId="17635"/>
    <cellStyle name="Total 4 7 2 2" xfId="17636"/>
    <cellStyle name="Total 4 7 3" xfId="17637"/>
    <cellStyle name="Total 4 7 3 2" xfId="17638"/>
    <cellStyle name="Total 4 7 4" xfId="17639"/>
    <cellStyle name="Total 4 7 4 2" xfId="17640"/>
    <cellStyle name="Total 4 7 5" xfId="17641"/>
    <cellStyle name="Total 4 7 5 2" xfId="17642"/>
    <cellStyle name="Total 4 7 6" xfId="17643"/>
    <cellStyle name="Total 4 7 6 2" xfId="17644"/>
    <cellStyle name="Total 4 7 7" xfId="17645"/>
    <cellStyle name="Total 4 7 7 2" xfId="17646"/>
    <cellStyle name="Total 4 7 8" xfId="17647"/>
    <cellStyle name="Total 4 7 8 2" xfId="17648"/>
    <cellStyle name="Total 4 7 9" xfId="17649"/>
    <cellStyle name="Total 4 7 9 2" xfId="17650"/>
    <cellStyle name="Total 4 8" xfId="17651"/>
    <cellStyle name="Total 4 8 2" xfId="17652"/>
    <cellStyle name="Total 4 8 3" xfId="17653"/>
    <cellStyle name="Total 4 9" xfId="17654"/>
    <cellStyle name="Total 4 9 2" xfId="17655"/>
    <cellStyle name="Total 4 9 3" xfId="17656"/>
    <cellStyle name="Total 40" xfId="17657"/>
    <cellStyle name="Total 40 2" xfId="17658"/>
    <cellStyle name="Total 41" xfId="17659"/>
    <cellStyle name="Total 42" xfId="17660"/>
    <cellStyle name="Total 43" xfId="17661"/>
    <cellStyle name="Total 44" xfId="17662"/>
    <cellStyle name="Total 45" xfId="17663"/>
    <cellStyle name="Total 46" xfId="17664"/>
    <cellStyle name="Total 47" xfId="17665"/>
    <cellStyle name="Total 48" xfId="17666"/>
    <cellStyle name="Total 49" xfId="17667"/>
    <cellStyle name="Total 5" xfId="17668"/>
    <cellStyle name="Total 5 2" xfId="17669"/>
    <cellStyle name="Total 5 3" xfId="17670"/>
    <cellStyle name="Total 50" xfId="17671"/>
    <cellStyle name="Total 51" xfId="17672"/>
    <cellStyle name="Total 52" xfId="17673"/>
    <cellStyle name="Total 53" xfId="17674"/>
    <cellStyle name="Total 54" xfId="17675"/>
    <cellStyle name="Total 55" xfId="17676"/>
    <cellStyle name="Total 56" xfId="17677"/>
    <cellStyle name="Total 57" xfId="17678"/>
    <cellStyle name="Total 58" xfId="18437"/>
    <cellStyle name="Total 6" xfId="17679"/>
    <cellStyle name="Total 6 2" xfId="17680"/>
    <cellStyle name="Total 6 3" xfId="17681"/>
    <cellStyle name="Total 7" xfId="17682"/>
    <cellStyle name="Total 7 2" xfId="17683"/>
    <cellStyle name="Total 7 3" xfId="17684"/>
    <cellStyle name="Total 8" xfId="17685"/>
    <cellStyle name="Total 8 2" xfId="17686"/>
    <cellStyle name="Total 8 3" xfId="17687"/>
    <cellStyle name="Total 9" xfId="17688"/>
    <cellStyle name="Total 9 2" xfId="17689"/>
    <cellStyle name="Total 9 3" xfId="17690"/>
    <cellStyle name="Warning Text" xfId="3" builtinId="11" customBuiltin="1"/>
    <cellStyle name="Warning Text 10" xfId="17691"/>
    <cellStyle name="Warning Text 10 2" xfId="17692"/>
    <cellStyle name="Warning Text 11" xfId="17693"/>
    <cellStyle name="Warning Text 11 2" xfId="17694"/>
    <cellStyle name="Warning Text 12" xfId="17695"/>
    <cellStyle name="Warning Text 12 2" xfId="17696"/>
    <cellStyle name="Warning Text 13" xfId="17697"/>
    <cellStyle name="Warning Text 13 2" xfId="17698"/>
    <cellStyle name="Warning Text 14" xfId="17699"/>
    <cellStyle name="Warning Text 14 2" xfId="17700"/>
    <cellStyle name="Warning Text 15" xfId="17701"/>
    <cellStyle name="Warning Text 15 2" xfId="17702"/>
    <cellStyle name="Warning Text 16" xfId="17703"/>
    <cellStyle name="Warning Text 16 2" xfId="17704"/>
    <cellStyle name="Warning Text 17" xfId="17705"/>
    <cellStyle name="Warning Text 17 2" xfId="17706"/>
    <cellStyle name="Warning Text 18" xfId="17707"/>
    <cellStyle name="Warning Text 18 2" xfId="17708"/>
    <cellStyle name="Warning Text 19" xfId="17709"/>
    <cellStyle name="Warning Text 19 2" xfId="17710"/>
    <cellStyle name="Warning Text 2" xfId="17711"/>
    <cellStyle name="Warning Text 2 10" xfId="17712"/>
    <cellStyle name="Warning Text 2 10 2" xfId="17713"/>
    <cellStyle name="Warning Text 2 10 3" xfId="17714"/>
    <cellStyle name="Warning Text 2 11" xfId="17715"/>
    <cellStyle name="Warning Text 2 11 2" xfId="17716"/>
    <cellStyle name="Warning Text 2 11 3" xfId="17717"/>
    <cellStyle name="Warning Text 2 12" xfId="17718"/>
    <cellStyle name="Warning Text 2 12 2" xfId="17719"/>
    <cellStyle name="Warning Text 2 12 3" xfId="17720"/>
    <cellStyle name="Warning Text 2 13" xfId="17721"/>
    <cellStyle name="Warning Text 2 13 2" xfId="17722"/>
    <cellStyle name="Warning Text 2 13 3" xfId="17723"/>
    <cellStyle name="Warning Text 2 14" xfId="17724"/>
    <cellStyle name="Warning Text 2 14 2" xfId="17725"/>
    <cellStyle name="Warning Text 2 14 3" xfId="17726"/>
    <cellStyle name="Warning Text 2 15" xfId="17727"/>
    <cellStyle name="Warning Text 2 15 2" xfId="17728"/>
    <cellStyle name="Warning Text 2 15 3" xfId="17729"/>
    <cellStyle name="Warning Text 2 16" xfId="17730"/>
    <cellStyle name="Warning Text 2 16 2" xfId="17731"/>
    <cellStyle name="Warning Text 2 16 3" xfId="17732"/>
    <cellStyle name="Warning Text 2 17" xfId="17733"/>
    <cellStyle name="Warning Text 2 17 2" xfId="17734"/>
    <cellStyle name="Warning Text 2 17 3" xfId="17735"/>
    <cellStyle name="Warning Text 2 18" xfId="17736"/>
    <cellStyle name="Warning Text 2 18 2" xfId="17737"/>
    <cellStyle name="Warning Text 2 19" xfId="17738"/>
    <cellStyle name="Warning Text 2 19 2" xfId="17739"/>
    <cellStyle name="Warning Text 2 2" xfId="17740"/>
    <cellStyle name="Warning Text 2 2 10" xfId="17741"/>
    <cellStyle name="Warning Text 2 2 10 2" xfId="17742"/>
    <cellStyle name="Warning Text 2 2 11" xfId="17743"/>
    <cellStyle name="Warning Text 2 2 11 2" xfId="17744"/>
    <cellStyle name="Warning Text 2 2 12" xfId="17745"/>
    <cellStyle name="Warning Text 2 2 12 2" xfId="17746"/>
    <cellStyle name="Warning Text 2 2 13" xfId="17747"/>
    <cellStyle name="Warning Text 2 2 14" xfId="17748"/>
    <cellStyle name="Warning Text 2 2 2" xfId="17749"/>
    <cellStyle name="Warning Text 2 2 2 2" xfId="17750"/>
    <cellStyle name="Warning Text 2 2 3" xfId="17751"/>
    <cellStyle name="Warning Text 2 2 3 2" xfId="17752"/>
    <cellStyle name="Warning Text 2 2 4" xfId="17753"/>
    <cellStyle name="Warning Text 2 2 4 2" xfId="17754"/>
    <cellStyle name="Warning Text 2 2 5" xfId="17755"/>
    <cellStyle name="Warning Text 2 2 5 2" xfId="17756"/>
    <cellStyle name="Warning Text 2 2 6" xfId="17757"/>
    <cellStyle name="Warning Text 2 2 6 2" xfId="17758"/>
    <cellStyle name="Warning Text 2 2 7" xfId="17759"/>
    <cellStyle name="Warning Text 2 2 7 2" xfId="17760"/>
    <cellStyle name="Warning Text 2 2 8" xfId="17761"/>
    <cellStyle name="Warning Text 2 2 8 2" xfId="17762"/>
    <cellStyle name="Warning Text 2 2 9" xfId="17763"/>
    <cellStyle name="Warning Text 2 2 9 2" xfId="17764"/>
    <cellStyle name="Warning Text 2 20" xfId="17765"/>
    <cellStyle name="Warning Text 2 20 2" xfId="17766"/>
    <cellStyle name="Warning Text 2 21" xfId="17767"/>
    <cellStyle name="Warning Text 2 21 2" xfId="17768"/>
    <cellStyle name="Warning Text 2 22" xfId="17769"/>
    <cellStyle name="Warning Text 2 22 2" xfId="17770"/>
    <cellStyle name="Warning Text 2 23" xfId="17771"/>
    <cellStyle name="Warning Text 2 23 2" xfId="17772"/>
    <cellStyle name="Warning Text 2 24" xfId="17773"/>
    <cellStyle name="Warning Text 2 24 2" xfId="17774"/>
    <cellStyle name="Warning Text 2 25" xfId="17775"/>
    <cellStyle name="Warning Text 2 25 2" xfId="17776"/>
    <cellStyle name="Warning Text 2 26" xfId="17777"/>
    <cellStyle name="Warning Text 2 26 2" xfId="17778"/>
    <cellStyle name="Warning Text 2 27" xfId="17779"/>
    <cellStyle name="Warning Text 2 27 2" xfId="17780"/>
    <cellStyle name="Warning Text 2 28" xfId="17781"/>
    <cellStyle name="Warning Text 2 28 2" xfId="17782"/>
    <cellStyle name="Warning Text 2 29" xfId="17783"/>
    <cellStyle name="Warning Text 2 3" xfId="17784"/>
    <cellStyle name="Warning Text 2 3 10" xfId="17785"/>
    <cellStyle name="Warning Text 2 3 10 2" xfId="17786"/>
    <cellStyle name="Warning Text 2 3 11" xfId="17787"/>
    <cellStyle name="Warning Text 2 3 11 2" xfId="17788"/>
    <cellStyle name="Warning Text 2 3 12" xfId="17789"/>
    <cellStyle name="Warning Text 2 3 12 2" xfId="17790"/>
    <cellStyle name="Warning Text 2 3 13" xfId="17791"/>
    <cellStyle name="Warning Text 2 3 14" xfId="17792"/>
    <cellStyle name="Warning Text 2 3 2" xfId="17793"/>
    <cellStyle name="Warning Text 2 3 2 2" xfId="17794"/>
    <cellStyle name="Warning Text 2 3 3" xfId="17795"/>
    <cellStyle name="Warning Text 2 3 3 2" xfId="17796"/>
    <cellStyle name="Warning Text 2 3 4" xfId="17797"/>
    <cellStyle name="Warning Text 2 3 4 2" xfId="17798"/>
    <cellStyle name="Warning Text 2 3 5" xfId="17799"/>
    <cellStyle name="Warning Text 2 3 5 2" xfId="17800"/>
    <cellStyle name="Warning Text 2 3 6" xfId="17801"/>
    <cellStyle name="Warning Text 2 3 6 2" xfId="17802"/>
    <cellStyle name="Warning Text 2 3 7" xfId="17803"/>
    <cellStyle name="Warning Text 2 3 7 2" xfId="17804"/>
    <cellStyle name="Warning Text 2 3 8" xfId="17805"/>
    <cellStyle name="Warning Text 2 3 8 2" xfId="17806"/>
    <cellStyle name="Warning Text 2 3 9" xfId="17807"/>
    <cellStyle name="Warning Text 2 3 9 2" xfId="17808"/>
    <cellStyle name="Warning Text 2 30" xfId="17809"/>
    <cellStyle name="Warning Text 2 31" xfId="17810"/>
    <cellStyle name="Warning Text 2 4" xfId="17811"/>
    <cellStyle name="Warning Text 2 4 10" xfId="17812"/>
    <cellStyle name="Warning Text 2 4 10 2" xfId="17813"/>
    <cellStyle name="Warning Text 2 4 11" xfId="17814"/>
    <cellStyle name="Warning Text 2 4 11 2" xfId="17815"/>
    <cellStyle name="Warning Text 2 4 12" xfId="17816"/>
    <cellStyle name="Warning Text 2 4 12 2" xfId="17817"/>
    <cellStyle name="Warning Text 2 4 13" xfId="17818"/>
    <cellStyle name="Warning Text 2 4 14" xfId="17819"/>
    <cellStyle name="Warning Text 2 4 2" xfId="17820"/>
    <cellStyle name="Warning Text 2 4 2 2" xfId="17821"/>
    <cellStyle name="Warning Text 2 4 3" xfId="17822"/>
    <cellStyle name="Warning Text 2 4 3 2" xfId="17823"/>
    <cellStyle name="Warning Text 2 4 4" xfId="17824"/>
    <cellStyle name="Warning Text 2 4 4 2" xfId="17825"/>
    <cellStyle name="Warning Text 2 4 5" xfId="17826"/>
    <cellStyle name="Warning Text 2 4 5 2" xfId="17827"/>
    <cellStyle name="Warning Text 2 4 6" xfId="17828"/>
    <cellStyle name="Warning Text 2 4 6 2" xfId="17829"/>
    <cellStyle name="Warning Text 2 4 7" xfId="17830"/>
    <cellStyle name="Warning Text 2 4 7 2" xfId="17831"/>
    <cellStyle name="Warning Text 2 4 8" xfId="17832"/>
    <cellStyle name="Warning Text 2 4 8 2" xfId="17833"/>
    <cellStyle name="Warning Text 2 4 9" xfId="17834"/>
    <cellStyle name="Warning Text 2 4 9 2" xfId="17835"/>
    <cellStyle name="Warning Text 2 5" xfId="17836"/>
    <cellStyle name="Warning Text 2 5 10" xfId="17837"/>
    <cellStyle name="Warning Text 2 5 10 2" xfId="17838"/>
    <cellStyle name="Warning Text 2 5 11" xfId="17839"/>
    <cellStyle name="Warning Text 2 5 11 2" xfId="17840"/>
    <cellStyle name="Warning Text 2 5 12" xfId="17841"/>
    <cellStyle name="Warning Text 2 5 12 2" xfId="17842"/>
    <cellStyle name="Warning Text 2 5 13" xfId="17843"/>
    <cellStyle name="Warning Text 2 5 14" xfId="17844"/>
    <cellStyle name="Warning Text 2 5 2" xfId="17845"/>
    <cellStyle name="Warning Text 2 5 2 2" xfId="17846"/>
    <cellStyle name="Warning Text 2 5 3" xfId="17847"/>
    <cellStyle name="Warning Text 2 5 3 2" xfId="17848"/>
    <cellStyle name="Warning Text 2 5 4" xfId="17849"/>
    <cellStyle name="Warning Text 2 5 4 2" xfId="17850"/>
    <cellStyle name="Warning Text 2 5 5" xfId="17851"/>
    <cellStyle name="Warning Text 2 5 5 2" xfId="17852"/>
    <cellStyle name="Warning Text 2 5 6" xfId="17853"/>
    <cellStyle name="Warning Text 2 5 6 2" xfId="17854"/>
    <cellStyle name="Warning Text 2 5 7" xfId="17855"/>
    <cellStyle name="Warning Text 2 5 7 2" xfId="17856"/>
    <cellStyle name="Warning Text 2 5 8" xfId="17857"/>
    <cellStyle name="Warning Text 2 5 8 2" xfId="17858"/>
    <cellStyle name="Warning Text 2 5 9" xfId="17859"/>
    <cellStyle name="Warning Text 2 5 9 2" xfId="17860"/>
    <cellStyle name="Warning Text 2 6" xfId="17861"/>
    <cellStyle name="Warning Text 2 6 10" xfId="17862"/>
    <cellStyle name="Warning Text 2 6 10 2" xfId="17863"/>
    <cellStyle name="Warning Text 2 6 11" xfId="17864"/>
    <cellStyle name="Warning Text 2 6 11 2" xfId="17865"/>
    <cellStyle name="Warning Text 2 6 12" xfId="17866"/>
    <cellStyle name="Warning Text 2 6 12 2" xfId="17867"/>
    <cellStyle name="Warning Text 2 6 13" xfId="17868"/>
    <cellStyle name="Warning Text 2 6 14" xfId="17869"/>
    <cellStyle name="Warning Text 2 6 2" xfId="17870"/>
    <cellStyle name="Warning Text 2 6 2 2" xfId="17871"/>
    <cellStyle name="Warning Text 2 6 3" xfId="17872"/>
    <cellStyle name="Warning Text 2 6 3 2" xfId="17873"/>
    <cellStyle name="Warning Text 2 6 4" xfId="17874"/>
    <cellStyle name="Warning Text 2 6 4 2" xfId="17875"/>
    <cellStyle name="Warning Text 2 6 5" xfId="17876"/>
    <cellStyle name="Warning Text 2 6 5 2" xfId="17877"/>
    <cellStyle name="Warning Text 2 6 6" xfId="17878"/>
    <cellStyle name="Warning Text 2 6 6 2" xfId="17879"/>
    <cellStyle name="Warning Text 2 6 7" xfId="17880"/>
    <cellStyle name="Warning Text 2 6 7 2" xfId="17881"/>
    <cellStyle name="Warning Text 2 6 8" xfId="17882"/>
    <cellStyle name="Warning Text 2 6 8 2" xfId="17883"/>
    <cellStyle name="Warning Text 2 6 9" xfId="17884"/>
    <cellStyle name="Warning Text 2 6 9 2" xfId="17885"/>
    <cellStyle name="Warning Text 2 7" xfId="17886"/>
    <cellStyle name="Warning Text 2 7 10" xfId="17887"/>
    <cellStyle name="Warning Text 2 7 10 2" xfId="17888"/>
    <cellStyle name="Warning Text 2 7 11" xfId="17889"/>
    <cellStyle name="Warning Text 2 7 11 2" xfId="17890"/>
    <cellStyle name="Warning Text 2 7 12" xfId="17891"/>
    <cellStyle name="Warning Text 2 7 12 2" xfId="17892"/>
    <cellStyle name="Warning Text 2 7 13" xfId="17893"/>
    <cellStyle name="Warning Text 2 7 14" xfId="17894"/>
    <cellStyle name="Warning Text 2 7 2" xfId="17895"/>
    <cellStyle name="Warning Text 2 7 2 2" xfId="17896"/>
    <cellStyle name="Warning Text 2 7 3" xfId="17897"/>
    <cellStyle name="Warning Text 2 7 3 2" xfId="17898"/>
    <cellStyle name="Warning Text 2 7 4" xfId="17899"/>
    <cellStyle name="Warning Text 2 7 4 2" xfId="17900"/>
    <cellStyle name="Warning Text 2 7 5" xfId="17901"/>
    <cellStyle name="Warning Text 2 7 5 2" xfId="17902"/>
    <cellStyle name="Warning Text 2 7 6" xfId="17903"/>
    <cellStyle name="Warning Text 2 7 6 2" xfId="17904"/>
    <cellStyle name="Warning Text 2 7 7" xfId="17905"/>
    <cellStyle name="Warning Text 2 7 7 2" xfId="17906"/>
    <cellStyle name="Warning Text 2 7 8" xfId="17907"/>
    <cellStyle name="Warning Text 2 7 8 2" xfId="17908"/>
    <cellStyle name="Warning Text 2 7 9" xfId="17909"/>
    <cellStyle name="Warning Text 2 7 9 2" xfId="17910"/>
    <cellStyle name="Warning Text 2 8" xfId="17911"/>
    <cellStyle name="Warning Text 2 8 2" xfId="17912"/>
    <cellStyle name="Warning Text 2 8 3" xfId="17913"/>
    <cellStyle name="Warning Text 2 9" xfId="17914"/>
    <cellStyle name="Warning Text 2 9 2" xfId="17915"/>
    <cellStyle name="Warning Text 2 9 3" xfId="17916"/>
    <cellStyle name="Warning Text 20" xfId="17917"/>
    <cellStyle name="Warning Text 20 2" xfId="17918"/>
    <cellStyle name="Warning Text 21" xfId="17919"/>
    <cellStyle name="Warning Text 21 2" xfId="17920"/>
    <cellStyle name="Warning Text 22" xfId="17921"/>
    <cellStyle name="Warning Text 22 2" xfId="17922"/>
    <cellStyle name="Warning Text 23" xfId="17923"/>
    <cellStyle name="Warning Text 23 2" xfId="17924"/>
    <cellStyle name="Warning Text 24" xfId="17925"/>
    <cellStyle name="Warning Text 24 2" xfId="17926"/>
    <cellStyle name="Warning Text 25" xfId="17927"/>
    <cellStyle name="Warning Text 25 2" xfId="17928"/>
    <cellStyle name="Warning Text 26" xfId="17929"/>
    <cellStyle name="Warning Text 26 2" xfId="17930"/>
    <cellStyle name="Warning Text 27" xfId="17931"/>
    <cellStyle name="Warning Text 27 2" xfId="17932"/>
    <cellStyle name="Warning Text 28" xfId="17933"/>
    <cellStyle name="Warning Text 28 2" xfId="17934"/>
    <cellStyle name="Warning Text 29" xfId="17935"/>
    <cellStyle name="Warning Text 29 2" xfId="17936"/>
    <cellStyle name="Warning Text 3" xfId="17937"/>
    <cellStyle name="Warning Text 3 10" xfId="17938"/>
    <cellStyle name="Warning Text 3 10 2" xfId="17939"/>
    <cellStyle name="Warning Text 3 10 3" xfId="17940"/>
    <cellStyle name="Warning Text 3 11" xfId="17941"/>
    <cellStyle name="Warning Text 3 11 2" xfId="17942"/>
    <cellStyle name="Warning Text 3 11 3" xfId="17943"/>
    <cellStyle name="Warning Text 3 12" xfId="17944"/>
    <cellStyle name="Warning Text 3 12 2" xfId="17945"/>
    <cellStyle name="Warning Text 3 12 3" xfId="17946"/>
    <cellStyle name="Warning Text 3 13" xfId="17947"/>
    <cellStyle name="Warning Text 3 13 2" xfId="17948"/>
    <cellStyle name="Warning Text 3 13 3" xfId="17949"/>
    <cellStyle name="Warning Text 3 14" xfId="17950"/>
    <cellStyle name="Warning Text 3 14 2" xfId="17951"/>
    <cellStyle name="Warning Text 3 14 3" xfId="17952"/>
    <cellStyle name="Warning Text 3 15" xfId="17953"/>
    <cellStyle name="Warning Text 3 15 2" xfId="17954"/>
    <cellStyle name="Warning Text 3 15 3" xfId="17955"/>
    <cellStyle name="Warning Text 3 16" xfId="17956"/>
    <cellStyle name="Warning Text 3 16 2" xfId="17957"/>
    <cellStyle name="Warning Text 3 16 3" xfId="17958"/>
    <cellStyle name="Warning Text 3 17" xfId="17959"/>
    <cellStyle name="Warning Text 3 17 2" xfId="17960"/>
    <cellStyle name="Warning Text 3 17 3" xfId="17961"/>
    <cellStyle name="Warning Text 3 18" xfId="17962"/>
    <cellStyle name="Warning Text 3 18 2" xfId="17963"/>
    <cellStyle name="Warning Text 3 19" xfId="17964"/>
    <cellStyle name="Warning Text 3 19 2" xfId="17965"/>
    <cellStyle name="Warning Text 3 2" xfId="17966"/>
    <cellStyle name="Warning Text 3 2 10" xfId="17967"/>
    <cellStyle name="Warning Text 3 2 10 2" xfId="17968"/>
    <cellStyle name="Warning Text 3 2 11" xfId="17969"/>
    <cellStyle name="Warning Text 3 2 11 2" xfId="17970"/>
    <cellStyle name="Warning Text 3 2 12" xfId="17971"/>
    <cellStyle name="Warning Text 3 2 12 2" xfId="17972"/>
    <cellStyle name="Warning Text 3 2 13" xfId="17973"/>
    <cellStyle name="Warning Text 3 2 14" xfId="17974"/>
    <cellStyle name="Warning Text 3 2 2" xfId="17975"/>
    <cellStyle name="Warning Text 3 2 2 2" xfId="17976"/>
    <cellStyle name="Warning Text 3 2 3" xfId="17977"/>
    <cellStyle name="Warning Text 3 2 3 2" xfId="17978"/>
    <cellStyle name="Warning Text 3 2 4" xfId="17979"/>
    <cellStyle name="Warning Text 3 2 4 2" xfId="17980"/>
    <cellStyle name="Warning Text 3 2 5" xfId="17981"/>
    <cellStyle name="Warning Text 3 2 5 2" xfId="17982"/>
    <cellStyle name="Warning Text 3 2 6" xfId="17983"/>
    <cellStyle name="Warning Text 3 2 6 2" xfId="17984"/>
    <cellStyle name="Warning Text 3 2 7" xfId="17985"/>
    <cellStyle name="Warning Text 3 2 7 2" xfId="17986"/>
    <cellStyle name="Warning Text 3 2 8" xfId="17987"/>
    <cellStyle name="Warning Text 3 2 8 2" xfId="17988"/>
    <cellStyle name="Warning Text 3 2 9" xfId="17989"/>
    <cellStyle name="Warning Text 3 2 9 2" xfId="17990"/>
    <cellStyle name="Warning Text 3 20" xfId="17991"/>
    <cellStyle name="Warning Text 3 20 2" xfId="17992"/>
    <cellStyle name="Warning Text 3 21" xfId="17993"/>
    <cellStyle name="Warning Text 3 21 2" xfId="17994"/>
    <cellStyle name="Warning Text 3 22" xfId="17995"/>
    <cellStyle name="Warning Text 3 22 2" xfId="17996"/>
    <cellStyle name="Warning Text 3 23" xfId="17997"/>
    <cellStyle name="Warning Text 3 23 2" xfId="17998"/>
    <cellStyle name="Warning Text 3 24" xfId="17999"/>
    <cellStyle name="Warning Text 3 24 2" xfId="18000"/>
    <cellStyle name="Warning Text 3 25" xfId="18001"/>
    <cellStyle name="Warning Text 3 25 2" xfId="18002"/>
    <cellStyle name="Warning Text 3 26" xfId="18003"/>
    <cellStyle name="Warning Text 3 26 2" xfId="18004"/>
    <cellStyle name="Warning Text 3 27" xfId="18005"/>
    <cellStyle name="Warning Text 3 27 2" xfId="18006"/>
    <cellStyle name="Warning Text 3 28" xfId="18007"/>
    <cellStyle name="Warning Text 3 28 2" xfId="18008"/>
    <cellStyle name="Warning Text 3 29" xfId="18009"/>
    <cellStyle name="Warning Text 3 3" xfId="18010"/>
    <cellStyle name="Warning Text 3 3 10" xfId="18011"/>
    <cellStyle name="Warning Text 3 3 10 2" xfId="18012"/>
    <cellStyle name="Warning Text 3 3 11" xfId="18013"/>
    <cellStyle name="Warning Text 3 3 11 2" xfId="18014"/>
    <cellStyle name="Warning Text 3 3 12" xfId="18015"/>
    <cellStyle name="Warning Text 3 3 12 2" xfId="18016"/>
    <cellStyle name="Warning Text 3 3 13" xfId="18017"/>
    <cellStyle name="Warning Text 3 3 14" xfId="18018"/>
    <cellStyle name="Warning Text 3 3 2" xfId="18019"/>
    <cellStyle name="Warning Text 3 3 2 2" xfId="18020"/>
    <cellStyle name="Warning Text 3 3 3" xfId="18021"/>
    <cellStyle name="Warning Text 3 3 3 2" xfId="18022"/>
    <cellStyle name="Warning Text 3 3 4" xfId="18023"/>
    <cellStyle name="Warning Text 3 3 4 2" xfId="18024"/>
    <cellStyle name="Warning Text 3 3 5" xfId="18025"/>
    <cellStyle name="Warning Text 3 3 5 2" xfId="18026"/>
    <cellStyle name="Warning Text 3 3 6" xfId="18027"/>
    <cellStyle name="Warning Text 3 3 6 2" xfId="18028"/>
    <cellStyle name="Warning Text 3 3 7" xfId="18029"/>
    <cellStyle name="Warning Text 3 3 7 2" xfId="18030"/>
    <cellStyle name="Warning Text 3 3 8" xfId="18031"/>
    <cellStyle name="Warning Text 3 3 8 2" xfId="18032"/>
    <cellStyle name="Warning Text 3 3 9" xfId="18033"/>
    <cellStyle name="Warning Text 3 3 9 2" xfId="18034"/>
    <cellStyle name="Warning Text 3 30" xfId="18035"/>
    <cellStyle name="Warning Text 3 4" xfId="18036"/>
    <cellStyle name="Warning Text 3 4 10" xfId="18037"/>
    <cellStyle name="Warning Text 3 4 10 2" xfId="18038"/>
    <cellStyle name="Warning Text 3 4 11" xfId="18039"/>
    <cellStyle name="Warning Text 3 4 11 2" xfId="18040"/>
    <cellStyle name="Warning Text 3 4 12" xfId="18041"/>
    <cellStyle name="Warning Text 3 4 12 2" xfId="18042"/>
    <cellStyle name="Warning Text 3 4 13" xfId="18043"/>
    <cellStyle name="Warning Text 3 4 14" xfId="18044"/>
    <cellStyle name="Warning Text 3 4 2" xfId="18045"/>
    <cellStyle name="Warning Text 3 4 2 2" xfId="18046"/>
    <cellStyle name="Warning Text 3 4 3" xfId="18047"/>
    <cellStyle name="Warning Text 3 4 3 2" xfId="18048"/>
    <cellStyle name="Warning Text 3 4 4" xfId="18049"/>
    <cellStyle name="Warning Text 3 4 4 2" xfId="18050"/>
    <cellStyle name="Warning Text 3 4 5" xfId="18051"/>
    <cellStyle name="Warning Text 3 4 5 2" xfId="18052"/>
    <cellStyle name="Warning Text 3 4 6" xfId="18053"/>
    <cellStyle name="Warning Text 3 4 6 2" xfId="18054"/>
    <cellStyle name="Warning Text 3 4 7" xfId="18055"/>
    <cellStyle name="Warning Text 3 4 7 2" xfId="18056"/>
    <cellStyle name="Warning Text 3 4 8" xfId="18057"/>
    <cellStyle name="Warning Text 3 4 8 2" xfId="18058"/>
    <cellStyle name="Warning Text 3 4 9" xfId="18059"/>
    <cellStyle name="Warning Text 3 4 9 2" xfId="18060"/>
    <cellStyle name="Warning Text 3 5" xfId="18061"/>
    <cellStyle name="Warning Text 3 5 10" xfId="18062"/>
    <cellStyle name="Warning Text 3 5 10 2" xfId="18063"/>
    <cellStyle name="Warning Text 3 5 11" xfId="18064"/>
    <cellStyle name="Warning Text 3 5 11 2" xfId="18065"/>
    <cellStyle name="Warning Text 3 5 12" xfId="18066"/>
    <cellStyle name="Warning Text 3 5 12 2" xfId="18067"/>
    <cellStyle name="Warning Text 3 5 13" xfId="18068"/>
    <cellStyle name="Warning Text 3 5 14" xfId="18069"/>
    <cellStyle name="Warning Text 3 5 2" xfId="18070"/>
    <cellStyle name="Warning Text 3 5 2 2" xfId="18071"/>
    <cellStyle name="Warning Text 3 5 3" xfId="18072"/>
    <cellStyle name="Warning Text 3 5 3 2" xfId="18073"/>
    <cellStyle name="Warning Text 3 5 4" xfId="18074"/>
    <cellStyle name="Warning Text 3 5 4 2" xfId="18075"/>
    <cellStyle name="Warning Text 3 5 5" xfId="18076"/>
    <cellStyle name="Warning Text 3 5 5 2" xfId="18077"/>
    <cellStyle name="Warning Text 3 5 6" xfId="18078"/>
    <cellStyle name="Warning Text 3 5 6 2" xfId="18079"/>
    <cellStyle name="Warning Text 3 5 7" xfId="18080"/>
    <cellStyle name="Warning Text 3 5 7 2" xfId="18081"/>
    <cellStyle name="Warning Text 3 5 8" xfId="18082"/>
    <cellStyle name="Warning Text 3 5 8 2" xfId="18083"/>
    <cellStyle name="Warning Text 3 5 9" xfId="18084"/>
    <cellStyle name="Warning Text 3 5 9 2" xfId="18085"/>
    <cellStyle name="Warning Text 3 6" xfId="18086"/>
    <cellStyle name="Warning Text 3 6 10" xfId="18087"/>
    <cellStyle name="Warning Text 3 6 10 2" xfId="18088"/>
    <cellStyle name="Warning Text 3 6 11" xfId="18089"/>
    <cellStyle name="Warning Text 3 6 11 2" xfId="18090"/>
    <cellStyle name="Warning Text 3 6 12" xfId="18091"/>
    <cellStyle name="Warning Text 3 6 12 2" xfId="18092"/>
    <cellStyle name="Warning Text 3 6 13" xfId="18093"/>
    <cellStyle name="Warning Text 3 6 14" xfId="18094"/>
    <cellStyle name="Warning Text 3 6 2" xfId="18095"/>
    <cellStyle name="Warning Text 3 6 2 2" xfId="18096"/>
    <cellStyle name="Warning Text 3 6 3" xfId="18097"/>
    <cellStyle name="Warning Text 3 6 3 2" xfId="18098"/>
    <cellStyle name="Warning Text 3 6 4" xfId="18099"/>
    <cellStyle name="Warning Text 3 6 4 2" xfId="18100"/>
    <cellStyle name="Warning Text 3 6 5" xfId="18101"/>
    <cellStyle name="Warning Text 3 6 5 2" xfId="18102"/>
    <cellStyle name="Warning Text 3 6 6" xfId="18103"/>
    <cellStyle name="Warning Text 3 6 6 2" xfId="18104"/>
    <cellStyle name="Warning Text 3 6 7" xfId="18105"/>
    <cellStyle name="Warning Text 3 6 7 2" xfId="18106"/>
    <cellStyle name="Warning Text 3 6 8" xfId="18107"/>
    <cellStyle name="Warning Text 3 6 8 2" xfId="18108"/>
    <cellStyle name="Warning Text 3 6 9" xfId="18109"/>
    <cellStyle name="Warning Text 3 6 9 2" xfId="18110"/>
    <cellStyle name="Warning Text 3 7" xfId="18111"/>
    <cellStyle name="Warning Text 3 7 10" xfId="18112"/>
    <cellStyle name="Warning Text 3 7 10 2" xfId="18113"/>
    <cellStyle name="Warning Text 3 7 11" xfId="18114"/>
    <cellStyle name="Warning Text 3 7 11 2" xfId="18115"/>
    <cellStyle name="Warning Text 3 7 12" xfId="18116"/>
    <cellStyle name="Warning Text 3 7 12 2" xfId="18117"/>
    <cellStyle name="Warning Text 3 7 13" xfId="18118"/>
    <cellStyle name="Warning Text 3 7 14" xfId="18119"/>
    <cellStyle name="Warning Text 3 7 2" xfId="18120"/>
    <cellStyle name="Warning Text 3 7 2 2" xfId="18121"/>
    <cellStyle name="Warning Text 3 7 3" xfId="18122"/>
    <cellStyle name="Warning Text 3 7 3 2" xfId="18123"/>
    <cellStyle name="Warning Text 3 7 4" xfId="18124"/>
    <cellStyle name="Warning Text 3 7 4 2" xfId="18125"/>
    <cellStyle name="Warning Text 3 7 5" xfId="18126"/>
    <cellStyle name="Warning Text 3 7 5 2" xfId="18127"/>
    <cellStyle name="Warning Text 3 7 6" xfId="18128"/>
    <cellStyle name="Warning Text 3 7 6 2" xfId="18129"/>
    <cellStyle name="Warning Text 3 7 7" xfId="18130"/>
    <cellStyle name="Warning Text 3 7 7 2" xfId="18131"/>
    <cellStyle name="Warning Text 3 7 8" xfId="18132"/>
    <cellStyle name="Warning Text 3 7 8 2" xfId="18133"/>
    <cellStyle name="Warning Text 3 7 9" xfId="18134"/>
    <cellStyle name="Warning Text 3 7 9 2" xfId="18135"/>
    <cellStyle name="Warning Text 3 8" xfId="18136"/>
    <cellStyle name="Warning Text 3 8 2" xfId="18137"/>
    <cellStyle name="Warning Text 3 8 3" xfId="18138"/>
    <cellStyle name="Warning Text 3 9" xfId="18139"/>
    <cellStyle name="Warning Text 3 9 2" xfId="18140"/>
    <cellStyle name="Warning Text 3 9 3" xfId="18141"/>
    <cellStyle name="Warning Text 30" xfId="18142"/>
    <cellStyle name="Warning Text 30 2" xfId="18143"/>
    <cellStyle name="Warning Text 31" xfId="18144"/>
    <cellStyle name="Warning Text 31 2" xfId="18145"/>
    <cellStyle name="Warning Text 32" xfId="18146"/>
    <cellStyle name="Warning Text 32 2" xfId="18147"/>
    <cellStyle name="Warning Text 33" xfId="18148"/>
    <cellStyle name="Warning Text 33 2" xfId="18149"/>
    <cellStyle name="Warning Text 34" xfId="18150"/>
    <cellStyle name="Warning Text 34 2" xfId="18151"/>
    <cellStyle name="Warning Text 35" xfId="18152"/>
    <cellStyle name="Warning Text 35 2" xfId="18153"/>
    <cellStyle name="Warning Text 36" xfId="18154"/>
    <cellStyle name="Warning Text 36 2" xfId="18155"/>
    <cellStyle name="Warning Text 37" xfId="18156"/>
    <cellStyle name="Warning Text 37 2" xfId="18157"/>
    <cellStyle name="Warning Text 38" xfId="18158"/>
    <cellStyle name="Warning Text 38 2" xfId="18159"/>
    <cellStyle name="Warning Text 39" xfId="18160"/>
    <cellStyle name="Warning Text 39 2" xfId="18161"/>
    <cellStyle name="Warning Text 4" xfId="18162"/>
    <cellStyle name="Warning Text 4 10" xfId="18163"/>
    <cellStyle name="Warning Text 4 10 2" xfId="18164"/>
    <cellStyle name="Warning Text 4 10 3" xfId="18165"/>
    <cellStyle name="Warning Text 4 11" xfId="18166"/>
    <cellStyle name="Warning Text 4 11 2" xfId="18167"/>
    <cellStyle name="Warning Text 4 11 3" xfId="18168"/>
    <cellStyle name="Warning Text 4 12" xfId="18169"/>
    <cellStyle name="Warning Text 4 12 2" xfId="18170"/>
    <cellStyle name="Warning Text 4 12 3" xfId="18171"/>
    <cellStyle name="Warning Text 4 13" xfId="18172"/>
    <cellStyle name="Warning Text 4 13 2" xfId="18173"/>
    <cellStyle name="Warning Text 4 13 3" xfId="18174"/>
    <cellStyle name="Warning Text 4 14" xfId="18175"/>
    <cellStyle name="Warning Text 4 14 2" xfId="18176"/>
    <cellStyle name="Warning Text 4 14 3" xfId="18177"/>
    <cellStyle name="Warning Text 4 15" xfId="18178"/>
    <cellStyle name="Warning Text 4 15 2" xfId="18179"/>
    <cellStyle name="Warning Text 4 15 3" xfId="18180"/>
    <cellStyle name="Warning Text 4 16" xfId="18181"/>
    <cellStyle name="Warning Text 4 16 2" xfId="18182"/>
    <cellStyle name="Warning Text 4 16 3" xfId="18183"/>
    <cellStyle name="Warning Text 4 17" xfId="18184"/>
    <cellStyle name="Warning Text 4 17 2" xfId="18185"/>
    <cellStyle name="Warning Text 4 17 3" xfId="18186"/>
    <cellStyle name="Warning Text 4 18" xfId="18187"/>
    <cellStyle name="Warning Text 4 18 2" xfId="18188"/>
    <cellStyle name="Warning Text 4 19" xfId="18189"/>
    <cellStyle name="Warning Text 4 19 2" xfId="18190"/>
    <cellStyle name="Warning Text 4 2" xfId="18191"/>
    <cellStyle name="Warning Text 4 2 10" xfId="18192"/>
    <cellStyle name="Warning Text 4 2 10 2" xfId="18193"/>
    <cellStyle name="Warning Text 4 2 11" xfId="18194"/>
    <cellStyle name="Warning Text 4 2 11 2" xfId="18195"/>
    <cellStyle name="Warning Text 4 2 12" xfId="18196"/>
    <cellStyle name="Warning Text 4 2 12 2" xfId="18197"/>
    <cellStyle name="Warning Text 4 2 13" xfId="18198"/>
    <cellStyle name="Warning Text 4 2 14" xfId="18199"/>
    <cellStyle name="Warning Text 4 2 2" xfId="18200"/>
    <cellStyle name="Warning Text 4 2 2 2" xfId="18201"/>
    <cellStyle name="Warning Text 4 2 3" xfId="18202"/>
    <cellStyle name="Warning Text 4 2 3 2" xfId="18203"/>
    <cellStyle name="Warning Text 4 2 4" xfId="18204"/>
    <cellStyle name="Warning Text 4 2 4 2" xfId="18205"/>
    <cellStyle name="Warning Text 4 2 5" xfId="18206"/>
    <cellStyle name="Warning Text 4 2 5 2" xfId="18207"/>
    <cellStyle name="Warning Text 4 2 6" xfId="18208"/>
    <cellStyle name="Warning Text 4 2 6 2" xfId="18209"/>
    <cellStyle name="Warning Text 4 2 7" xfId="18210"/>
    <cellStyle name="Warning Text 4 2 7 2" xfId="18211"/>
    <cellStyle name="Warning Text 4 2 8" xfId="18212"/>
    <cellStyle name="Warning Text 4 2 8 2" xfId="18213"/>
    <cellStyle name="Warning Text 4 2 9" xfId="18214"/>
    <cellStyle name="Warning Text 4 2 9 2" xfId="18215"/>
    <cellStyle name="Warning Text 4 20" xfId="18216"/>
    <cellStyle name="Warning Text 4 20 2" xfId="18217"/>
    <cellStyle name="Warning Text 4 21" xfId="18218"/>
    <cellStyle name="Warning Text 4 21 2" xfId="18219"/>
    <cellStyle name="Warning Text 4 22" xfId="18220"/>
    <cellStyle name="Warning Text 4 22 2" xfId="18221"/>
    <cellStyle name="Warning Text 4 23" xfId="18222"/>
    <cellStyle name="Warning Text 4 23 2" xfId="18223"/>
    <cellStyle name="Warning Text 4 24" xfId="18224"/>
    <cellStyle name="Warning Text 4 24 2" xfId="18225"/>
    <cellStyle name="Warning Text 4 25" xfId="18226"/>
    <cellStyle name="Warning Text 4 25 2" xfId="18227"/>
    <cellStyle name="Warning Text 4 26" xfId="18228"/>
    <cellStyle name="Warning Text 4 26 2" xfId="18229"/>
    <cellStyle name="Warning Text 4 27" xfId="18230"/>
    <cellStyle name="Warning Text 4 27 2" xfId="18231"/>
    <cellStyle name="Warning Text 4 28" xfId="18232"/>
    <cellStyle name="Warning Text 4 28 2" xfId="18233"/>
    <cellStyle name="Warning Text 4 29" xfId="18234"/>
    <cellStyle name="Warning Text 4 3" xfId="18235"/>
    <cellStyle name="Warning Text 4 3 10" xfId="18236"/>
    <cellStyle name="Warning Text 4 3 10 2" xfId="18237"/>
    <cellStyle name="Warning Text 4 3 11" xfId="18238"/>
    <cellStyle name="Warning Text 4 3 11 2" xfId="18239"/>
    <cellStyle name="Warning Text 4 3 12" xfId="18240"/>
    <cellStyle name="Warning Text 4 3 12 2" xfId="18241"/>
    <cellStyle name="Warning Text 4 3 13" xfId="18242"/>
    <cellStyle name="Warning Text 4 3 14" xfId="18243"/>
    <cellStyle name="Warning Text 4 3 2" xfId="18244"/>
    <cellStyle name="Warning Text 4 3 2 2" xfId="18245"/>
    <cellStyle name="Warning Text 4 3 3" xfId="18246"/>
    <cellStyle name="Warning Text 4 3 3 2" xfId="18247"/>
    <cellStyle name="Warning Text 4 3 4" xfId="18248"/>
    <cellStyle name="Warning Text 4 3 4 2" xfId="18249"/>
    <cellStyle name="Warning Text 4 3 5" xfId="18250"/>
    <cellStyle name="Warning Text 4 3 5 2" xfId="18251"/>
    <cellStyle name="Warning Text 4 3 6" xfId="18252"/>
    <cellStyle name="Warning Text 4 3 6 2" xfId="18253"/>
    <cellStyle name="Warning Text 4 3 7" xfId="18254"/>
    <cellStyle name="Warning Text 4 3 7 2" xfId="18255"/>
    <cellStyle name="Warning Text 4 3 8" xfId="18256"/>
    <cellStyle name="Warning Text 4 3 8 2" xfId="18257"/>
    <cellStyle name="Warning Text 4 3 9" xfId="18258"/>
    <cellStyle name="Warning Text 4 3 9 2" xfId="18259"/>
    <cellStyle name="Warning Text 4 30" xfId="18260"/>
    <cellStyle name="Warning Text 4 4" xfId="18261"/>
    <cellStyle name="Warning Text 4 4 10" xfId="18262"/>
    <cellStyle name="Warning Text 4 4 10 2" xfId="18263"/>
    <cellStyle name="Warning Text 4 4 11" xfId="18264"/>
    <cellStyle name="Warning Text 4 4 11 2" xfId="18265"/>
    <cellStyle name="Warning Text 4 4 12" xfId="18266"/>
    <cellStyle name="Warning Text 4 4 12 2" xfId="18267"/>
    <cellStyle name="Warning Text 4 4 13" xfId="18268"/>
    <cellStyle name="Warning Text 4 4 14" xfId="18269"/>
    <cellStyle name="Warning Text 4 4 2" xfId="18270"/>
    <cellStyle name="Warning Text 4 4 2 2" xfId="18271"/>
    <cellStyle name="Warning Text 4 4 3" xfId="18272"/>
    <cellStyle name="Warning Text 4 4 3 2" xfId="18273"/>
    <cellStyle name="Warning Text 4 4 4" xfId="18274"/>
    <cellStyle name="Warning Text 4 4 4 2" xfId="18275"/>
    <cellStyle name="Warning Text 4 4 5" xfId="18276"/>
    <cellStyle name="Warning Text 4 4 5 2" xfId="18277"/>
    <cellStyle name="Warning Text 4 4 6" xfId="18278"/>
    <cellStyle name="Warning Text 4 4 6 2" xfId="18279"/>
    <cellStyle name="Warning Text 4 4 7" xfId="18280"/>
    <cellStyle name="Warning Text 4 4 7 2" xfId="18281"/>
    <cellStyle name="Warning Text 4 4 8" xfId="18282"/>
    <cellStyle name="Warning Text 4 4 8 2" xfId="18283"/>
    <cellStyle name="Warning Text 4 4 9" xfId="18284"/>
    <cellStyle name="Warning Text 4 4 9 2" xfId="18285"/>
    <cellStyle name="Warning Text 4 5" xfId="18286"/>
    <cellStyle name="Warning Text 4 5 10" xfId="18287"/>
    <cellStyle name="Warning Text 4 5 10 2" xfId="18288"/>
    <cellStyle name="Warning Text 4 5 11" xfId="18289"/>
    <cellStyle name="Warning Text 4 5 11 2" xfId="18290"/>
    <cellStyle name="Warning Text 4 5 12" xfId="18291"/>
    <cellStyle name="Warning Text 4 5 12 2" xfId="18292"/>
    <cellStyle name="Warning Text 4 5 13" xfId="18293"/>
    <cellStyle name="Warning Text 4 5 14" xfId="18294"/>
    <cellStyle name="Warning Text 4 5 2" xfId="18295"/>
    <cellStyle name="Warning Text 4 5 2 2" xfId="18296"/>
    <cellStyle name="Warning Text 4 5 3" xfId="18297"/>
    <cellStyle name="Warning Text 4 5 3 2" xfId="18298"/>
    <cellStyle name="Warning Text 4 5 4" xfId="18299"/>
    <cellStyle name="Warning Text 4 5 4 2" xfId="18300"/>
    <cellStyle name="Warning Text 4 5 5" xfId="18301"/>
    <cellStyle name="Warning Text 4 5 5 2" xfId="18302"/>
    <cellStyle name="Warning Text 4 5 6" xfId="18303"/>
    <cellStyle name="Warning Text 4 5 6 2" xfId="18304"/>
    <cellStyle name="Warning Text 4 5 7" xfId="18305"/>
    <cellStyle name="Warning Text 4 5 7 2" xfId="18306"/>
    <cellStyle name="Warning Text 4 5 8" xfId="18307"/>
    <cellStyle name="Warning Text 4 5 8 2" xfId="18308"/>
    <cellStyle name="Warning Text 4 5 9" xfId="18309"/>
    <cellStyle name="Warning Text 4 5 9 2" xfId="18310"/>
    <cellStyle name="Warning Text 4 6" xfId="18311"/>
    <cellStyle name="Warning Text 4 6 10" xfId="18312"/>
    <cellStyle name="Warning Text 4 6 10 2" xfId="18313"/>
    <cellStyle name="Warning Text 4 6 11" xfId="18314"/>
    <cellStyle name="Warning Text 4 6 11 2" xfId="18315"/>
    <cellStyle name="Warning Text 4 6 12" xfId="18316"/>
    <cellStyle name="Warning Text 4 6 12 2" xfId="18317"/>
    <cellStyle name="Warning Text 4 6 13" xfId="18318"/>
    <cellStyle name="Warning Text 4 6 14" xfId="18319"/>
    <cellStyle name="Warning Text 4 6 2" xfId="18320"/>
    <cellStyle name="Warning Text 4 6 2 2" xfId="18321"/>
    <cellStyle name="Warning Text 4 6 3" xfId="18322"/>
    <cellStyle name="Warning Text 4 6 3 2" xfId="18323"/>
    <cellStyle name="Warning Text 4 6 4" xfId="18324"/>
    <cellStyle name="Warning Text 4 6 4 2" xfId="18325"/>
    <cellStyle name="Warning Text 4 6 5" xfId="18326"/>
    <cellStyle name="Warning Text 4 6 5 2" xfId="18327"/>
    <cellStyle name="Warning Text 4 6 6" xfId="18328"/>
    <cellStyle name="Warning Text 4 6 6 2" xfId="18329"/>
    <cellStyle name="Warning Text 4 6 7" xfId="18330"/>
    <cellStyle name="Warning Text 4 6 7 2" xfId="18331"/>
    <cellStyle name="Warning Text 4 6 8" xfId="18332"/>
    <cellStyle name="Warning Text 4 6 8 2" xfId="18333"/>
    <cellStyle name="Warning Text 4 6 9" xfId="18334"/>
    <cellStyle name="Warning Text 4 6 9 2" xfId="18335"/>
    <cellStyle name="Warning Text 4 7" xfId="18336"/>
    <cellStyle name="Warning Text 4 7 10" xfId="18337"/>
    <cellStyle name="Warning Text 4 7 10 2" xfId="18338"/>
    <cellStyle name="Warning Text 4 7 11" xfId="18339"/>
    <cellStyle name="Warning Text 4 7 11 2" xfId="18340"/>
    <cellStyle name="Warning Text 4 7 12" xfId="18341"/>
    <cellStyle name="Warning Text 4 7 12 2" xfId="18342"/>
    <cellStyle name="Warning Text 4 7 13" xfId="18343"/>
    <cellStyle name="Warning Text 4 7 14" xfId="18344"/>
    <cellStyle name="Warning Text 4 7 2" xfId="18345"/>
    <cellStyle name="Warning Text 4 7 2 2" xfId="18346"/>
    <cellStyle name="Warning Text 4 7 3" xfId="18347"/>
    <cellStyle name="Warning Text 4 7 3 2" xfId="18348"/>
    <cellStyle name="Warning Text 4 7 4" xfId="18349"/>
    <cellStyle name="Warning Text 4 7 4 2" xfId="18350"/>
    <cellStyle name="Warning Text 4 7 5" xfId="18351"/>
    <cellStyle name="Warning Text 4 7 5 2" xfId="18352"/>
    <cellStyle name="Warning Text 4 7 6" xfId="18353"/>
    <cellStyle name="Warning Text 4 7 6 2" xfId="18354"/>
    <cellStyle name="Warning Text 4 7 7" xfId="18355"/>
    <cellStyle name="Warning Text 4 7 7 2" xfId="18356"/>
    <cellStyle name="Warning Text 4 7 8" xfId="18357"/>
    <cellStyle name="Warning Text 4 7 8 2" xfId="18358"/>
    <cellStyle name="Warning Text 4 7 9" xfId="18359"/>
    <cellStyle name="Warning Text 4 7 9 2" xfId="18360"/>
    <cellStyle name="Warning Text 4 8" xfId="18361"/>
    <cellStyle name="Warning Text 4 8 2" xfId="18362"/>
    <cellStyle name="Warning Text 4 8 3" xfId="18363"/>
    <cellStyle name="Warning Text 4 9" xfId="18364"/>
    <cellStyle name="Warning Text 4 9 2" xfId="18365"/>
    <cellStyle name="Warning Text 4 9 3" xfId="18366"/>
    <cellStyle name="Warning Text 40" xfId="18367"/>
    <cellStyle name="Warning Text 40 2" xfId="18368"/>
    <cellStyle name="Warning Text 41" xfId="18369"/>
    <cellStyle name="Warning Text 42" xfId="18370"/>
    <cellStyle name="Warning Text 43" xfId="18371"/>
    <cellStyle name="Warning Text 44" xfId="18372"/>
    <cellStyle name="Warning Text 45" xfId="18373"/>
    <cellStyle name="Warning Text 46" xfId="18374"/>
    <cellStyle name="Warning Text 47" xfId="18375"/>
    <cellStyle name="Warning Text 48" xfId="18376"/>
    <cellStyle name="Warning Text 49" xfId="18377"/>
    <cellStyle name="Warning Text 5" xfId="18378"/>
    <cellStyle name="Warning Text 5 2" xfId="18379"/>
    <cellStyle name="Warning Text 5 3" xfId="18380"/>
    <cellStyle name="Warning Text 50" xfId="18381"/>
    <cellStyle name="Warning Text 51" xfId="18382"/>
    <cellStyle name="Warning Text 52" xfId="18383"/>
    <cellStyle name="Warning Text 53" xfId="18384"/>
    <cellStyle name="Warning Text 54" xfId="18385"/>
    <cellStyle name="Warning Text 55" xfId="18386"/>
    <cellStyle name="Warning Text 56" xfId="18387"/>
    <cellStyle name="Warning Text 57" xfId="18388"/>
    <cellStyle name="Warning Text 6" xfId="18389"/>
    <cellStyle name="Warning Text 6 2" xfId="18390"/>
    <cellStyle name="Warning Text 6 3" xfId="18391"/>
    <cellStyle name="Warning Text 7" xfId="18392"/>
    <cellStyle name="Warning Text 7 2" xfId="18393"/>
    <cellStyle name="Warning Text 7 3" xfId="18394"/>
    <cellStyle name="Warning Text 8" xfId="18395"/>
    <cellStyle name="Warning Text 8 2" xfId="18396"/>
    <cellStyle name="Warning Text 8 3" xfId="18397"/>
    <cellStyle name="Warning Text 9" xfId="18398"/>
    <cellStyle name="Warning Text 9 2" xfId="18399"/>
    <cellStyle name="Warning Text 9 3" xfId="184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7109375" bestFit="1" customWidth="1"/>
    <col min="2" max="2" width="62.5703125" style="4" customWidth="1"/>
    <col min="3" max="3" width="14.85546875" style="4" customWidth="1"/>
  </cols>
  <sheetData>
    <row r="1" spans="1:3" x14ac:dyDescent="0.25">
      <c r="A1" s="42" t="s">
        <v>758</v>
      </c>
      <c r="B1" s="42" t="s">
        <v>759</v>
      </c>
    </row>
    <row r="2" spans="1:3" x14ac:dyDescent="0.25">
      <c r="A2" s="30" t="s">
        <v>0</v>
      </c>
      <c r="B2" s="39" t="s">
        <v>594</v>
      </c>
      <c r="C2" s="30"/>
    </row>
    <row r="3" spans="1:3" x14ac:dyDescent="0.25">
      <c r="A3" s="30" t="s">
        <v>147</v>
      </c>
      <c r="B3" s="40" t="s">
        <v>595</v>
      </c>
      <c r="C3" s="30"/>
    </row>
    <row r="4" spans="1:3" x14ac:dyDescent="0.25">
      <c r="A4" s="30" t="s">
        <v>148</v>
      </c>
      <c r="B4" s="39" t="s">
        <v>596</v>
      </c>
      <c r="C4" s="30"/>
    </row>
    <row r="5" spans="1:3" x14ac:dyDescent="0.25">
      <c r="A5" s="30" t="s">
        <v>3</v>
      </c>
      <c r="B5" s="39" t="s">
        <v>597</v>
      </c>
      <c r="C5" s="30"/>
    </row>
    <row r="6" spans="1:3" x14ac:dyDescent="0.25">
      <c r="A6" s="30" t="s">
        <v>1</v>
      </c>
      <c r="B6" s="39" t="s">
        <v>598</v>
      </c>
      <c r="C6" s="30"/>
    </row>
    <row r="7" spans="1:3" x14ac:dyDescent="0.25">
      <c r="A7" s="33" t="s">
        <v>2</v>
      </c>
      <c r="B7" s="39" t="s">
        <v>599</v>
      </c>
      <c r="C7" s="33"/>
    </row>
    <row r="8" spans="1:3" x14ac:dyDescent="0.25">
      <c r="A8" s="34" t="s">
        <v>6</v>
      </c>
      <c r="B8" s="39" t="s">
        <v>600</v>
      </c>
      <c r="C8" s="34"/>
    </row>
    <row r="9" spans="1:3" x14ac:dyDescent="0.25">
      <c r="A9" s="34" t="s">
        <v>590</v>
      </c>
      <c r="B9" s="39" t="s">
        <v>601</v>
      </c>
      <c r="C9" s="34"/>
    </row>
    <row r="10" spans="1:3" x14ac:dyDescent="0.25">
      <c r="A10" s="35" t="s">
        <v>44</v>
      </c>
      <c r="B10" s="39" t="s">
        <v>602</v>
      </c>
      <c r="C10" s="35"/>
    </row>
    <row r="11" spans="1:3" x14ac:dyDescent="0.25">
      <c r="A11" s="34" t="s">
        <v>149</v>
      </c>
      <c r="B11" s="39" t="s">
        <v>603</v>
      </c>
      <c r="C11" s="34"/>
    </row>
    <row r="12" spans="1:3" x14ac:dyDescent="0.25">
      <c r="A12" s="34" t="s">
        <v>150</v>
      </c>
      <c r="B12" s="39" t="s">
        <v>604</v>
      </c>
      <c r="C12" s="34"/>
    </row>
    <row r="13" spans="1:3" x14ac:dyDescent="0.25">
      <c r="A13" s="34" t="s">
        <v>541</v>
      </c>
      <c r="B13" s="39" t="s">
        <v>605</v>
      </c>
      <c r="C13" s="34"/>
    </row>
    <row r="14" spans="1:3" x14ac:dyDescent="0.25">
      <c r="A14" s="30" t="s">
        <v>4</v>
      </c>
      <c r="B14" s="39" t="s">
        <v>606</v>
      </c>
      <c r="C14" s="30"/>
    </row>
    <row r="15" spans="1:3" x14ac:dyDescent="0.25">
      <c r="A15" s="30" t="s">
        <v>5</v>
      </c>
      <c r="B15" s="39" t="s">
        <v>607</v>
      </c>
      <c r="C15" s="30"/>
    </row>
    <row r="16" spans="1:3" x14ac:dyDescent="0.25">
      <c r="A16" s="36" t="s">
        <v>523</v>
      </c>
      <c r="B16" s="39" t="s">
        <v>608</v>
      </c>
      <c r="C16" s="36"/>
    </row>
    <row r="17" spans="1:3" x14ac:dyDescent="0.25">
      <c r="A17" s="36" t="s">
        <v>524</v>
      </c>
      <c r="B17" s="39" t="s">
        <v>609</v>
      </c>
      <c r="C17" s="36"/>
    </row>
    <row r="18" spans="1:3" x14ac:dyDescent="0.25">
      <c r="A18" s="34" t="s">
        <v>7</v>
      </c>
      <c r="B18" s="40" t="s">
        <v>610</v>
      </c>
      <c r="C18" s="34"/>
    </row>
    <row r="19" spans="1:3" x14ac:dyDescent="0.25">
      <c r="A19" s="34" t="s">
        <v>8</v>
      </c>
      <c r="B19" s="40" t="s">
        <v>611</v>
      </c>
      <c r="C19" s="34"/>
    </row>
    <row r="20" spans="1:3" x14ac:dyDescent="0.25">
      <c r="A20" s="34" t="s">
        <v>9</v>
      </c>
      <c r="B20" s="40" t="s">
        <v>612</v>
      </c>
      <c r="C20" s="34"/>
    </row>
    <row r="21" spans="1:3" x14ac:dyDescent="0.25">
      <c r="A21" s="34" t="s">
        <v>10</v>
      </c>
      <c r="B21" s="40" t="s">
        <v>740</v>
      </c>
      <c r="C21" s="34"/>
    </row>
    <row r="22" spans="1:3" x14ac:dyDescent="0.25">
      <c r="A22" s="34" t="s">
        <v>11</v>
      </c>
      <c r="B22" s="40" t="s">
        <v>741</v>
      </c>
      <c r="C22" s="34"/>
    </row>
    <row r="23" spans="1:3" x14ac:dyDescent="0.25">
      <c r="A23" s="34" t="s">
        <v>12</v>
      </c>
      <c r="B23" s="40" t="s">
        <v>742</v>
      </c>
      <c r="C23" s="34"/>
    </row>
    <row r="24" spans="1:3" x14ac:dyDescent="0.25">
      <c r="A24" s="30" t="s">
        <v>13</v>
      </c>
      <c r="B24" s="40" t="s">
        <v>613</v>
      </c>
      <c r="C24" s="30"/>
    </row>
    <row r="25" spans="1:3" x14ac:dyDescent="0.25">
      <c r="A25" s="30" t="s">
        <v>14</v>
      </c>
      <c r="B25" s="40" t="s">
        <v>614</v>
      </c>
      <c r="C25" s="30"/>
    </row>
    <row r="26" spans="1:3" x14ac:dyDescent="0.25">
      <c r="A26" s="30" t="s">
        <v>15</v>
      </c>
      <c r="B26" s="40" t="s">
        <v>615</v>
      </c>
      <c r="C26" s="30"/>
    </row>
    <row r="27" spans="1:3" x14ac:dyDescent="0.25">
      <c r="A27" s="34" t="s">
        <v>16</v>
      </c>
      <c r="B27" s="39" t="s">
        <v>616</v>
      </c>
      <c r="C27" s="34"/>
    </row>
    <row r="28" spans="1:3" x14ac:dyDescent="0.25">
      <c r="A28" s="30" t="s">
        <v>562</v>
      </c>
      <c r="B28" s="41" t="s">
        <v>617</v>
      </c>
      <c r="C28" s="30"/>
    </row>
    <row r="29" spans="1:3" x14ac:dyDescent="0.25">
      <c r="A29" s="30" t="s">
        <v>563</v>
      </c>
      <c r="B29" s="41" t="s">
        <v>618</v>
      </c>
      <c r="C29" s="30"/>
    </row>
    <row r="30" spans="1:3" x14ac:dyDescent="0.25">
      <c r="A30" s="30" t="s">
        <v>564</v>
      </c>
      <c r="B30" s="41" t="s">
        <v>619</v>
      </c>
      <c r="C30" s="30"/>
    </row>
    <row r="31" spans="1:3" x14ac:dyDescent="0.25">
      <c r="A31" s="30" t="s">
        <v>85</v>
      </c>
      <c r="B31" s="40" t="s">
        <v>620</v>
      </c>
      <c r="C31" s="30"/>
    </row>
    <row r="32" spans="1:3" x14ac:dyDescent="0.25">
      <c r="A32" s="30" t="s">
        <v>86</v>
      </c>
      <c r="B32" s="40" t="s">
        <v>621</v>
      </c>
      <c r="C32" s="30"/>
    </row>
    <row r="33" spans="1:3" x14ac:dyDescent="0.25">
      <c r="A33" s="34" t="s">
        <v>87</v>
      </c>
      <c r="B33" s="40" t="s">
        <v>622</v>
      </c>
      <c r="C33" s="34"/>
    </row>
    <row r="34" spans="1:3" x14ac:dyDescent="0.25">
      <c r="A34" s="30" t="s">
        <v>88</v>
      </c>
      <c r="B34" s="40" t="s">
        <v>623</v>
      </c>
      <c r="C34" s="30"/>
    </row>
    <row r="35" spans="1:3" x14ac:dyDescent="0.25">
      <c r="A35" s="30" t="s">
        <v>89</v>
      </c>
      <c r="B35" s="40" t="s">
        <v>624</v>
      </c>
      <c r="C35" s="30"/>
    </row>
    <row r="36" spans="1:3" x14ac:dyDescent="0.25">
      <c r="A36" s="33" t="s">
        <v>90</v>
      </c>
      <c r="B36" s="40" t="s">
        <v>625</v>
      </c>
      <c r="C36" s="33"/>
    </row>
    <row r="37" spans="1:3" x14ac:dyDescent="0.25">
      <c r="A37" s="33" t="s">
        <v>91</v>
      </c>
      <c r="B37" s="40" t="s">
        <v>626</v>
      </c>
      <c r="C37" s="33"/>
    </row>
    <row r="38" spans="1:3" x14ac:dyDescent="0.25">
      <c r="A38" s="30" t="s">
        <v>92</v>
      </c>
      <c r="B38" s="40" t="s">
        <v>627</v>
      </c>
      <c r="C38" s="30"/>
    </row>
    <row r="39" spans="1:3" x14ac:dyDescent="0.25">
      <c r="A39" s="30" t="s">
        <v>95</v>
      </c>
      <c r="B39" s="40" t="s">
        <v>628</v>
      </c>
      <c r="C39" s="30"/>
    </row>
    <row r="40" spans="1:3" x14ac:dyDescent="0.25">
      <c r="A40" s="30" t="s">
        <v>96</v>
      </c>
      <c r="B40" s="40" t="s">
        <v>629</v>
      </c>
      <c r="C40" s="30"/>
    </row>
    <row r="41" spans="1:3" x14ac:dyDescent="0.25">
      <c r="A41" s="34" t="s">
        <v>97</v>
      </c>
      <c r="B41" s="40" t="s">
        <v>630</v>
      </c>
      <c r="C41" s="34"/>
    </row>
    <row r="42" spans="1:3" x14ac:dyDescent="0.25">
      <c r="A42" s="33" t="s">
        <v>98</v>
      </c>
      <c r="B42" s="40" t="s">
        <v>631</v>
      </c>
      <c r="C42" s="33"/>
    </row>
    <row r="43" spans="1:3" x14ac:dyDescent="0.25">
      <c r="A43" s="33" t="s">
        <v>99</v>
      </c>
      <c r="B43" s="40" t="s">
        <v>632</v>
      </c>
      <c r="C43" s="33"/>
    </row>
    <row r="44" spans="1:3" x14ac:dyDescent="0.25">
      <c r="A44" s="34" t="s">
        <v>100</v>
      </c>
      <c r="B44" s="40" t="s">
        <v>633</v>
      </c>
      <c r="C44" s="34"/>
    </row>
    <row r="45" spans="1:3" x14ac:dyDescent="0.25">
      <c r="A45" s="30" t="s">
        <v>101</v>
      </c>
      <c r="B45" s="40" t="s">
        <v>634</v>
      </c>
      <c r="C45" s="30"/>
    </row>
    <row r="46" spans="1:3" x14ac:dyDescent="0.25">
      <c r="A46" s="30" t="s">
        <v>102</v>
      </c>
      <c r="B46" s="40" t="s">
        <v>635</v>
      </c>
      <c r="C46" s="30"/>
    </row>
    <row r="47" spans="1:3" x14ac:dyDescent="0.25">
      <c r="A47" s="30" t="s">
        <v>103</v>
      </c>
      <c r="B47" s="40" t="s">
        <v>636</v>
      </c>
      <c r="C47" s="30"/>
    </row>
    <row r="48" spans="1:3" x14ac:dyDescent="0.25">
      <c r="A48" s="30" t="s">
        <v>17</v>
      </c>
      <c r="B48" s="40" t="s">
        <v>637</v>
      </c>
      <c r="C48" s="30"/>
    </row>
    <row r="49" spans="1:5" x14ac:dyDescent="0.25">
      <c r="A49" s="30" t="s">
        <v>106</v>
      </c>
      <c r="B49" s="40" t="s">
        <v>638</v>
      </c>
      <c r="C49" s="30"/>
      <c r="E49" s="40"/>
    </row>
    <row r="50" spans="1:5" x14ac:dyDescent="0.25">
      <c r="A50" s="30" t="s">
        <v>107</v>
      </c>
      <c r="B50" s="40" t="s">
        <v>639</v>
      </c>
      <c r="C50" s="30"/>
      <c r="E50" s="40"/>
    </row>
    <row r="51" spans="1:5" x14ac:dyDescent="0.25">
      <c r="A51" s="30" t="s">
        <v>108</v>
      </c>
      <c r="B51" s="40" t="s">
        <v>639</v>
      </c>
      <c r="C51" s="30"/>
      <c r="E51" s="40"/>
    </row>
    <row r="52" spans="1:5" x14ac:dyDescent="0.25">
      <c r="A52" s="30" t="s">
        <v>109</v>
      </c>
      <c r="B52" s="40" t="s">
        <v>639</v>
      </c>
      <c r="C52" s="30"/>
      <c r="E52" s="40"/>
    </row>
    <row r="53" spans="1:5" x14ac:dyDescent="0.25">
      <c r="A53" s="30" t="s">
        <v>110</v>
      </c>
      <c r="B53" s="40" t="s">
        <v>639</v>
      </c>
      <c r="C53" s="30"/>
      <c r="E53" s="40"/>
    </row>
    <row r="54" spans="1:5" x14ac:dyDescent="0.25">
      <c r="A54" s="30" t="s">
        <v>90</v>
      </c>
      <c r="B54" s="40" t="s">
        <v>640</v>
      </c>
      <c r="C54" s="30"/>
    </row>
    <row r="55" spans="1:5" x14ac:dyDescent="0.25">
      <c r="A55" s="30" t="s">
        <v>544</v>
      </c>
      <c r="B55" s="40" t="s">
        <v>641</v>
      </c>
      <c r="C55" s="30"/>
    </row>
    <row r="56" spans="1:5" x14ac:dyDescent="0.25">
      <c r="A56" s="30" t="s">
        <v>140</v>
      </c>
      <c r="B56" s="40" t="s">
        <v>642</v>
      </c>
      <c r="C56" s="30"/>
    </row>
    <row r="57" spans="1:5" x14ac:dyDescent="0.25">
      <c r="A57" s="30" t="s">
        <v>141</v>
      </c>
      <c r="B57" s="40" t="s">
        <v>643</v>
      </c>
      <c r="C57" s="30"/>
    </row>
    <row r="58" spans="1:5" x14ac:dyDescent="0.25">
      <c r="A58" s="30" t="s">
        <v>142</v>
      </c>
      <c r="B58" s="40" t="s">
        <v>644</v>
      </c>
      <c r="C58" s="30"/>
    </row>
    <row r="59" spans="1:5" x14ac:dyDescent="0.25">
      <c r="A59" s="30" t="s">
        <v>143</v>
      </c>
      <c r="B59" s="40" t="s">
        <v>645</v>
      </c>
      <c r="C59" s="30"/>
    </row>
    <row r="60" spans="1:5" x14ac:dyDescent="0.25">
      <c r="A60" s="30" t="s">
        <v>144</v>
      </c>
      <c r="B60" s="40" t="s">
        <v>646</v>
      </c>
      <c r="C60" s="30"/>
    </row>
    <row r="61" spans="1:5" x14ac:dyDescent="0.25">
      <c r="A61" s="30" t="s">
        <v>145</v>
      </c>
      <c r="B61" s="40" t="s">
        <v>647</v>
      </c>
      <c r="C61" s="30"/>
    </row>
    <row r="62" spans="1:5" x14ac:dyDescent="0.25">
      <c r="A62" s="34" t="s">
        <v>18</v>
      </c>
      <c r="B62" s="40" t="s">
        <v>648</v>
      </c>
      <c r="C62" s="34"/>
    </row>
    <row r="63" spans="1:5" x14ac:dyDescent="0.25">
      <c r="A63" s="34" t="s">
        <v>19</v>
      </c>
      <c r="B63" s="40" t="s">
        <v>649</v>
      </c>
      <c r="C63" s="34"/>
    </row>
    <row r="64" spans="1:5" x14ac:dyDescent="0.25">
      <c r="A64" s="34" t="s">
        <v>20</v>
      </c>
      <c r="B64" s="40" t="s">
        <v>650</v>
      </c>
      <c r="C64" s="34"/>
    </row>
    <row r="65" spans="1:3" x14ac:dyDescent="0.25">
      <c r="A65" s="34" t="s">
        <v>591</v>
      </c>
      <c r="B65" s="40" t="s">
        <v>743</v>
      </c>
      <c r="C65" s="34"/>
    </row>
    <row r="66" spans="1:3" x14ac:dyDescent="0.25">
      <c r="A66" s="34" t="s">
        <v>559</v>
      </c>
      <c r="B66" s="40" t="s">
        <v>651</v>
      </c>
      <c r="C66" s="34"/>
    </row>
    <row r="67" spans="1:3" x14ac:dyDescent="0.25">
      <c r="A67" s="34" t="s">
        <v>21</v>
      </c>
      <c r="B67" s="40" t="s">
        <v>652</v>
      </c>
      <c r="C67" s="34"/>
    </row>
    <row r="68" spans="1:3" x14ac:dyDescent="0.25">
      <c r="A68" s="34" t="s">
        <v>22</v>
      </c>
      <c r="B68" s="40" t="s">
        <v>653</v>
      </c>
      <c r="C68" s="34"/>
    </row>
    <row r="69" spans="1:3" x14ac:dyDescent="0.25">
      <c r="A69" s="34" t="s">
        <v>23</v>
      </c>
      <c r="B69" s="40" t="s">
        <v>654</v>
      </c>
      <c r="C69" s="34"/>
    </row>
    <row r="70" spans="1:3" x14ac:dyDescent="0.25">
      <c r="A70" s="34" t="s">
        <v>58</v>
      </c>
      <c r="B70" s="40" t="s">
        <v>655</v>
      </c>
      <c r="C70" s="34"/>
    </row>
    <row r="71" spans="1:3" x14ac:dyDescent="0.25">
      <c r="A71" s="30" t="s">
        <v>46</v>
      </c>
      <c r="B71" s="40" t="s">
        <v>656</v>
      </c>
      <c r="C71" s="30"/>
    </row>
    <row r="72" spans="1:3" x14ac:dyDescent="0.25">
      <c r="A72" s="30" t="s">
        <v>47</v>
      </c>
      <c r="B72" s="40" t="s">
        <v>657</v>
      </c>
      <c r="C72" s="30"/>
    </row>
    <row r="73" spans="1:3" x14ac:dyDescent="0.25">
      <c r="A73" s="30" t="s">
        <v>48</v>
      </c>
      <c r="B73" s="40" t="s">
        <v>658</v>
      </c>
      <c r="C73" s="30"/>
    </row>
    <row r="74" spans="1:3" x14ac:dyDescent="0.25">
      <c r="A74" s="30" t="s">
        <v>49</v>
      </c>
      <c r="B74" s="40" t="s">
        <v>659</v>
      </c>
      <c r="C74" s="30"/>
    </row>
    <row r="75" spans="1:3" x14ac:dyDescent="0.25">
      <c r="A75" s="30" t="s">
        <v>50</v>
      </c>
      <c r="B75" s="40" t="s">
        <v>660</v>
      </c>
      <c r="C75" s="30"/>
    </row>
    <row r="76" spans="1:3" x14ac:dyDescent="0.25">
      <c r="A76" s="30" t="s">
        <v>51</v>
      </c>
      <c r="B76" s="40" t="s">
        <v>661</v>
      </c>
      <c r="C76" s="30"/>
    </row>
    <row r="77" spans="1:3" x14ac:dyDescent="0.25">
      <c r="A77" s="30" t="s">
        <v>52</v>
      </c>
      <c r="B77" s="40" t="s">
        <v>662</v>
      </c>
      <c r="C77" s="30"/>
    </row>
    <row r="78" spans="1:3" x14ac:dyDescent="0.25">
      <c r="A78" s="30" t="s">
        <v>53</v>
      </c>
      <c r="B78" s="40" t="s">
        <v>663</v>
      </c>
      <c r="C78" s="30"/>
    </row>
    <row r="79" spans="1:3" x14ac:dyDescent="0.25">
      <c r="A79" s="30" t="s">
        <v>54</v>
      </c>
      <c r="B79" s="40" t="s">
        <v>664</v>
      </c>
      <c r="C79" s="30"/>
    </row>
    <row r="80" spans="1:3" x14ac:dyDescent="0.25">
      <c r="A80" s="30" t="s">
        <v>55</v>
      </c>
      <c r="B80" s="40" t="s">
        <v>665</v>
      </c>
      <c r="C80" s="30"/>
    </row>
    <row r="81" spans="1:5" x14ac:dyDescent="0.25">
      <c r="A81" s="30" t="s">
        <v>56</v>
      </c>
      <c r="B81" s="40" t="s">
        <v>666</v>
      </c>
      <c r="C81" s="30"/>
    </row>
    <row r="82" spans="1:5" x14ac:dyDescent="0.25">
      <c r="A82" s="30" t="s">
        <v>57</v>
      </c>
      <c r="B82" s="40" t="s">
        <v>667</v>
      </c>
      <c r="C82" s="30"/>
    </row>
    <row r="83" spans="1:5" x14ac:dyDescent="0.25">
      <c r="A83" s="30" t="s">
        <v>146</v>
      </c>
      <c r="B83" s="40" t="s">
        <v>668</v>
      </c>
      <c r="C83" s="30"/>
    </row>
    <row r="84" spans="1:5" x14ac:dyDescent="0.25">
      <c r="A84" s="34" t="s">
        <v>545</v>
      </c>
      <c r="B84" s="40" t="s">
        <v>669</v>
      </c>
      <c r="C84" s="34"/>
      <c r="E84" s="40"/>
    </row>
    <row r="85" spans="1:5" x14ac:dyDescent="0.25">
      <c r="A85" s="34" t="s">
        <v>546</v>
      </c>
      <c r="B85" s="40" t="s">
        <v>670</v>
      </c>
      <c r="C85" s="34"/>
      <c r="E85" s="40"/>
    </row>
    <row r="86" spans="1:5" x14ac:dyDescent="0.25">
      <c r="A86" s="34" t="s">
        <v>547</v>
      </c>
      <c r="B86" s="40" t="s">
        <v>671</v>
      </c>
      <c r="C86" s="34"/>
    </row>
    <row r="87" spans="1:5" x14ac:dyDescent="0.25">
      <c r="A87" s="34" t="s">
        <v>548</v>
      </c>
      <c r="B87" s="40" t="s">
        <v>672</v>
      </c>
      <c r="C87" s="34"/>
    </row>
    <row r="88" spans="1:5" x14ac:dyDescent="0.25">
      <c r="A88" s="34" t="s">
        <v>549</v>
      </c>
      <c r="B88" s="40" t="s">
        <v>674</v>
      </c>
      <c r="C88" s="34"/>
    </row>
    <row r="89" spans="1:5" x14ac:dyDescent="0.25">
      <c r="A89" s="34" t="s">
        <v>550</v>
      </c>
      <c r="B89" s="40" t="s">
        <v>673</v>
      </c>
      <c r="C89" s="34"/>
    </row>
    <row r="90" spans="1:5" x14ac:dyDescent="0.25">
      <c r="A90" s="34" t="s">
        <v>551</v>
      </c>
      <c r="B90" s="40" t="s">
        <v>675</v>
      </c>
      <c r="C90" s="34"/>
    </row>
    <row r="91" spans="1:5" x14ac:dyDescent="0.25">
      <c r="A91" s="34" t="s">
        <v>552</v>
      </c>
      <c r="B91" s="40" t="s">
        <v>676</v>
      </c>
      <c r="C91" s="34"/>
    </row>
    <row r="92" spans="1:5" x14ac:dyDescent="0.25">
      <c r="A92" s="34" t="s">
        <v>553</v>
      </c>
      <c r="B92" s="40" t="s">
        <v>677</v>
      </c>
      <c r="C92" s="34"/>
    </row>
    <row r="93" spans="1:5" x14ac:dyDescent="0.25">
      <c r="A93" s="34" t="s">
        <v>592</v>
      </c>
      <c r="B93" s="40" t="s">
        <v>744</v>
      </c>
      <c r="C93" s="34"/>
    </row>
    <row r="94" spans="1:5" x14ac:dyDescent="0.25">
      <c r="A94" s="34" t="s">
        <v>558</v>
      </c>
      <c r="B94" s="40" t="s">
        <v>678</v>
      </c>
      <c r="C94" s="34"/>
    </row>
    <row r="95" spans="1:5" x14ac:dyDescent="0.25">
      <c r="A95" s="34" t="s">
        <v>554</v>
      </c>
      <c r="B95" s="40" t="s">
        <v>673</v>
      </c>
      <c r="C95" s="34"/>
    </row>
    <row r="96" spans="1:5" x14ac:dyDescent="0.25">
      <c r="A96" s="34" t="s">
        <v>555</v>
      </c>
      <c r="B96" s="40" t="s">
        <v>673</v>
      </c>
      <c r="C96" s="34"/>
    </row>
    <row r="97" spans="1:3" x14ac:dyDescent="0.25">
      <c r="A97" s="34" t="s">
        <v>556</v>
      </c>
      <c r="B97" s="40" t="s">
        <v>673</v>
      </c>
      <c r="C97" s="34"/>
    </row>
    <row r="98" spans="1:3" x14ac:dyDescent="0.25">
      <c r="A98" s="34" t="s">
        <v>557</v>
      </c>
      <c r="B98" s="40" t="s">
        <v>673</v>
      </c>
      <c r="C98" s="34"/>
    </row>
    <row r="99" spans="1:3" x14ac:dyDescent="0.25">
      <c r="A99" s="30" t="s">
        <v>509</v>
      </c>
      <c r="B99" s="40" t="s">
        <v>679</v>
      </c>
      <c r="C99" s="30"/>
    </row>
    <row r="100" spans="1:3" x14ac:dyDescent="0.25">
      <c r="A100" s="30" t="s">
        <v>510</v>
      </c>
      <c r="B100" s="40" t="s">
        <v>680</v>
      </c>
      <c r="C100" s="30"/>
    </row>
    <row r="101" spans="1:3" x14ac:dyDescent="0.25">
      <c r="A101" s="30" t="s">
        <v>511</v>
      </c>
      <c r="B101" s="40" t="s">
        <v>679</v>
      </c>
      <c r="C101" s="30"/>
    </row>
    <row r="102" spans="1:3" x14ac:dyDescent="0.25">
      <c r="A102" s="30" t="s">
        <v>512</v>
      </c>
      <c r="B102" s="40" t="s">
        <v>680</v>
      </c>
      <c r="C102" s="30"/>
    </row>
    <row r="103" spans="1:3" x14ac:dyDescent="0.25">
      <c r="A103" s="30" t="s">
        <v>513</v>
      </c>
      <c r="B103" s="40" t="s">
        <v>679</v>
      </c>
      <c r="C103" s="30"/>
    </row>
    <row r="104" spans="1:3" x14ac:dyDescent="0.25">
      <c r="A104" s="30" t="s">
        <v>514</v>
      </c>
      <c r="B104" s="40" t="s">
        <v>680</v>
      </c>
      <c r="C104" s="30"/>
    </row>
    <row r="105" spans="1:3" x14ac:dyDescent="0.25">
      <c r="A105" s="30" t="s">
        <v>228</v>
      </c>
      <c r="B105" s="40" t="s">
        <v>681</v>
      </c>
      <c r="C105" s="30"/>
    </row>
    <row r="106" spans="1:3" x14ac:dyDescent="0.25">
      <c r="A106" s="30" t="s">
        <v>229</v>
      </c>
      <c r="B106" s="40" t="s">
        <v>681</v>
      </c>
      <c r="C106" s="30"/>
    </row>
    <row r="107" spans="1:3" x14ac:dyDescent="0.25">
      <c r="A107" s="30" t="s">
        <v>350</v>
      </c>
      <c r="B107" s="40" t="s">
        <v>681</v>
      </c>
      <c r="C107" s="30"/>
    </row>
    <row r="108" spans="1:3" x14ac:dyDescent="0.25">
      <c r="A108" s="30" t="s">
        <v>348</v>
      </c>
      <c r="B108" s="40" t="s">
        <v>682</v>
      </c>
      <c r="C108" s="30"/>
    </row>
    <row r="109" spans="1:3" x14ac:dyDescent="0.25">
      <c r="A109" s="30" t="s">
        <v>349</v>
      </c>
      <c r="B109" s="40" t="s">
        <v>683</v>
      </c>
      <c r="C109" s="30"/>
    </row>
    <row r="110" spans="1:3" x14ac:dyDescent="0.25">
      <c r="A110" s="30" t="s">
        <v>347</v>
      </c>
      <c r="B110" s="40" t="s">
        <v>682</v>
      </c>
      <c r="C110" s="30"/>
    </row>
    <row r="111" spans="1:3" x14ac:dyDescent="0.25">
      <c r="A111" s="30" t="s">
        <v>346</v>
      </c>
      <c r="B111" s="40" t="s">
        <v>683</v>
      </c>
      <c r="C111" s="30"/>
    </row>
    <row r="112" spans="1:3" x14ac:dyDescent="0.25">
      <c r="A112" s="30" t="s">
        <v>345</v>
      </c>
      <c r="B112" s="40" t="s">
        <v>682</v>
      </c>
      <c r="C112" s="30"/>
    </row>
    <row r="113" spans="1:3" x14ac:dyDescent="0.25">
      <c r="A113" s="30" t="s">
        <v>344</v>
      </c>
      <c r="B113" s="40" t="s">
        <v>683</v>
      </c>
      <c r="C113" s="30"/>
    </row>
    <row r="114" spans="1:3" x14ac:dyDescent="0.25">
      <c r="A114" s="30" t="s">
        <v>343</v>
      </c>
      <c r="B114" s="40" t="s">
        <v>682</v>
      </c>
      <c r="C114" s="30"/>
    </row>
    <row r="115" spans="1:3" x14ac:dyDescent="0.25">
      <c r="A115" s="30" t="s">
        <v>342</v>
      </c>
      <c r="B115" s="40" t="s">
        <v>683</v>
      </c>
      <c r="C115" s="30"/>
    </row>
    <row r="116" spans="1:3" x14ac:dyDescent="0.25">
      <c r="A116" s="30" t="s">
        <v>334</v>
      </c>
      <c r="B116" s="40" t="s">
        <v>682</v>
      </c>
      <c r="C116" s="30"/>
    </row>
    <row r="117" spans="1:3" x14ac:dyDescent="0.25">
      <c r="A117" s="30" t="s">
        <v>335</v>
      </c>
      <c r="B117" s="40" t="s">
        <v>683</v>
      </c>
      <c r="C117" s="30"/>
    </row>
    <row r="118" spans="1:3" x14ac:dyDescent="0.25">
      <c r="A118" s="30" t="s">
        <v>358</v>
      </c>
      <c r="B118" s="40" t="s">
        <v>682</v>
      </c>
      <c r="C118" s="30"/>
    </row>
    <row r="119" spans="1:3" x14ac:dyDescent="0.25">
      <c r="A119" s="30" t="s">
        <v>357</v>
      </c>
      <c r="B119" s="40" t="s">
        <v>683</v>
      </c>
      <c r="C119" s="30"/>
    </row>
    <row r="120" spans="1:3" x14ac:dyDescent="0.25">
      <c r="A120" s="30" t="s">
        <v>359</v>
      </c>
      <c r="B120" s="40" t="s">
        <v>682</v>
      </c>
      <c r="C120" s="30"/>
    </row>
    <row r="121" spans="1:3" x14ac:dyDescent="0.25">
      <c r="A121" s="30" t="s">
        <v>360</v>
      </c>
      <c r="B121" s="40" t="s">
        <v>683</v>
      </c>
      <c r="C121" s="30"/>
    </row>
    <row r="122" spans="1:3" x14ac:dyDescent="0.25">
      <c r="A122" s="30" t="s">
        <v>412</v>
      </c>
      <c r="B122" s="40" t="s">
        <v>682</v>
      </c>
      <c r="C122" s="30"/>
    </row>
    <row r="123" spans="1:3" x14ac:dyDescent="0.25">
      <c r="A123" s="30" t="s">
        <v>413</v>
      </c>
      <c r="B123" s="40" t="s">
        <v>683</v>
      </c>
      <c r="C123" s="30"/>
    </row>
    <row r="124" spans="1:3" x14ac:dyDescent="0.25">
      <c r="A124" s="30" t="s">
        <v>414</v>
      </c>
      <c r="B124" s="40" t="s">
        <v>682</v>
      </c>
      <c r="C124" s="30"/>
    </row>
    <row r="125" spans="1:3" x14ac:dyDescent="0.25">
      <c r="A125" s="30" t="s">
        <v>415</v>
      </c>
      <c r="B125" s="40" t="s">
        <v>683</v>
      </c>
      <c r="C125" s="30"/>
    </row>
    <row r="126" spans="1:3" x14ac:dyDescent="0.25">
      <c r="A126" s="35" t="s">
        <v>333</v>
      </c>
      <c r="B126" s="40" t="s">
        <v>684</v>
      </c>
      <c r="C126" s="35"/>
    </row>
    <row r="127" spans="1:3" x14ac:dyDescent="0.25">
      <c r="A127" s="35" t="s">
        <v>332</v>
      </c>
      <c r="B127" s="40" t="s">
        <v>684</v>
      </c>
      <c r="C127" s="35"/>
    </row>
    <row r="128" spans="1:3" x14ac:dyDescent="0.25">
      <c r="A128" s="35" t="s">
        <v>331</v>
      </c>
      <c r="B128" s="40" t="s">
        <v>684</v>
      </c>
      <c r="C128" s="35"/>
    </row>
    <row r="129" spans="1:3" x14ac:dyDescent="0.25">
      <c r="A129" s="35" t="s">
        <v>330</v>
      </c>
      <c r="B129" s="40" t="s">
        <v>684</v>
      </c>
      <c r="C129" s="35"/>
    </row>
    <row r="130" spans="1:3" x14ac:dyDescent="0.25">
      <c r="A130" s="35" t="s">
        <v>329</v>
      </c>
      <c r="B130" s="40" t="s">
        <v>684</v>
      </c>
      <c r="C130" s="35"/>
    </row>
    <row r="131" spans="1:3" x14ac:dyDescent="0.25">
      <c r="A131" s="35" t="s">
        <v>363</v>
      </c>
      <c r="B131" s="40" t="s">
        <v>684</v>
      </c>
      <c r="C131" s="35"/>
    </row>
    <row r="132" spans="1:3" x14ac:dyDescent="0.25">
      <c r="A132" s="35" t="s">
        <v>362</v>
      </c>
      <c r="B132" s="40" t="s">
        <v>684</v>
      </c>
      <c r="C132" s="35"/>
    </row>
    <row r="133" spans="1:3" x14ac:dyDescent="0.25">
      <c r="A133" s="35" t="s">
        <v>405</v>
      </c>
      <c r="B133" s="40" t="s">
        <v>684</v>
      </c>
      <c r="C133" s="35"/>
    </row>
    <row r="134" spans="1:3" x14ac:dyDescent="0.25">
      <c r="A134" s="35" t="s">
        <v>406</v>
      </c>
      <c r="B134" s="40" t="s">
        <v>684</v>
      </c>
      <c r="C134" s="35"/>
    </row>
    <row r="135" spans="1:3" x14ac:dyDescent="0.25">
      <c r="A135" s="35" t="s">
        <v>417</v>
      </c>
      <c r="B135" s="40" t="s">
        <v>684</v>
      </c>
      <c r="C135" s="35"/>
    </row>
    <row r="136" spans="1:3" x14ac:dyDescent="0.25">
      <c r="A136" s="30" t="s">
        <v>341</v>
      </c>
      <c r="B136" s="40" t="s">
        <v>685</v>
      </c>
      <c r="C136" s="30"/>
    </row>
    <row r="137" spans="1:3" x14ac:dyDescent="0.25">
      <c r="A137" s="30" t="s">
        <v>340</v>
      </c>
      <c r="B137" s="40" t="s">
        <v>685</v>
      </c>
      <c r="C137" s="30"/>
    </row>
    <row r="138" spans="1:3" x14ac:dyDescent="0.25">
      <c r="A138" s="30" t="s">
        <v>339</v>
      </c>
      <c r="B138" s="40" t="s">
        <v>685</v>
      </c>
      <c r="C138" s="30"/>
    </row>
    <row r="139" spans="1:3" x14ac:dyDescent="0.25">
      <c r="A139" s="30" t="s">
        <v>338</v>
      </c>
      <c r="B139" s="40" t="s">
        <v>685</v>
      </c>
      <c r="C139" s="30"/>
    </row>
    <row r="140" spans="1:3" x14ac:dyDescent="0.25">
      <c r="A140" s="30" t="s">
        <v>337</v>
      </c>
      <c r="B140" s="40" t="s">
        <v>685</v>
      </c>
      <c r="C140" s="30"/>
    </row>
    <row r="141" spans="1:3" x14ac:dyDescent="0.25">
      <c r="A141" s="30" t="s">
        <v>336</v>
      </c>
      <c r="B141" s="40" t="s">
        <v>685</v>
      </c>
      <c r="C141" s="30"/>
    </row>
    <row r="142" spans="1:3" x14ac:dyDescent="0.25">
      <c r="A142" s="30" t="s">
        <v>364</v>
      </c>
      <c r="B142" s="40" t="s">
        <v>685</v>
      </c>
      <c r="C142" s="30"/>
    </row>
    <row r="143" spans="1:3" x14ac:dyDescent="0.25">
      <c r="A143" s="30" t="s">
        <v>365</v>
      </c>
      <c r="B143" s="40" t="s">
        <v>685</v>
      </c>
      <c r="C143" s="30"/>
    </row>
    <row r="144" spans="1:3" x14ac:dyDescent="0.25">
      <c r="A144" s="30" t="s">
        <v>407</v>
      </c>
      <c r="B144" s="40" t="s">
        <v>685</v>
      </c>
      <c r="C144" s="30"/>
    </row>
    <row r="145" spans="1:3" x14ac:dyDescent="0.25">
      <c r="A145" s="30" t="s">
        <v>416</v>
      </c>
      <c r="B145" s="40" t="s">
        <v>685</v>
      </c>
      <c r="C145" s="30"/>
    </row>
    <row r="146" spans="1:3" x14ac:dyDescent="0.25">
      <c r="A146" s="30" t="s">
        <v>531</v>
      </c>
      <c r="B146" s="40" t="s">
        <v>686</v>
      </c>
      <c r="C146" s="30"/>
    </row>
    <row r="147" spans="1:3" x14ac:dyDescent="0.25">
      <c r="A147" s="30" t="s">
        <v>532</v>
      </c>
      <c r="B147" s="40" t="s">
        <v>686</v>
      </c>
      <c r="C147" s="30"/>
    </row>
    <row r="148" spans="1:3" x14ac:dyDescent="0.25">
      <c r="A148" s="30" t="s">
        <v>533</v>
      </c>
      <c r="B148" s="40" t="s">
        <v>686</v>
      </c>
      <c r="C148" s="30"/>
    </row>
    <row r="149" spans="1:3" x14ac:dyDescent="0.25">
      <c r="A149" s="30" t="s">
        <v>534</v>
      </c>
      <c r="B149" s="40" t="s">
        <v>686</v>
      </c>
      <c r="C149" s="30"/>
    </row>
    <row r="150" spans="1:3" x14ac:dyDescent="0.25">
      <c r="A150" s="30" t="s">
        <v>535</v>
      </c>
      <c r="B150" s="40" t="s">
        <v>686</v>
      </c>
      <c r="C150" s="30"/>
    </row>
    <row r="151" spans="1:3" x14ac:dyDescent="0.25">
      <c r="A151" s="30" t="s">
        <v>536</v>
      </c>
      <c r="B151" s="40" t="s">
        <v>686</v>
      </c>
      <c r="C151" s="30"/>
    </row>
    <row r="152" spans="1:3" x14ac:dyDescent="0.25">
      <c r="A152" s="30" t="s">
        <v>537</v>
      </c>
      <c r="B152" s="40" t="s">
        <v>686</v>
      </c>
      <c r="C152" s="30"/>
    </row>
    <row r="153" spans="1:3" x14ac:dyDescent="0.25">
      <c r="A153" s="30" t="s">
        <v>538</v>
      </c>
      <c r="B153" s="40" t="s">
        <v>686</v>
      </c>
      <c r="C153" s="30"/>
    </row>
    <row r="154" spans="1:3" x14ac:dyDescent="0.25">
      <c r="A154" s="30" t="s">
        <v>539</v>
      </c>
      <c r="B154" s="40" t="s">
        <v>686</v>
      </c>
      <c r="C154" s="30"/>
    </row>
    <row r="155" spans="1:3" x14ac:dyDescent="0.25">
      <c r="A155" s="30" t="s">
        <v>540</v>
      </c>
      <c r="B155" s="40" t="s">
        <v>686</v>
      </c>
      <c r="C155" s="30"/>
    </row>
    <row r="156" spans="1:3" x14ac:dyDescent="0.25">
      <c r="A156" s="34" t="s">
        <v>356</v>
      </c>
      <c r="B156" s="40" t="s">
        <v>687</v>
      </c>
      <c r="C156" s="34"/>
    </row>
    <row r="157" spans="1:3" x14ac:dyDescent="0.25">
      <c r="A157" s="34" t="s">
        <v>355</v>
      </c>
      <c r="B157" s="40" t="s">
        <v>687</v>
      </c>
      <c r="C157" s="34"/>
    </row>
    <row r="158" spans="1:3" x14ac:dyDescent="0.25">
      <c r="A158" s="34" t="s">
        <v>354</v>
      </c>
      <c r="B158" s="40" t="s">
        <v>687</v>
      </c>
      <c r="C158" s="34"/>
    </row>
    <row r="159" spans="1:3" x14ac:dyDescent="0.25">
      <c r="A159" s="34" t="s">
        <v>353</v>
      </c>
      <c r="B159" s="40" t="s">
        <v>687</v>
      </c>
      <c r="C159" s="34"/>
    </row>
    <row r="160" spans="1:3" x14ac:dyDescent="0.25">
      <c r="A160" s="34" t="s">
        <v>352</v>
      </c>
      <c r="B160" s="40" t="s">
        <v>687</v>
      </c>
      <c r="C160" s="34"/>
    </row>
    <row r="161" spans="1:6" x14ac:dyDescent="0.25">
      <c r="A161" s="34" t="s">
        <v>351</v>
      </c>
      <c r="B161" s="40" t="s">
        <v>687</v>
      </c>
      <c r="C161" s="34"/>
    </row>
    <row r="162" spans="1:6" x14ac:dyDescent="0.25">
      <c r="A162" s="34" t="s">
        <v>408</v>
      </c>
      <c r="B162" s="40" t="s">
        <v>687</v>
      </c>
      <c r="C162" s="34"/>
    </row>
    <row r="163" spans="1:6" x14ac:dyDescent="0.25">
      <c r="A163" s="34" t="s">
        <v>409</v>
      </c>
      <c r="B163" s="40" t="s">
        <v>687</v>
      </c>
      <c r="C163" s="34"/>
    </row>
    <row r="164" spans="1:6" x14ac:dyDescent="0.25">
      <c r="A164" s="34" t="s">
        <v>410</v>
      </c>
      <c r="B164" s="40" t="s">
        <v>687</v>
      </c>
      <c r="C164" s="34"/>
    </row>
    <row r="165" spans="1:6" x14ac:dyDescent="0.25">
      <c r="A165" s="30" t="s">
        <v>411</v>
      </c>
      <c r="B165" s="40" t="s">
        <v>687</v>
      </c>
      <c r="C165" s="30"/>
      <c r="E165" s="30"/>
      <c r="F165" s="40"/>
    </row>
    <row r="166" spans="1:6" x14ac:dyDescent="0.25">
      <c r="A166" s="30" t="s">
        <v>464</v>
      </c>
      <c r="B166" s="40" t="s">
        <v>688</v>
      </c>
      <c r="C166" s="30"/>
      <c r="E166" s="30"/>
      <c r="F166" s="40"/>
    </row>
    <row r="167" spans="1:6" x14ac:dyDescent="0.25">
      <c r="A167" s="30" t="s">
        <v>465</v>
      </c>
      <c r="B167" s="40" t="s">
        <v>689</v>
      </c>
      <c r="C167" s="30"/>
    </row>
    <row r="168" spans="1:6" x14ac:dyDescent="0.25">
      <c r="A168" s="30" t="s">
        <v>466</v>
      </c>
      <c r="B168" s="40" t="s">
        <v>690</v>
      </c>
      <c r="C168" s="30"/>
    </row>
    <row r="169" spans="1:6" x14ac:dyDescent="0.25">
      <c r="A169" s="30" t="s">
        <v>467</v>
      </c>
      <c r="B169" s="40" t="s">
        <v>691</v>
      </c>
      <c r="C169" s="30"/>
    </row>
    <row r="170" spans="1:6" x14ac:dyDescent="0.25">
      <c r="A170" s="30" t="s">
        <v>468</v>
      </c>
      <c r="B170" s="40" t="s">
        <v>692</v>
      </c>
      <c r="C170" s="30"/>
    </row>
    <row r="171" spans="1:6" x14ac:dyDescent="0.25">
      <c r="A171" s="30" t="s">
        <v>469</v>
      </c>
      <c r="B171" s="40" t="s">
        <v>693</v>
      </c>
      <c r="C171" s="30"/>
    </row>
    <row r="172" spans="1:6" x14ac:dyDescent="0.25">
      <c r="A172" s="30" t="s">
        <v>470</v>
      </c>
      <c r="B172" s="40" t="s">
        <v>694</v>
      </c>
      <c r="C172" s="30"/>
    </row>
    <row r="173" spans="1:6" x14ac:dyDescent="0.25">
      <c r="A173" s="30" t="s">
        <v>471</v>
      </c>
      <c r="B173" s="40" t="s">
        <v>695</v>
      </c>
      <c r="C173" s="30"/>
    </row>
    <row r="174" spans="1:6" x14ac:dyDescent="0.25">
      <c r="A174" s="30" t="s">
        <v>472</v>
      </c>
      <c r="B174" s="40" t="s">
        <v>696</v>
      </c>
      <c r="C174" s="30"/>
    </row>
    <row r="175" spans="1:6" x14ac:dyDescent="0.25">
      <c r="A175" s="30" t="s">
        <v>473</v>
      </c>
      <c r="B175" s="40" t="s">
        <v>697</v>
      </c>
      <c r="C175" s="30"/>
    </row>
    <row r="176" spans="1:6" x14ac:dyDescent="0.25">
      <c r="A176" s="30" t="s">
        <v>489</v>
      </c>
      <c r="B176" s="40" t="s">
        <v>698</v>
      </c>
      <c r="C176" s="30"/>
    </row>
    <row r="177" spans="1:3" x14ac:dyDescent="0.25">
      <c r="A177" s="30" t="s">
        <v>474</v>
      </c>
      <c r="B177" s="40" t="s">
        <v>699</v>
      </c>
      <c r="C177" s="30"/>
    </row>
    <row r="178" spans="1:3" x14ac:dyDescent="0.25">
      <c r="A178" s="30" t="s">
        <v>475</v>
      </c>
      <c r="B178" s="40" t="s">
        <v>700</v>
      </c>
      <c r="C178" s="30"/>
    </row>
    <row r="179" spans="1:3" x14ac:dyDescent="0.25">
      <c r="A179" s="30" t="s">
        <v>476</v>
      </c>
      <c r="B179" s="40" t="s">
        <v>701</v>
      </c>
      <c r="C179" s="30"/>
    </row>
    <row r="180" spans="1:3" x14ac:dyDescent="0.25">
      <c r="A180" s="30" t="s">
        <v>488</v>
      </c>
      <c r="B180" s="40" t="s">
        <v>702</v>
      </c>
      <c r="C180" s="30"/>
    </row>
    <row r="181" spans="1:3" x14ac:dyDescent="0.25">
      <c r="A181" s="30" t="s">
        <v>477</v>
      </c>
      <c r="B181" s="40" t="s">
        <v>703</v>
      </c>
      <c r="C181" s="30"/>
    </row>
    <row r="182" spans="1:3" x14ac:dyDescent="0.25">
      <c r="A182" s="30" t="s">
        <v>506</v>
      </c>
      <c r="B182" s="40" t="s">
        <v>704</v>
      </c>
      <c r="C182" s="30"/>
    </row>
    <row r="183" spans="1:3" x14ac:dyDescent="0.25">
      <c r="A183" s="30" t="s">
        <v>507</v>
      </c>
      <c r="B183" s="40" t="s">
        <v>705</v>
      </c>
      <c r="C183" s="30"/>
    </row>
    <row r="184" spans="1:3" x14ac:dyDescent="0.25">
      <c r="A184" s="30" t="s">
        <v>508</v>
      </c>
      <c r="B184" s="40" t="s">
        <v>706</v>
      </c>
      <c r="C184" s="30"/>
    </row>
    <row r="185" spans="1:3" x14ac:dyDescent="0.25">
      <c r="A185" s="30" t="s">
        <v>478</v>
      </c>
      <c r="B185" s="40" t="s">
        <v>707</v>
      </c>
      <c r="C185" s="30"/>
    </row>
    <row r="186" spans="1:3" x14ac:dyDescent="0.25">
      <c r="A186" s="34" t="s">
        <v>479</v>
      </c>
      <c r="B186" s="40" t="s">
        <v>708</v>
      </c>
      <c r="C186" s="34"/>
    </row>
    <row r="187" spans="1:3" x14ac:dyDescent="0.25">
      <c r="A187" s="34" t="s">
        <v>480</v>
      </c>
      <c r="B187" s="40" t="s">
        <v>709</v>
      </c>
      <c r="C187" s="34"/>
    </row>
    <row r="188" spans="1:3" x14ac:dyDescent="0.25">
      <c r="A188" s="34" t="s">
        <v>481</v>
      </c>
      <c r="B188" s="40" t="s">
        <v>710</v>
      </c>
      <c r="C188" s="34"/>
    </row>
    <row r="189" spans="1:3" x14ac:dyDescent="0.25">
      <c r="A189" s="34" t="s">
        <v>482</v>
      </c>
      <c r="B189" s="40" t="s">
        <v>711</v>
      </c>
      <c r="C189" s="34"/>
    </row>
    <row r="190" spans="1:3" x14ac:dyDescent="0.25">
      <c r="A190" s="34" t="s">
        <v>483</v>
      </c>
      <c r="B190" s="40" t="s">
        <v>712</v>
      </c>
      <c r="C190" s="34"/>
    </row>
    <row r="191" spans="1:3" x14ac:dyDescent="0.25">
      <c r="A191" s="34" t="s">
        <v>484</v>
      </c>
      <c r="B191" s="40" t="s">
        <v>713</v>
      </c>
      <c r="C191" s="34"/>
    </row>
    <row r="192" spans="1:3" x14ac:dyDescent="0.25">
      <c r="A192" s="34" t="s">
        <v>485</v>
      </c>
      <c r="B192" s="40" t="s">
        <v>714</v>
      </c>
      <c r="C192" s="34"/>
    </row>
    <row r="193" spans="1:3" x14ac:dyDescent="0.25">
      <c r="A193" s="30" t="s">
        <v>486</v>
      </c>
      <c r="B193" s="40" t="s">
        <v>715</v>
      </c>
      <c r="C193" s="30"/>
    </row>
    <row r="194" spans="1:3" x14ac:dyDescent="0.25">
      <c r="A194" s="30" t="s">
        <v>487</v>
      </c>
      <c r="B194" s="40" t="s">
        <v>716</v>
      </c>
      <c r="C194" s="30"/>
    </row>
    <row r="195" spans="1:3" x14ac:dyDescent="0.25">
      <c r="A195" s="30" t="s">
        <v>517</v>
      </c>
      <c r="B195" s="40" t="s">
        <v>745</v>
      </c>
      <c r="C195" s="30"/>
    </row>
    <row r="196" spans="1:3" x14ac:dyDescent="0.25">
      <c r="A196" s="30" t="s">
        <v>516</v>
      </c>
      <c r="B196" s="40" t="s">
        <v>717</v>
      </c>
      <c r="C196" s="30"/>
    </row>
    <row r="197" spans="1:3" x14ac:dyDescent="0.25">
      <c r="A197" s="34" t="s">
        <v>24</v>
      </c>
      <c r="B197" s="40" t="s">
        <v>718</v>
      </c>
      <c r="C197" s="34"/>
    </row>
    <row r="198" spans="1:3" x14ac:dyDescent="0.25">
      <c r="A198" s="34" t="s">
        <v>518</v>
      </c>
      <c r="B198" s="40" t="s">
        <v>719</v>
      </c>
      <c r="C198" s="34"/>
    </row>
    <row r="199" spans="1:3" x14ac:dyDescent="0.25">
      <c r="A199" s="34" t="s">
        <v>25</v>
      </c>
      <c r="B199" s="40" t="s">
        <v>720</v>
      </c>
      <c r="C199" s="34"/>
    </row>
    <row r="200" spans="1:3" x14ac:dyDescent="0.25">
      <c r="A200" s="34" t="s">
        <v>26</v>
      </c>
      <c r="B200" s="40" t="s">
        <v>697</v>
      </c>
      <c r="C200" s="34"/>
    </row>
    <row r="201" spans="1:3" x14ac:dyDescent="0.25">
      <c r="A201" s="34" t="s">
        <v>585</v>
      </c>
      <c r="B201" s="40" t="s">
        <v>746</v>
      </c>
      <c r="C201" s="34"/>
    </row>
    <row r="202" spans="1:3" x14ac:dyDescent="0.25">
      <c r="A202" s="34" t="s">
        <v>521</v>
      </c>
      <c r="B202" s="40" t="s">
        <v>721</v>
      </c>
      <c r="C202" s="34"/>
    </row>
    <row r="203" spans="1:3" x14ac:dyDescent="0.25">
      <c r="A203" s="34" t="s">
        <v>520</v>
      </c>
      <c r="B203" s="40" t="s">
        <v>722</v>
      </c>
      <c r="C203" s="34"/>
    </row>
    <row r="204" spans="1:3" x14ac:dyDescent="0.25">
      <c r="A204" s="34" t="s">
        <v>45</v>
      </c>
      <c r="B204" s="40" t="s">
        <v>723</v>
      </c>
      <c r="C204" s="34"/>
    </row>
    <row r="205" spans="1:3" x14ac:dyDescent="0.25">
      <c r="A205" s="34" t="s">
        <v>525</v>
      </c>
      <c r="B205" s="40" t="s">
        <v>724</v>
      </c>
      <c r="C205" s="34"/>
    </row>
    <row r="206" spans="1:3" x14ac:dyDescent="0.25">
      <c r="A206" s="34" t="s">
        <v>522</v>
      </c>
      <c r="B206" s="40" t="s">
        <v>725</v>
      </c>
      <c r="C206" s="34"/>
    </row>
    <row r="207" spans="1:3" x14ac:dyDescent="0.25">
      <c r="A207" s="34" t="s">
        <v>573</v>
      </c>
      <c r="B207" s="40" t="s">
        <v>747</v>
      </c>
      <c r="C207" s="34"/>
    </row>
    <row r="208" spans="1:3" x14ac:dyDescent="0.25">
      <c r="A208" s="34" t="s">
        <v>27</v>
      </c>
      <c r="B208" s="40" t="s">
        <v>726</v>
      </c>
      <c r="C208" s="34"/>
    </row>
    <row r="209" spans="1:3" x14ac:dyDescent="0.25">
      <c r="A209" s="34" t="s">
        <v>519</v>
      </c>
      <c r="B209" s="40" t="s">
        <v>727</v>
      </c>
      <c r="C209" s="34"/>
    </row>
    <row r="210" spans="1:3" x14ac:dyDescent="0.25">
      <c r="A210" s="35" t="s">
        <v>560</v>
      </c>
      <c r="B210" s="40" t="s">
        <v>728</v>
      </c>
      <c r="C210" s="35"/>
    </row>
    <row r="211" spans="1:3" x14ac:dyDescent="0.25">
      <c r="A211" s="34" t="s">
        <v>28</v>
      </c>
      <c r="B211" s="40" t="s">
        <v>729</v>
      </c>
      <c r="C211" s="34"/>
    </row>
    <row r="212" spans="1:3" x14ac:dyDescent="0.25">
      <c r="A212" s="35" t="s">
        <v>29</v>
      </c>
      <c r="B212" s="40" t="s">
        <v>730</v>
      </c>
      <c r="C212" s="35"/>
    </row>
    <row r="213" spans="1:3" x14ac:dyDescent="0.25">
      <c r="A213" s="37" t="s">
        <v>583</v>
      </c>
      <c r="B213" s="40" t="s">
        <v>748</v>
      </c>
      <c r="C213" s="37"/>
    </row>
    <row r="214" spans="1:3" x14ac:dyDescent="0.25">
      <c r="A214" s="35" t="s">
        <v>561</v>
      </c>
      <c r="B214" s="40" t="s">
        <v>730</v>
      </c>
      <c r="C214" s="35"/>
    </row>
    <row r="215" spans="1:3" x14ac:dyDescent="0.25">
      <c r="A215" s="34" t="s">
        <v>30</v>
      </c>
      <c r="B215" s="40" t="s">
        <v>739</v>
      </c>
      <c r="C215" s="34"/>
    </row>
    <row r="216" spans="1:3" x14ac:dyDescent="0.25">
      <c r="A216" s="30" t="s">
        <v>31</v>
      </c>
      <c r="B216" s="40" t="s">
        <v>731</v>
      </c>
      <c r="C216" s="30"/>
    </row>
    <row r="217" spans="1:3" x14ac:dyDescent="0.25">
      <c r="A217" s="30" t="s">
        <v>584</v>
      </c>
      <c r="B217" s="40" t="s">
        <v>584</v>
      </c>
      <c r="C217" s="30"/>
    </row>
    <row r="218" spans="1:3" x14ac:dyDescent="0.25">
      <c r="A218" s="34" t="s">
        <v>151</v>
      </c>
      <c r="B218" s="40" t="s">
        <v>732</v>
      </c>
      <c r="C218" s="34"/>
    </row>
    <row r="219" spans="1:3" x14ac:dyDescent="0.25">
      <c r="A219" s="34" t="s">
        <v>152</v>
      </c>
      <c r="B219" s="40" t="s">
        <v>733</v>
      </c>
      <c r="C219" s="34"/>
    </row>
    <row r="220" spans="1:3" x14ac:dyDescent="0.25">
      <c r="A220" s="34" t="s">
        <v>153</v>
      </c>
      <c r="B220" s="40" t="s">
        <v>734</v>
      </c>
      <c r="C220" s="34"/>
    </row>
    <row r="221" spans="1:3" x14ac:dyDescent="0.25">
      <c r="A221" s="34" t="s">
        <v>154</v>
      </c>
      <c r="B221" s="40" t="s">
        <v>735</v>
      </c>
      <c r="C221" s="34"/>
    </row>
    <row r="222" spans="1:3" x14ac:dyDescent="0.25">
      <c r="A222" s="34" t="s">
        <v>155</v>
      </c>
      <c r="B222" s="40" t="s">
        <v>736</v>
      </c>
      <c r="C222" s="34"/>
    </row>
    <row r="223" spans="1:3" x14ac:dyDescent="0.25">
      <c r="A223" s="34" t="s">
        <v>156</v>
      </c>
      <c r="B223" s="40" t="s">
        <v>737</v>
      </c>
      <c r="C223" s="34"/>
    </row>
    <row r="224" spans="1:3" x14ac:dyDescent="0.25">
      <c r="A224" s="34" t="s">
        <v>157</v>
      </c>
      <c r="B224" s="39" t="s">
        <v>738</v>
      </c>
      <c r="C224" s="34"/>
    </row>
    <row r="225" spans="1:3" x14ac:dyDescent="0.25">
      <c r="A225" s="34" t="s">
        <v>158</v>
      </c>
      <c r="B225" s="39" t="s">
        <v>738</v>
      </c>
      <c r="C225" s="34"/>
    </row>
    <row r="226" spans="1:3" x14ac:dyDescent="0.25">
      <c r="A226" s="34" t="s">
        <v>159</v>
      </c>
      <c r="B226" s="39" t="s">
        <v>738</v>
      </c>
      <c r="C226" s="34"/>
    </row>
    <row r="227" spans="1:3" x14ac:dyDescent="0.25">
      <c r="A227" s="34" t="s">
        <v>160</v>
      </c>
      <c r="B227" s="39" t="s">
        <v>738</v>
      </c>
      <c r="C227" s="34"/>
    </row>
    <row r="228" spans="1:3" x14ac:dyDescent="0.25">
      <c r="A228" s="34" t="s">
        <v>161</v>
      </c>
      <c r="B228" s="39" t="s">
        <v>738</v>
      </c>
      <c r="C228" s="34"/>
    </row>
    <row r="229" spans="1:3" x14ac:dyDescent="0.25">
      <c r="A229" s="34" t="s">
        <v>162</v>
      </c>
      <c r="B229" s="39" t="s">
        <v>738</v>
      </c>
      <c r="C229" s="34"/>
    </row>
    <row r="230" spans="1:3" x14ac:dyDescent="0.25">
      <c r="A230" s="34" t="s">
        <v>283</v>
      </c>
      <c r="B230" s="39" t="s">
        <v>738</v>
      </c>
      <c r="C230" s="34"/>
    </row>
    <row r="231" spans="1:3" x14ac:dyDescent="0.25">
      <c r="A231" s="34" t="s">
        <v>163</v>
      </c>
      <c r="B231" s="39" t="s">
        <v>738</v>
      </c>
      <c r="C231" s="34"/>
    </row>
    <row r="232" spans="1:3" x14ac:dyDescent="0.25">
      <c r="A232" s="34" t="s">
        <v>164</v>
      </c>
      <c r="B232" s="39" t="s">
        <v>738</v>
      </c>
      <c r="C232" s="34"/>
    </row>
    <row r="233" spans="1:3" x14ac:dyDescent="0.25">
      <c r="A233" s="34" t="s">
        <v>165</v>
      </c>
      <c r="B233" s="39" t="s">
        <v>738</v>
      </c>
      <c r="C233" s="34"/>
    </row>
    <row r="234" spans="1:3" x14ac:dyDescent="0.25">
      <c r="A234" s="34" t="s">
        <v>166</v>
      </c>
      <c r="B234" s="39" t="s">
        <v>738</v>
      </c>
      <c r="C234" s="34"/>
    </row>
    <row r="235" spans="1:3" x14ac:dyDescent="0.25">
      <c r="A235" s="34" t="s">
        <v>167</v>
      </c>
      <c r="B235" s="39" t="s">
        <v>738</v>
      </c>
      <c r="C235" s="34"/>
    </row>
    <row r="236" spans="1:3" x14ac:dyDescent="0.25">
      <c r="A236" s="34" t="s">
        <v>206</v>
      </c>
      <c r="B236" s="39" t="s">
        <v>738</v>
      </c>
      <c r="C236" s="34"/>
    </row>
    <row r="237" spans="1:3" x14ac:dyDescent="0.25">
      <c r="A237" s="34" t="s">
        <v>168</v>
      </c>
      <c r="B237" s="40" t="s">
        <v>732</v>
      </c>
      <c r="C237" s="34"/>
    </row>
    <row r="238" spans="1:3" x14ac:dyDescent="0.25">
      <c r="A238" s="34" t="s">
        <v>169</v>
      </c>
      <c r="B238" s="40" t="s">
        <v>733</v>
      </c>
      <c r="C238" s="34"/>
    </row>
    <row r="239" spans="1:3" x14ac:dyDescent="0.25">
      <c r="A239" s="34" t="s">
        <v>170</v>
      </c>
      <c r="B239" s="40" t="s">
        <v>734</v>
      </c>
      <c r="C239" s="34"/>
    </row>
    <row r="240" spans="1:3" x14ac:dyDescent="0.25">
      <c r="A240" s="34" t="s">
        <v>171</v>
      </c>
      <c r="B240" s="40" t="s">
        <v>735</v>
      </c>
      <c r="C240" s="34"/>
    </row>
    <row r="241" spans="1:3" x14ac:dyDescent="0.25">
      <c r="A241" s="34" t="s">
        <v>172</v>
      </c>
      <c r="B241" s="40" t="s">
        <v>736</v>
      </c>
      <c r="C241" s="34"/>
    </row>
    <row r="242" spans="1:3" x14ac:dyDescent="0.25">
      <c r="A242" s="34" t="s">
        <v>173</v>
      </c>
      <c r="B242" s="40" t="s">
        <v>737</v>
      </c>
      <c r="C242" s="34"/>
    </row>
    <row r="243" spans="1:3" x14ac:dyDescent="0.25">
      <c r="A243" s="34" t="s">
        <v>174</v>
      </c>
      <c r="B243" s="39" t="s">
        <v>738</v>
      </c>
      <c r="C243" s="34"/>
    </row>
    <row r="244" spans="1:3" x14ac:dyDescent="0.25">
      <c r="A244" s="34" t="s">
        <v>175</v>
      </c>
      <c r="B244" s="39" t="s">
        <v>738</v>
      </c>
      <c r="C244" s="34"/>
    </row>
    <row r="245" spans="1:3" x14ac:dyDescent="0.25">
      <c r="A245" s="34" t="s">
        <v>176</v>
      </c>
      <c r="B245" s="39" t="s">
        <v>738</v>
      </c>
      <c r="C245" s="34"/>
    </row>
    <row r="246" spans="1:3" x14ac:dyDescent="0.25">
      <c r="A246" s="34" t="s">
        <v>177</v>
      </c>
      <c r="B246" s="39" t="s">
        <v>738</v>
      </c>
      <c r="C246" s="34"/>
    </row>
    <row r="247" spans="1:3" x14ac:dyDescent="0.25">
      <c r="A247" s="34" t="s">
        <v>178</v>
      </c>
      <c r="B247" s="39" t="s">
        <v>738</v>
      </c>
      <c r="C247" s="34"/>
    </row>
    <row r="248" spans="1:3" x14ac:dyDescent="0.25">
      <c r="A248" s="34" t="s">
        <v>179</v>
      </c>
      <c r="B248" s="39" t="s">
        <v>738</v>
      </c>
      <c r="C248" s="34"/>
    </row>
    <row r="249" spans="1:3" x14ac:dyDescent="0.25">
      <c r="A249" s="34" t="s">
        <v>284</v>
      </c>
      <c r="B249" s="39" t="s">
        <v>738</v>
      </c>
      <c r="C249" s="34"/>
    </row>
    <row r="250" spans="1:3" x14ac:dyDescent="0.25">
      <c r="A250" s="34" t="s">
        <v>180</v>
      </c>
      <c r="B250" s="39" t="s">
        <v>738</v>
      </c>
      <c r="C250" s="34"/>
    </row>
    <row r="251" spans="1:3" x14ac:dyDescent="0.25">
      <c r="A251" s="34" t="s">
        <v>181</v>
      </c>
      <c r="B251" s="39" t="s">
        <v>738</v>
      </c>
      <c r="C251" s="34"/>
    </row>
    <row r="252" spans="1:3" x14ac:dyDescent="0.25">
      <c r="A252" s="34" t="s">
        <v>182</v>
      </c>
      <c r="B252" s="39" t="s">
        <v>738</v>
      </c>
      <c r="C252" s="34"/>
    </row>
    <row r="253" spans="1:3" x14ac:dyDescent="0.25">
      <c r="A253" s="34" t="s">
        <v>183</v>
      </c>
      <c r="B253" s="39" t="s">
        <v>738</v>
      </c>
      <c r="C253" s="34"/>
    </row>
    <row r="254" spans="1:3" x14ac:dyDescent="0.25">
      <c r="A254" s="34" t="s">
        <v>184</v>
      </c>
      <c r="B254" s="39" t="s">
        <v>738</v>
      </c>
      <c r="C254" s="34"/>
    </row>
    <row r="255" spans="1:3" x14ac:dyDescent="0.25">
      <c r="A255" s="34" t="s">
        <v>207</v>
      </c>
      <c r="B255" s="39" t="s">
        <v>738</v>
      </c>
      <c r="C255" s="34"/>
    </row>
    <row r="256" spans="1:3" x14ac:dyDescent="0.25">
      <c r="A256" s="34" t="s">
        <v>32</v>
      </c>
      <c r="B256" s="40" t="s">
        <v>732</v>
      </c>
      <c r="C256" s="34"/>
    </row>
    <row r="257" spans="1:3" x14ac:dyDescent="0.25">
      <c r="A257" s="34" t="s">
        <v>33</v>
      </c>
      <c r="B257" s="40" t="s">
        <v>733</v>
      </c>
      <c r="C257" s="34"/>
    </row>
    <row r="258" spans="1:3" x14ac:dyDescent="0.25">
      <c r="A258" s="34" t="s">
        <v>34</v>
      </c>
      <c r="B258" s="40" t="s">
        <v>734</v>
      </c>
      <c r="C258" s="34"/>
    </row>
    <row r="259" spans="1:3" x14ac:dyDescent="0.25">
      <c r="A259" s="34" t="s">
        <v>35</v>
      </c>
      <c r="B259" s="40" t="s">
        <v>735</v>
      </c>
      <c r="C259" s="34"/>
    </row>
    <row r="260" spans="1:3" x14ac:dyDescent="0.25">
      <c r="A260" s="34" t="s">
        <v>36</v>
      </c>
      <c r="B260" s="40" t="s">
        <v>736</v>
      </c>
      <c r="C260" s="34"/>
    </row>
    <row r="261" spans="1:3" x14ac:dyDescent="0.25">
      <c r="A261" s="34" t="s">
        <v>185</v>
      </c>
      <c r="B261" s="40" t="s">
        <v>737</v>
      </c>
      <c r="C261" s="34"/>
    </row>
    <row r="262" spans="1:3" x14ac:dyDescent="0.25">
      <c r="A262" s="34" t="s">
        <v>37</v>
      </c>
      <c r="B262" s="39" t="s">
        <v>738</v>
      </c>
      <c r="C262" s="34"/>
    </row>
    <row r="263" spans="1:3" x14ac:dyDescent="0.25">
      <c r="A263" s="34" t="s">
        <v>38</v>
      </c>
      <c r="B263" s="39" t="s">
        <v>738</v>
      </c>
      <c r="C263" s="34"/>
    </row>
    <row r="264" spans="1:3" x14ac:dyDescent="0.25">
      <c r="A264" s="34" t="s">
        <v>39</v>
      </c>
      <c r="B264" s="39" t="s">
        <v>738</v>
      </c>
      <c r="C264" s="34"/>
    </row>
    <row r="265" spans="1:3" x14ac:dyDescent="0.25">
      <c r="A265" s="34" t="s">
        <v>40</v>
      </c>
      <c r="B265" s="39" t="s">
        <v>738</v>
      </c>
      <c r="C265" s="34"/>
    </row>
    <row r="266" spans="1:3" x14ac:dyDescent="0.25">
      <c r="A266" s="34" t="s">
        <v>186</v>
      </c>
      <c r="B266" s="39" t="s">
        <v>738</v>
      </c>
      <c r="C266" s="34"/>
    </row>
    <row r="267" spans="1:3" x14ac:dyDescent="0.25">
      <c r="A267" s="34" t="s">
        <v>41</v>
      </c>
      <c r="B267" s="39" t="s">
        <v>738</v>
      </c>
      <c r="C267" s="34"/>
    </row>
    <row r="268" spans="1:3" x14ac:dyDescent="0.25">
      <c r="A268" s="34" t="s">
        <v>285</v>
      </c>
      <c r="B268" s="39" t="s">
        <v>738</v>
      </c>
      <c r="C268" s="34"/>
    </row>
    <row r="269" spans="1:3" x14ac:dyDescent="0.25">
      <c r="A269" s="34" t="s">
        <v>42</v>
      </c>
      <c r="B269" s="39" t="s">
        <v>738</v>
      </c>
      <c r="C269" s="34"/>
    </row>
    <row r="270" spans="1:3" x14ac:dyDescent="0.25">
      <c r="A270" s="34" t="s">
        <v>43</v>
      </c>
      <c r="B270" s="39" t="s">
        <v>738</v>
      </c>
      <c r="C270" s="34"/>
    </row>
    <row r="271" spans="1:3" x14ac:dyDescent="0.25">
      <c r="A271" s="34" t="s">
        <v>187</v>
      </c>
      <c r="B271" s="39" t="s">
        <v>738</v>
      </c>
      <c r="C271" s="34"/>
    </row>
    <row r="272" spans="1:3" x14ac:dyDescent="0.25">
      <c r="A272" s="34" t="s">
        <v>188</v>
      </c>
      <c r="B272" s="39" t="s">
        <v>738</v>
      </c>
      <c r="C272" s="34"/>
    </row>
    <row r="273" spans="1:3" x14ac:dyDescent="0.25">
      <c r="A273" s="34" t="s">
        <v>59</v>
      </c>
      <c r="B273" s="39" t="s">
        <v>738</v>
      </c>
      <c r="C273" s="34"/>
    </row>
    <row r="274" spans="1:3" x14ac:dyDescent="0.25">
      <c r="A274" s="34" t="s">
        <v>208</v>
      </c>
      <c r="B274" s="39" t="s">
        <v>738</v>
      </c>
      <c r="C274" s="34"/>
    </row>
    <row r="275" spans="1:3" x14ac:dyDescent="0.25">
      <c r="A275" s="34" t="s">
        <v>189</v>
      </c>
      <c r="B275" s="40" t="s">
        <v>732</v>
      </c>
      <c r="C275" s="34"/>
    </row>
    <row r="276" spans="1:3" x14ac:dyDescent="0.25">
      <c r="A276" s="34" t="s">
        <v>190</v>
      </c>
      <c r="B276" s="40" t="s">
        <v>733</v>
      </c>
      <c r="C276" s="34"/>
    </row>
    <row r="277" spans="1:3" x14ac:dyDescent="0.25">
      <c r="A277" s="34" t="s">
        <v>191</v>
      </c>
      <c r="B277" s="40" t="s">
        <v>734</v>
      </c>
      <c r="C277" s="34"/>
    </row>
    <row r="278" spans="1:3" x14ac:dyDescent="0.25">
      <c r="A278" s="34" t="s">
        <v>192</v>
      </c>
      <c r="B278" s="40" t="s">
        <v>735</v>
      </c>
      <c r="C278" s="34"/>
    </row>
    <row r="279" spans="1:3" x14ac:dyDescent="0.25">
      <c r="A279" s="34" t="s">
        <v>193</v>
      </c>
      <c r="B279" s="40" t="s">
        <v>736</v>
      </c>
      <c r="C279" s="34"/>
    </row>
    <row r="280" spans="1:3" x14ac:dyDescent="0.25">
      <c r="A280" s="34" t="s">
        <v>194</v>
      </c>
      <c r="B280" s="40" t="s">
        <v>737</v>
      </c>
      <c r="C280" s="34"/>
    </row>
    <row r="281" spans="1:3" x14ac:dyDescent="0.25">
      <c r="A281" s="34" t="s">
        <v>195</v>
      </c>
      <c r="B281" s="39" t="s">
        <v>738</v>
      </c>
      <c r="C281" s="34"/>
    </row>
    <row r="282" spans="1:3" x14ac:dyDescent="0.25">
      <c r="A282" s="34" t="s">
        <v>196</v>
      </c>
      <c r="B282" s="39" t="s">
        <v>738</v>
      </c>
      <c r="C282" s="34"/>
    </row>
    <row r="283" spans="1:3" x14ac:dyDescent="0.25">
      <c r="A283" s="34" t="s">
        <v>197</v>
      </c>
      <c r="B283" s="39" t="s">
        <v>738</v>
      </c>
      <c r="C283" s="34"/>
    </row>
    <row r="284" spans="1:3" x14ac:dyDescent="0.25">
      <c r="A284" s="34" t="s">
        <v>198</v>
      </c>
      <c r="B284" s="39" t="s">
        <v>738</v>
      </c>
      <c r="C284" s="34"/>
    </row>
    <row r="285" spans="1:3" x14ac:dyDescent="0.25">
      <c r="A285" s="34" t="s">
        <v>199</v>
      </c>
      <c r="B285" s="39" t="s">
        <v>738</v>
      </c>
      <c r="C285" s="34"/>
    </row>
    <row r="286" spans="1:3" x14ac:dyDescent="0.25">
      <c r="A286" s="34" t="s">
        <v>200</v>
      </c>
      <c r="B286" s="39" t="s">
        <v>738</v>
      </c>
      <c r="C286" s="34"/>
    </row>
    <row r="287" spans="1:3" x14ac:dyDescent="0.25">
      <c r="A287" s="34" t="s">
        <v>286</v>
      </c>
      <c r="B287" s="39" t="s">
        <v>738</v>
      </c>
      <c r="C287" s="34"/>
    </row>
    <row r="288" spans="1:3" x14ac:dyDescent="0.25">
      <c r="A288" s="34" t="s">
        <v>201</v>
      </c>
      <c r="B288" s="39" t="s">
        <v>738</v>
      </c>
      <c r="C288" s="34"/>
    </row>
    <row r="289" spans="1:3" x14ac:dyDescent="0.25">
      <c r="A289" s="34" t="s">
        <v>202</v>
      </c>
      <c r="B289" s="39" t="s">
        <v>738</v>
      </c>
      <c r="C289" s="34"/>
    </row>
    <row r="290" spans="1:3" x14ac:dyDescent="0.25">
      <c r="A290" s="34" t="s">
        <v>203</v>
      </c>
      <c r="B290" s="39" t="s">
        <v>738</v>
      </c>
      <c r="C290" s="34"/>
    </row>
    <row r="291" spans="1:3" x14ac:dyDescent="0.25">
      <c r="A291" s="34" t="s">
        <v>204</v>
      </c>
      <c r="B291" s="39" t="s">
        <v>738</v>
      </c>
      <c r="C291" s="34"/>
    </row>
    <row r="292" spans="1:3" x14ac:dyDescent="0.25">
      <c r="A292" s="34" t="s">
        <v>205</v>
      </c>
      <c r="B292" s="39" t="s">
        <v>738</v>
      </c>
      <c r="C292" s="34"/>
    </row>
    <row r="293" spans="1:3" x14ac:dyDescent="0.25">
      <c r="A293" s="34" t="s">
        <v>209</v>
      </c>
      <c r="B293" s="39" t="s">
        <v>738</v>
      </c>
      <c r="C293" s="34"/>
    </row>
    <row r="294" spans="1:3" x14ac:dyDescent="0.25">
      <c r="A294" s="34" t="s">
        <v>210</v>
      </c>
      <c r="B294" s="40" t="s">
        <v>732</v>
      </c>
      <c r="C294" s="34"/>
    </row>
    <row r="295" spans="1:3" x14ac:dyDescent="0.25">
      <c r="A295" s="34" t="s">
        <v>211</v>
      </c>
      <c r="B295" s="40" t="s">
        <v>733</v>
      </c>
      <c r="C295" s="34"/>
    </row>
    <row r="296" spans="1:3" x14ac:dyDescent="0.25">
      <c r="A296" s="34" t="s">
        <v>212</v>
      </c>
      <c r="B296" s="40" t="s">
        <v>734</v>
      </c>
      <c r="C296" s="34"/>
    </row>
    <row r="297" spans="1:3" x14ac:dyDescent="0.25">
      <c r="A297" s="34" t="s">
        <v>213</v>
      </c>
      <c r="B297" s="40" t="s">
        <v>735</v>
      </c>
      <c r="C297" s="34"/>
    </row>
    <row r="298" spans="1:3" x14ac:dyDescent="0.25">
      <c r="A298" s="34" t="s">
        <v>214</v>
      </c>
      <c r="B298" s="40" t="s">
        <v>736</v>
      </c>
      <c r="C298" s="34"/>
    </row>
    <row r="299" spans="1:3" x14ac:dyDescent="0.25">
      <c r="A299" s="34" t="s">
        <v>215</v>
      </c>
      <c r="B299" s="40" t="s">
        <v>737</v>
      </c>
      <c r="C299" s="34"/>
    </row>
    <row r="300" spans="1:3" x14ac:dyDescent="0.25">
      <c r="A300" s="34" t="s">
        <v>216</v>
      </c>
      <c r="B300" s="39" t="s">
        <v>738</v>
      </c>
      <c r="C300" s="34"/>
    </row>
    <row r="301" spans="1:3" x14ac:dyDescent="0.25">
      <c r="A301" s="34" t="s">
        <v>217</v>
      </c>
      <c r="B301" s="39" t="s">
        <v>738</v>
      </c>
      <c r="C301" s="34"/>
    </row>
    <row r="302" spans="1:3" x14ac:dyDescent="0.25">
      <c r="A302" s="34" t="s">
        <v>218</v>
      </c>
      <c r="B302" s="39" t="s">
        <v>738</v>
      </c>
      <c r="C302" s="34"/>
    </row>
    <row r="303" spans="1:3" x14ac:dyDescent="0.25">
      <c r="A303" s="34" t="s">
        <v>219</v>
      </c>
      <c r="B303" s="39" t="s">
        <v>738</v>
      </c>
      <c r="C303" s="34"/>
    </row>
    <row r="304" spans="1:3" x14ac:dyDescent="0.25">
      <c r="A304" s="34" t="s">
        <v>220</v>
      </c>
      <c r="B304" s="39" t="s">
        <v>738</v>
      </c>
      <c r="C304" s="34"/>
    </row>
    <row r="305" spans="1:3" x14ac:dyDescent="0.25">
      <c r="A305" s="34" t="s">
        <v>221</v>
      </c>
      <c r="B305" s="39" t="s">
        <v>738</v>
      </c>
      <c r="C305" s="34"/>
    </row>
    <row r="306" spans="1:3" x14ac:dyDescent="0.25">
      <c r="A306" s="34" t="s">
        <v>287</v>
      </c>
      <c r="B306" s="39" t="s">
        <v>738</v>
      </c>
      <c r="C306" s="34"/>
    </row>
    <row r="307" spans="1:3" x14ac:dyDescent="0.25">
      <c r="A307" s="34" t="s">
        <v>222</v>
      </c>
      <c r="B307" s="39" t="s">
        <v>738</v>
      </c>
      <c r="C307" s="34"/>
    </row>
    <row r="308" spans="1:3" x14ac:dyDescent="0.25">
      <c r="A308" s="34" t="s">
        <v>223</v>
      </c>
      <c r="B308" s="39" t="s">
        <v>738</v>
      </c>
      <c r="C308" s="34"/>
    </row>
    <row r="309" spans="1:3" x14ac:dyDescent="0.25">
      <c r="A309" s="34" t="s">
        <v>224</v>
      </c>
      <c r="B309" s="39" t="s">
        <v>738</v>
      </c>
      <c r="C309" s="34"/>
    </row>
    <row r="310" spans="1:3" x14ac:dyDescent="0.25">
      <c r="A310" s="34" t="s">
        <v>225</v>
      </c>
      <c r="B310" s="39" t="s">
        <v>738</v>
      </c>
      <c r="C310" s="34"/>
    </row>
    <row r="311" spans="1:3" x14ac:dyDescent="0.25">
      <c r="A311" s="34" t="s">
        <v>226</v>
      </c>
      <c r="B311" s="39" t="s">
        <v>738</v>
      </c>
      <c r="C311" s="34"/>
    </row>
    <row r="312" spans="1:3" x14ac:dyDescent="0.25">
      <c r="A312" s="34" t="s">
        <v>227</v>
      </c>
      <c r="B312" s="39" t="s">
        <v>738</v>
      </c>
      <c r="C312" s="34"/>
    </row>
    <row r="313" spans="1:3" x14ac:dyDescent="0.25">
      <c r="A313" s="34" t="s">
        <v>230</v>
      </c>
      <c r="B313" s="40" t="s">
        <v>732</v>
      </c>
      <c r="C313" s="34"/>
    </row>
    <row r="314" spans="1:3" x14ac:dyDescent="0.25">
      <c r="A314" s="34" t="s">
        <v>231</v>
      </c>
      <c r="B314" s="40" t="s">
        <v>733</v>
      </c>
      <c r="C314" s="34"/>
    </row>
    <row r="315" spans="1:3" x14ac:dyDescent="0.25">
      <c r="A315" s="34" t="s">
        <v>232</v>
      </c>
      <c r="B315" s="40" t="s">
        <v>734</v>
      </c>
      <c r="C315" s="34"/>
    </row>
    <row r="316" spans="1:3" x14ac:dyDescent="0.25">
      <c r="A316" s="34" t="s">
        <v>233</v>
      </c>
      <c r="B316" s="40" t="s">
        <v>735</v>
      </c>
      <c r="C316" s="34"/>
    </row>
    <row r="317" spans="1:3" x14ac:dyDescent="0.25">
      <c r="A317" s="34" t="s">
        <v>234</v>
      </c>
      <c r="B317" s="40" t="s">
        <v>736</v>
      </c>
      <c r="C317" s="34"/>
    </row>
    <row r="318" spans="1:3" x14ac:dyDescent="0.25">
      <c r="A318" s="34" t="s">
        <v>235</v>
      </c>
      <c r="B318" s="40" t="s">
        <v>737</v>
      </c>
      <c r="C318" s="34"/>
    </row>
    <row r="319" spans="1:3" x14ac:dyDescent="0.25">
      <c r="A319" s="34" t="s">
        <v>236</v>
      </c>
      <c r="B319" s="39" t="s">
        <v>738</v>
      </c>
      <c r="C319" s="34"/>
    </row>
    <row r="320" spans="1:3" x14ac:dyDescent="0.25">
      <c r="A320" s="34" t="s">
        <v>237</v>
      </c>
      <c r="B320" s="39" t="s">
        <v>738</v>
      </c>
      <c r="C320" s="34"/>
    </row>
    <row r="321" spans="1:3" x14ac:dyDescent="0.25">
      <c r="A321" s="34" t="s">
        <v>238</v>
      </c>
      <c r="B321" s="39" t="s">
        <v>738</v>
      </c>
      <c r="C321" s="34"/>
    </row>
    <row r="322" spans="1:3" x14ac:dyDescent="0.25">
      <c r="A322" s="34" t="s">
        <v>239</v>
      </c>
      <c r="B322" s="39" t="s">
        <v>738</v>
      </c>
      <c r="C322" s="34"/>
    </row>
    <row r="323" spans="1:3" x14ac:dyDescent="0.25">
      <c r="A323" s="34" t="s">
        <v>240</v>
      </c>
      <c r="B323" s="39" t="s">
        <v>738</v>
      </c>
      <c r="C323" s="34"/>
    </row>
    <row r="324" spans="1:3" x14ac:dyDescent="0.25">
      <c r="A324" s="34" t="s">
        <v>241</v>
      </c>
      <c r="B324" s="39" t="s">
        <v>738</v>
      </c>
      <c r="C324" s="34"/>
    </row>
    <row r="325" spans="1:3" x14ac:dyDescent="0.25">
      <c r="A325" s="34" t="s">
        <v>288</v>
      </c>
      <c r="B325" s="39" t="s">
        <v>738</v>
      </c>
      <c r="C325" s="34"/>
    </row>
    <row r="326" spans="1:3" x14ac:dyDescent="0.25">
      <c r="A326" s="34" t="s">
        <v>242</v>
      </c>
      <c r="B326" s="39" t="s">
        <v>738</v>
      </c>
      <c r="C326" s="34"/>
    </row>
    <row r="327" spans="1:3" x14ac:dyDescent="0.25">
      <c r="A327" s="34" t="s">
        <v>243</v>
      </c>
      <c r="B327" s="39" t="s">
        <v>738</v>
      </c>
      <c r="C327" s="34"/>
    </row>
    <row r="328" spans="1:3" x14ac:dyDescent="0.25">
      <c r="A328" s="34" t="s">
        <v>244</v>
      </c>
      <c r="B328" s="39" t="s">
        <v>738</v>
      </c>
      <c r="C328" s="34"/>
    </row>
    <row r="329" spans="1:3" x14ac:dyDescent="0.25">
      <c r="A329" s="34" t="s">
        <v>245</v>
      </c>
      <c r="B329" s="39" t="s">
        <v>738</v>
      </c>
      <c r="C329" s="34"/>
    </row>
    <row r="330" spans="1:3" x14ac:dyDescent="0.25">
      <c r="A330" s="34" t="s">
        <v>246</v>
      </c>
      <c r="B330" s="39" t="s">
        <v>738</v>
      </c>
      <c r="C330" s="34"/>
    </row>
    <row r="331" spans="1:3" x14ac:dyDescent="0.25">
      <c r="A331" s="34" t="s">
        <v>247</v>
      </c>
      <c r="B331" s="39" t="s">
        <v>738</v>
      </c>
      <c r="C331" s="34"/>
    </row>
    <row r="332" spans="1:3" x14ac:dyDescent="0.25">
      <c r="A332" s="34" t="s">
        <v>504</v>
      </c>
      <c r="B332" s="34" t="s">
        <v>750</v>
      </c>
      <c r="C332" s="34"/>
    </row>
    <row r="333" spans="1:3" x14ac:dyDescent="0.25">
      <c r="A333" s="34" t="s">
        <v>505</v>
      </c>
      <c r="B333" s="34" t="s">
        <v>749</v>
      </c>
      <c r="C333" s="34"/>
    </row>
    <row r="334" spans="1:3" x14ac:dyDescent="0.25">
      <c r="A334" s="34" t="s">
        <v>542</v>
      </c>
      <c r="B334" s="34" t="s">
        <v>751</v>
      </c>
      <c r="C334" s="34"/>
    </row>
    <row r="335" spans="1:3" x14ac:dyDescent="0.25">
      <c r="A335" s="34" t="s">
        <v>543</v>
      </c>
      <c r="B335" s="34" t="s">
        <v>752</v>
      </c>
      <c r="C335" s="34"/>
    </row>
    <row r="336" spans="1:3" x14ac:dyDescent="0.25">
      <c r="A336" s="34" t="s">
        <v>566</v>
      </c>
      <c r="B336" s="34" t="s">
        <v>753</v>
      </c>
      <c r="C336" s="34"/>
    </row>
    <row r="337" spans="1:3" x14ac:dyDescent="0.25">
      <c r="A337" s="34" t="s">
        <v>515</v>
      </c>
      <c r="B337" s="40" t="s">
        <v>732</v>
      </c>
      <c r="C337" s="34"/>
    </row>
    <row r="338" spans="1:3" x14ac:dyDescent="0.25">
      <c r="A338" s="34" t="s">
        <v>248</v>
      </c>
      <c r="B338" s="40" t="s">
        <v>733</v>
      </c>
      <c r="C338" s="34"/>
    </row>
    <row r="339" spans="1:3" x14ac:dyDescent="0.25">
      <c r="A339" s="34" t="s">
        <v>249</v>
      </c>
      <c r="B339" s="40" t="s">
        <v>734</v>
      </c>
      <c r="C339" s="34"/>
    </row>
    <row r="340" spans="1:3" x14ac:dyDescent="0.25">
      <c r="A340" s="34" t="s">
        <v>250</v>
      </c>
      <c r="B340" s="40" t="s">
        <v>735</v>
      </c>
      <c r="C340" s="34"/>
    </row>
    <row r="341" spans="1:3" x14ac:dyDescent="0.25">
      <c r="A341" s="34" t="s">
        <v>251</v>
      </c>
      <c r="B341" s="40" t="s">
        <v>736</v>
      </c>
      <c r="C341" s="34"/>
    </row>
    <row r="342" spans="1:3" x14ac:dyDescent="0.25">
      <c r="A342" s="34" t="s">
        <v>252</v>
      </c>
      <c r="B342" s="40" t="s">
        <v>737</v>
      </c>
      <c r="C342" s="34"/>
    </row>
    <row r="343" spans="1:3" x14ac:dyDescent="0.25">
      <c r="A343" s="34" t="s">
        <v>253</v>
      </c>
      <c r="B343" s="39" t="s">
        <v>738</v>
      </c>
      <c r="C343" s="34"/>
    </row>
    <row r="344" spans="1:3" x14ac:dyDescent="0.25">
      <c r="A344" s="34" t="s">
        <v>254</v>
      </c>
      <c r="B344" s="39" t="s">
        <v>738</v>
      </c>
      <c r="C344" s="34"/>
    </row>
    <row r="345" spans="1:3" x14ac:dyDescent="0.25">
      <c r="A345" s="34" t="s">
        <v>255</v>
      </c>
      <c r="B345" s="39" t="s">
        <v>738</v>
      </c>
      <c r="C345" s="34"/>
    </row>
    <row r="346" spans="1:3" x14ac:dyDescent="0.25">
      <c r="A346" s="34" t="s">
        <v>256</v>
      </c>
      <c r="B346" s="39" t="s">
        <v>738</v>
      </c>
      <c r="C346" s="34"/>
    </row>
    <row r="347" spans="1:3" x14ac:dyDescent="0.25">
      <c r="A347" s="34" t="s">
        <v>257</v>
      </c>
      <c r="B347" s="39" t="s">
        <v>738</v>
      </c>
      <c r="C347" s="34"/>
    </row>
    <row r="348" spans="1:3" x14ac:dyDescent="0.25">
      <c r="A348" s="34" t="s">
        <v>258</v>
      </c>
      <c r="B348" s="39" t="s">
        <v>738</v>
      </c>
      <c r="C348" s="34"/>
    </row>
    <row r="349" spans="1:3" x14ac:dyDescent="0.25">
      <c r="A349" s="34" t="s">
        <v>289</v>
      </c>
      <c r="B349" s="39" t="s">
        <v>738</v>
      </c>
      <c r="C349" s="34"/>
    </row>
    <row r="350" spans="1:3" x14ac:dyDescent="0.25">
      <c r="A350" s="34" t="s">
        <v>259</v>
      </c>
      <c r="B350" s="39" t="s">
        <v>738</v>
      </c>
      <c r="C350" s="34"/>
    </row>
    <row r="351" spans="1:3" x14ac:dyDescent="0.25">
      <c r="A351" s="34" t="s">
        <v>260</v>
      </c>
      <c r="B351" s="39" t="s">
        <v>738</v>
      </c>
      <c r="C351" s="34"/>
    </row>
    <row r="352" spans="1:3" x14ac:dyDescent="0.25">
      <c r="A352" s="34" t="s">
        <v>261</v>
      </c>
      <c r="B352" s="39" t="s">
        <v>738</v>
      </c>
      <c r="C352" s="34"/>
    </row>
    <row r="353" spans="1:3" x14ac:dyDescent="0.25">
      <c r="A353" s="34" t="s">
        <v>262</v>
      </c>
      <c r="B353" s="39" t="s">
        <v>738</v>
      </c>
      <c r="C353" s="34"/>
    </row>
    <row r="354" spans="1:3" x14ac:dyDescent="0.25">
      <c r="A354" s="34" t="s">
        <v>263</v>
      </c>
      <c r="B354" s="39" t="s">
        <v>738</v>
      </c>
      <c r="C354" s="34"/>
    </row>
    <row r="355" spans="1:3" x14ac:dyDescent="0.25">
      <c r="A355" s="34" t="s">
        <v>264</v>
      </c>
      <c r="B355" s="39" t="s">
        <v>738</v>
      </c>
      <c r="C355" s="34"/>
    </row>
    <row r="356" spans="1:3" x14ac:dyDescent="0.25">
      <c r="A356" s="34" t="s">
        <v>586</v>
      </c>
      <c r="B356" s="34" t="s">
        <v>755</v>
      </c>
      <c r="C356" s="34"/>
    </row>
    <row r="357" spans="1:3" x14ac:dyDescent="0.25">
      <c r="A357" s="34" t="s">
        <v>502</v>
      </c>
      <c r="B357" s="34" t="s">
        <v>750</v>
      </c>
      <c r="C357" s="34"/>
    </row>
    <row r="358" spans="1:3" x14ac:dyDescent="0.25">
      <c r="A358" s="34" t="s">
        <v>503</v>
      </c>
      <c r="B358" s="34" t="s">
        <v>749</v>
      </c>
      <c r="C358" s="34"/>
    </row>
    <row r="359" spans="1:3" x14ac:dyDescent="0.25">
      <c r="A359" s="34" t="s">
        <v>587</v>
      </c>
      <c r="B359" s="34" t="s">
        <v>754</v>
      </c>
      <c r="C359" s="34"/>
    </row>
    <row r="360" spans="1:3" x14ac:dyDescent="0.25">
      <c r="A360" s="34" t="s">
        <v>458</v>
      </c>
      <c r="B360" s="34" t="s">
        <v>751</v>
      </c>
      <c r="C360" s="34"/>
    </row>
    <row r="361" spans="1:3" x14ac:dyDescent="0.25">
      <c r="A361" s="34" t="s">
        <v>459</v>
      </c>
      <c r="B361" s="34" t="s">
        <v>752</v>
      </c>
      <c r="C361" s="34"/>
    </row>
    <row r="362" spans="1:3" x14ac:dyDescent="0.25">
      <c r="A362" s="34" t="s">
        <v>567</v>
      </c>
      <c r="B362" s="34" t="s">
        <v>753</v>
      </c>
      <c r="C362" s="34"/>
    </row>
    <row r="363" spans="1:3" x14ac:dyDescent="0.25">
      <c r="A363" s="34" t="s">
        <v>265</v>
      </c>
      <c r="B363" s="40" t="s">
        <v>732</v>
      </c>
      <c r="C363" s="34"/>
    </row>
    <row r="364" spans="1:3" x14ac:dyDescent="0.25">
      <c r="A364" s="34" t="s">
        <v>266</v>
      </c>
      <c r="B364" s="40" t="s">
        <v>733</v>
      </c>
      <c r="C364" s="34"/>
    </row>
    <row r="365" spans="1:3" x14ac:dyDescent="0.25">
      <c r="A365" s="34" t="s">
        <v>267</v>
      </c>
      <c r="B365" s="40" t="s">
        <v>734</v>
      </c>
      <c r="C365" s="34"/>
    </row>
    <row r="366" spans="1:3" x14ac:dyDescent="0.25">
      <c r="A366" s="34" t="s">
        <v>268</v>
      </c>
      <c r="B366" s="40" t="s">
        <v>735</v>
      </c>
      <c r="C366" s="34"/>
    </row>
    <row r="367" spans="1:3" x14ac:dyDescent="0.25">
      <c r="A367" s="34" t="s">
        <v>269</v>
      </c>
      <c r="B367" s="40" t="s">
        <v>736</v>
      </c>
      <c r="C367" s="34"/>
    </row>
    <row r="368" spans="1:3" x14ac:dyDescent="0.25">
      <c r="A368" s="34" t="s">
        <v>270</v>
      </c>
      <c r="B368" s="40" t="s">
        <v>737</v>
      </c>
      <c r="C368" s="34"/>
    </row>
    <row r="369" spans="1:3" x14ac:dyDescent="0.25">
      <c r="A369" s="34" t="s">
        <v>271</v>
      </c>
      <c r="B369" s="39" t="s">
        <v>738</v>
      </c>
      <c r="C369" s="34"/>
    </row>
    <row r="370" spans="1:3" x14ac:dyDescent="0.25">
      <c r="A370" s="34" t="s">
        <v>272</v>
      </c>
      <c r="B370" s="39" t="s">
        <v>738</v>
      </c>
      <c r="C370" s="34"/>
    </row>
    <row r="371" spans="1:3" x14ac:dyDescent="0.25">
      <c r="A371" s="34" t="s">
        <v>273</v>
      </c>
      <c r="B371" s="39" t="s">
        <v>738</v>
      </c>
      <c r="C371" s="34"/>
    </row>
    <row r="372" spans="1:3" x14ac:dyDescent="0.25">
      <c r="A372" s="34" t="s">
        <v>274</v>
      </c>
      <c r="B372" s="39" t="s">
        <v>738</v>
      </c>
      <c r="C372" s="34"/>
    </row>
    <row r="373" spans="1:3" x14ac:dyDescent="0.25">
      <c r="A373" s="34" t="s">
        <v>275</v>
      </c>
      <c r="B373" s="39" t="s">
        <v>738</v>
      </c>
      <c r="C373" s="34"/>
    </row>
    <row r="374" spans="1:3" x14ac:dyDescent="0.25">
      <c r="A374" s="34" t="s">
        <v>276</v>
      </c>
      <c r="B374" s="39" t="s">
        <v>738</v>
      </c>
      <c r="C374" s="34"/>
    </row>
    <row r="375" spans="1:3" x14ac:dyDescent="0.25">
      <c r="A375" s="34" t="s">
        <v>290</v>
      </c>
      <c r="B375" s="39" t="s">
        <v>738</v>
      </c>
      <c r="C375" s="34"/>
    </row>
    <row r="376" spans="1:3" x14ac:dyDescent="0.25">
      <c r="A376" s="34" t="s">
        <v>277</v>
      </c>
      <c r="B376" s="39" t="s">
        <v>738</v>
      </c>
      <c r="C376" s="34"/>
    </row>
    <row r="377" spans="1:3" x14ac:dyDescent="0.25">
      <c r="A377" s="34" t="s">
        <v>278</v>
      </c>
      <c r="B377" s="39" t="s">
        <v>738</v>
      </c>
      <c r="C377" s="34"/>
    </row>
    <row r="378" spans="1:3" x14ac:dyDescent="0.25">
      <c r="A378" s="34" t="s">
        <v>279</v>
      </c>
      <c r="B378" s="39" t="s">
        <v>738</v>
      </c>
      <c r="C378" s="34"/>
    </row>
    <row r="379" spans="1:3" x14ac:dyDescent="0.25">
      <c r="A379" s="34" t="s">
        <v>280</v>
      </c>
      <c r="B379" s="39" t="s">
        <v>738</v>
      </c>
      <c r="C379" s="34"/>
    </row>
    <row r="380" spans="1:3" x14ac:dyDescent="0.25">
      <c r="A380" s="34" t="s">
        <v>281</v>
      </c>
      <c r="B380" s="39" t="s">
        <v>738</v>
      </c>
      <c r="C380" s="34"/>
    </row>
    <row r="381" spans="1:3" x14ac:dyDescent="0.25">
      <c r="A381" s="34" t="s">
        <v>282</v>
      </c>
      <c r="B381" s="39" t="s">
        <v>738</v>
      </c>
      <c r="C381" s="34"/>
    </row>
    <row r="382" spans="1:3" x14ac:dyDescent="0.25">
      <c r="A382" s="34" t="s">
        <v>500</v>
      </c>
      <c r="B382" s="34" t="s">
        <v>750</v>
      </c>
      <c r="C382" s="34"/>
    </row>
    <row r="383" spans="1:3" x14ac:dyDescent="0.25">
      <c r="A383" s="34" t="s">
        <v>501</v>
      </c>
      <c r="B383" s="34" t="s">
        <v>749</v>
      </c>
      <c r="C383" s="34"/>
    </row>
    <row r="384" spans="1:3" x14ac:dyDescent="0.25">
      <c r="A384" s="34" t="s">
        <v>460</v>
      </c>
      <c r="B384" s="34" t="s">
        <v>751</v>
      </c>
      <c r="C384" s="34"/>
    </row>
    <row r="385" spans="1:3" x14ac:dyDescent="0.25">
      <c r="A385" s="34" t="s">
        <v>461</v>
      </c>
      <c r="B385" s="34" t="s">
        <v>752</v>
      </c>
      <c r="C385" s="34"/>
    </row>
    <row r="386" spans="1:3" x14ac:dyDescent="0.25">
      <c r="A386" s="34" t="s">
        <v>568</v>
      </c>
      <c r="B386" s="34" t="s">
        <v>753</v>
      </c>
      <c r="C386" s="34"/>
    </row>
    <row r="387" spans="1:3" x14ac:dyDescent="0.25">
      <c r="A387" s="34" t="s">
        <v>291</v>
      </c>
      <c r="B387" s="40" t="s">
        <v>732</v>
      </c>
      <c r="C387" s="34"/>
    </row>
    <row r="388" spans="1:3" x14ac:dyDescent="0.25">
      <c r="A388" s="34" t="s">
        <v>292</v>
      </c>
      <c r="B388" s="40" t="s">
        <v>733</v>
      </c>
      <c r="C388" s="34"/>
    </row>
    <row r="389" spans="1:3" x14ac:dyDescent="0.25">
      <c r="A389" s="34" t="s">
        <v>293</v>
      </c>
      <c r="B389" s="40" t="s">
        <v>734</v>
      </c>
      <c r="C389" s="34"/>
    </row>
    <row r="390" spans="1:3" x14ac:dyDescent="0.25">
      <c r="A390" s="34" t="s">
        <v>294</v>
      </c>
      <c r="B390" s="40" t="s">
        <v>735</v>
      </c>
      <c r="C390" s="34"/>
    </row>
    <row r="391" spans="1:3" x14ac:dyDescent="0.25">
      <c r="A391" s="34" t="s">
        <v>295</v>
      </c>
      <c r="B391" s="40" t="s">
        <v>736</v>
      </c>
      <c r="C391" s="34"/>
    </row>
    <row r="392" spans="1:3" x14ac:dyDescent="0.25">
      <c r="A392" s="34" t="s">
        <v>296</v>
      </c>
      <c r="B392" s="40" t="s">
        <v>737</v>
      </c>
      <c r="C392" s="34"/>
    </row>
    <row r="393" spans="1:3" x14ac:dyDescent="0.25">
      <c r="A393" s="34" t="s">
        <v>297</v>
      </c>
      <c r="B393" s="39" t="s">
        <v>738</v>
      </c>
      <c r="C393" s="34"/>
    </row>
    <row r="394" spans="1:3" x14ac:dyDescent="0.25">
      <c r="A394" s="34" t="s">
        <v>298</v>
      </c>
      <c r="B394" s="39" t="s">
        <v>738</v>
      </c>
      <c r="C394" s="34"/>
    </row>
    <row r="395" spans="1:3" x14ac:dyDescent="0.25">
      <c r="A395" s="34" t="s">
        <v>299</v>
      </c>
      <c r="B395" s="39" t="s">
        <v>738</v>
      </c>
      <c r="C395" s="34"/>
    </row>
    <row r="396" spans="1:3" x14ac:dyDescent="0.25">
      <c r="A396" s="34" t="s">
        <v>300</v>
      </c>
      <c r="B396" s="39" t="s">
        <v>738</v>
      </c>
      <c r="C396" s="34"/>
    </row>
    <row r="397" spans="1:3" x14ac:dyDescent="0.25">
      <c r="A397" s="34" t="s">
        <v>301</v>
      </c>
      <c r="B397" s="39" t="s">
        <v>738</v>
      </c>
      <c r="C397" s="34"/>
    </row>
    <row r="398" spans="1:3" x14ac:dyDescent="0.25">
      <c r="A398" s="34" t="s">
        <v>302</v>
      </c>
      <c r="B398" s="39" t="s">
        <v>738</v>
      </c>
      <c r="C398" s="34"/>
    </row>
    <row r="399" spans="1:3" x14ac:dyDescent="0.25">
      <c r="A399" s="34" t="s">
        <v>327</v>
      </c>
      <c r="B399" s="39" t="s">
        <v>738</v>
      </c>
      <c r="C399" s="34"/>
    </row>
    <row r="400" spans="1:3" x14ac:dyDescent="0.25">
      <c r="A400" s="34" t="s">
        <v>303</v>
      </c>
      <c r="B400" s="39" t="s">
        <v>738</v>
      </c>
      <c r="C400" s="34"/>
    </row>
    <row r="401" spans="1:3" x14ac:dyDescent="0.25">
      <c r="A401" s="34" t="s">
        <v>304</v>
      </c>
      <c r="B401" s="39" t="s">
        <v>738</v>
      </c>
      <c r="C401" s="34"/>
    </row>
    <row r="402" spans="1:3" x14ac:dyDescent="0.25">
      <c r="A402" s="34" t="s">
        <v>305</v>
      </c>
      <c r="B402" s="39" t="s">
        <v>738</v>
      </c>
      <c r="C402" s="34"/>
    </row>
    <row r="403" spans="1:3" x14ac:dyDescent="0.25">
      <c r="A403" s="34" t="s">
        <v>306</v>
      </c>
      <c r="B403" s="39" t="s">
        <v>738</v>
      </c>
      <c r="C403" s="34"/>
    </row>
    <row r="404" spans="1:3" x14ac:dyDescent="0.25">
      <c r="A404" s="34" t="s">
        <v>307</v>
      </c>
      <c r="B404" s="39" t="s">
        <v>738</v>
      </c>
      <c r="C404" s="34"/>
    </row>
    <row r="405" spans="1:3" x14ac:dyDescent="0.25">
      <c r="A405" s="34" t="s">
        <v>308</v>
      </c>
      <c r="B405" s="39" t="s">
        <v>738</v>
      </c>
      <c r="C405" s="34"/>
    </row>
    <row r="406" spans="1:3" x14ac:dyDescent="0.25">
      <c r="A406" s="34" t="s">
        <v>499</v>
      </c>
      <c r="B406" s="34" t="s">
        <v>749</v>
      </c>
      <c r="C406" s="34"/>
    </row>
    <row r="407" spans="1:3" x14ac:dyDescent="0.25">
      <c r="A407" s="34" t="s">
        <v>490</v>
      </c>
      <c r="B407" s="34" t="s">
        <v>751</v>
      </c>
      <c r="C407" s="34"/>
    </row>
    <row r="408" spans="1:3" x14ac:dyDescent="0.25">
      <c r="A408" s="34" t="s">
        <v>491</v>
      </c>
      <c r="B408" s="34" t="s">
        <v>752</v>
      </c>
      <c r="C408" s="34"/>
    </row>
    <row r="409" spans="1:3" x14ac:dyDescent="0.25">
      <c r="A409" s="34" t="s">
        <v>565</v>
      </c>
      <c r="B409" s="34" t="s">
        <v>753</v>
      </c>
      <c r="C409" s="34"/>
    </row>
    <row r="410" spans="1:3" x14ac:dyDescent="0.25">
      <c r="A410" s="34" t="s">
        <v>309</v>
      </c>
      <c r="B410" s="40" t="s">
        <v>732</v>
      </c>
      <c r="C410" s="34"/>
    </row>
    <row r="411" spans="1:3" x14ac:dyDescent="0.25">
      <c r="A411" s="34" t="s">
        <v>310</v>
      </c>
      <c r="B411" s="40" t="s">
        <v>733</v>
      </c>
      <c r="C411" s="34"/>
    </row>
    <row r="412" spans="1:3" x14ac:dyDescent="0.25">
      <c r="A412" s="34" t="s">
        <v>311</v>
      </c>
      <c r="B412" s="40" t="s">
        <v>734</v>
      </c>
      <c r="C412" s="34"/>
    </row>
    <row r="413" spans="1:3" x14ac:dyDescent="0.25">
      <c r="A413" s="34" t="s">
        <v>312</v>
      </c>
      <c r="B413" s="40" t="s">
        <v>735</v>
      </c>
      <c r="C413" s="34"/>
    </row>
    <row r="414" spans="1:3" x14ac:dyDescent="0.25">
      <c r="A414" s="34" t="s">
        <v>313</v>
      </c>
      <c r="B414" s="40" t="s">
        <v>736</v>
      </c>
      <c r="C414" s="34"/>
    </row>
    <row r="415" spans="1:3" x14ac:dyDescent="0.25">
      <c r="A415" s="34" t="s">
        <v>314</v>
      </c>
      <c r="B415" s="40" t="s">
        <v>737</v>
      </c>
      <c r="C415" s="34"/>
    </row>
    <row r="416" spans="1:3" x14ac:dyDescent="0.25">
      <c r="A416" s="34" t="s">
        <v>315</v>
      </c>
      <c r="B416" s="39" t="s">
        <v>738</v>
      </c>
      <c r="C416" s="34"/>
    </row>
    <row r="417" spans="1:3" x14ac:dyDescent="0.25">
      <c r="A417" s="34" t="s">
        <v>316</v>
      </c>
      <c r="B417" s="39" t="s">
        <v>738</v>
      </c>
      <c r="C417" s="34"/>
    </row>
    <row r="418" spans="1:3" x14ac:dyDescent="0.25">
      <c r="A418" s="34" t="s">
        <v>317</v>
      </c>
      <c r="B418" s="39" t="s">
        <v>738</v>
      </c>
      <c r="C418" s="34"/>
    </row>
    <row r="419" spans="1:3" x14ac:dyDescent="0.25">
      <c r="A419" s="34" t="s">
        <v>318</v>
      </c>
      <c r="B419" s="39" t="s">
        <v>738</v>
      </c>
      <c r="C419" s="34"/>
    </row>
    <row r="420" spans="1:3" x14ac:dyDescent="0.25">
      <c r="A420" s="34" t="s">
        <v>319</v>
      </c>
      <c r="B420" s="39" t="s">
        <v>738</v>
      </c>
      <c r="C420" s="34"/>
    </row>
    <row r="421" spans="1:3" x14ac:dyDescent="0.25">
      <c r="A421" s="34" t="s">
        <v>320</v>
      </c>
      <c r="B421" s="39" t="s">
        <v>738</v>
      </c>
      <c r="C421" s="34"/>
    </row>
    <row r="422" spans="1:3" x14ac:dyDescent="0.25">
      <c r="A422" s="34" t="s">
        <v>328</v>
      </c>
      <c r="B422" s="39" t="s">
        <v>738</v>
      </c>
      <c r="C422" s="34"/>
    </row>
    <row r="423" spans="1:3" x14ac:dyDescent="0.25">
      <c r="A423" s="34" t="s">
        <v>321</v>
      </c>
      <c r="B423" s="39" t="s">
        <v>738</v>
      </c>
      <c r="C423" s="34"/>
    </row>
    <row r="424" spans="1:3" x14ac:dyDescent="0.25">
      <c r="A424" s="34" t="s">
        <v>322</v>
      </c>
      <c r="B424" s="39" t="s">
        <v>738</v>
      </c>
      <c r="C424" s="34"/>
    </row>
    <row r="425" spans="1:3" x14ac:dyDescent="0.25">
      <c r="A425" s="34" t="s">
        <v>323</v>
      </c>
      <c r="B425" s="39" t="s">
        <v>738</v>
      </c>
      <c r="C425" s="34"/>
    </row>
    <row r="426" spans="1:3" x14ac:dyDescent="0.25">
      <c r="A426" s="34" t="s">
        <v>324</v>
      </c>
      <c r="B426" s="39" t="s">
        <v>738</v>
      </c>
      <c r="C426" s="34"/>
    </row>
    <row r="427" spans="1:3" x14ac:dyDescent="0.25">
      <c r="A427" s="34" t="s">
        <v>325</v>
      </c>
      <c r="B427" s="39" t="s">
        <v>738</v>
      </c>
      <c r="C427" s="34"/>
    </row>
    <row r="428" spans="1:3" x14ac:dyDescent="0.25">
      <c r="A428" s="34" t="s">
        <v>326</v>
      </c>
      <c r="B428" s="39" t="s">
        <v>738</v>
      </c>
      <c r="C428" s="34"/>
    </row>
    <row r="429" spans="1:3" x14ac:dyDescent="0.25">
      <c r="A429" s="34" t="s">
        <v>527</v>
      </c>
      <c r="B429" s="39" t="s">
        <v>738</v>
      </c>
      <c r="C429" s="34"/>
    </row>
    <row r="430" spans="1:3" x14ac:dyDescent="0.25">
      <c r="A430" s="34" t="s">
        <v>589</v>
      </c>
      <c r="B430" s="34" t="s">
        <v>755</v>
      </c>
      <c r="C430" s="34"/>
    </row>
    <row r="431" spans="1:3" x14ac:dyDescent="0.25">
      <c r="A431" s="34" t="s">
        <v>496</v>
      </c>
      <c r="B431" s="34" t="s">
        <v>750</v>
      </c>
      <c r="C431" s="34"/>
    </row>
    <row r="432" spans="1:3" x14ac:dyDescent="0.25">
      <c r="A432" s="34" t="s">
        <v>497</v>
      </c>
      <c r="B432" s="34" t="s">
        <v>749</v>
      </c>
      <c r="C432" s="34"/>
    </row>
    <row r="433" spans="1:3" x14ac:dyDescent="0.25">
      <c r="A433" s="34" t="s">
        <v>588</v>
      </c>
      <c r="B433" s="34" t="s">
        <v>754</v>
      </c>
      <c r="C433" s="34"/>
    </row>
    <row r="434" spans="1:3" x14ac:dyDescent="0.25">
      <c r="A434" s="34" t="s">
        <v>361</v>
      </c>
      <c r="B434" s="34" t="s">
        <v>751</v>
      </c>
      <c r="C434" s="34"/>
    </row>
    <row r="435" spans="1:3" x14ac:dyDescent="0.25">
      <c r="A435" s="34" t="s">
        <v>404</v>
      </c>
      <c r="B435" s="34" t="s">
        <v>752</v>
      </c>
      <c r="C435" s="34"/>
    </row>
    <row r="436" spans="1:3" x14ac:dyDescent="0.25">
      <c r="A436" s="34" t="s">
        <v>569</v>
      </c>
      <c r="B436" s="34" t="s">
        <v>753</v>
      </c>
      <c r="C436" s="34"/>
    </row>
    <row r="437" spans="1:3" x14ac:dyDescent="0.25">
      <c r="A437" s="34" t="s">
        <v>366</v>
      </c>
      <c r="B437" s="40" t="s">
        <v>732</v>
      </c>
      <c r="C437" s="34"/>
    </row>
    <row r="438" spans="1:3" x14ac:dyDescent="0.25">
      <c r="A438" s="34" t="s">
        <v>367</v>
      </c>
      <c r="B438" s="40" t="s">
        <v>733</v>
      </c>
      <c r="C438" s="34"/>
    </row>
    <row r="439" spans="1:3" x14ac:dyDescent="0.25">
      <c r="A439" s="34" t="s">
        <v>368</v>
      </c>
      <c r="B439" s="40" t="s">
        <v>734</v>
      </c>
      <c r="C439" s="34"/>
    </row>
    <row r="440" spans="1:3" x14ac:dyDescent="0.25">
      <c r="A440" s="34" t="s">
        <v>369</v>
      </c>
      <c r="B440" s="40" t="s">
        <v>735</v>
      </c>
      <c r="C440" s="34"/>
    </row>
    <row r="441" spans="1:3" x14ac:dyDescent="0.25">
      <c r="A441" s="34" t="s">
        <v>370</v>
      </c>
      <c r="B441" s="40" t="s">
        <v>736</v>
      </c>
      <c r="C441" s="34"/>
    </row>
    <row r="442" spans="1:3" x14ac:dyDescent="0.25">
      <c r="A442" s="34" t="s">
        <v>371</v>
      </c>
      <c r="B442" s="40" t="s">
        <v>737</v>
      </c>
      <c r="C442" s="34"/>
    </row>
    <row r="443" spans="1:3" x14ac:dyDescent="0.25">
      <c r="A443" s="34" t="s">
        <v>372</v>
      </c>
      <c r="B443" s="39" t="s">
        <v>738</v>
      </c>
      <c r="C443" s="34"/>
    </row>
    <row r="444" spans="1:3" x14ac:dyDescent="0.25">
      <c r="A444" s="34" t="s">
        <v>373</v>
      </c>
      <c r="B444" s="39" t="s">
        <v>738</v>
      </c>
      <c r="C444" s="34"/>
    </row>
    <row r="445" spans="1:3" x14ac:dyDescent="0.25">
      <c r="A445" s="34" t="s">
        <v>374</v>
      </c>
      <c r="B445" s="39" t="s">
        <v>738</v>
      </c>
      <c r="C445" s="34"/>
    </row>
    <row r="446" spans="1:3" x14ac:dyDescent="0.25">
      <c r="A446" s="34" t="s">
        <v>375</v>
      </c>
      <c r="B446" s="39" t="s">
        <v>738</v>
      </c>
      <c r="C446" s="34"/>
    </row>
    <row r="447" spans="1:3" x14ac:dyDescent="0.25">
      <c r="A447" s="34" t="s">
        <v>376</v>
      </c>
      <c r="B447" s="39" t="s">
        <v>738</v>
      </c>
      <c r="C447" s="34"/>
    </row>
    <row r="448" spans="1:3" x14ac:dyDescent="0.25">
      <c r="A448" s="34" t="s">
        <v>377</v>
      </c>
      <c r="B448" s="39" t="s">
        <v>738</v>
      </c>
      <c r="C448" s="34"/>
    </row>
    <row r="449" spans="1:3" x14ac:dyDescent="0.25">
      <c r="A449" s="34" t="s">
        <v>378</v>
      </c>
      <c r="B449" s="39" t="s">
        <v>738</v>
      </c>
      <c r="C449" s="34"/>
    </row>
    <row r="450" spans="1:3" x14ac:dyDescent="0.25">
      <c r="A450" s="34" t="s">
        <v>379</v>
      </c>
      <c r="B450" s="39" t="s">
        <v>738</v>
      </c>
      <c r="C450" s="34"/>
    </row>
    <row r="451" spans="1:3" x14ac:dyDescent="0.25">
      <c r="A451" s="34" t="s">
        <v>380</v>
      </c>
      <c r="B451" s="39" t="s">
        <v>738</v>
      </c>
      <c r="C451" s="34"/>
    </row>
    <row r="452" spans="1:3" x14ac:dyDescent="0.25">
      <c r="A452" s="34" t="s">
        <v>381</v>
      </c>
      <c r="B452" s="39" t="s">
        <v>738</v>
      </c>
      <c r="C452" s="34"/>
    </row>
    <row r="453" spans="1:3" x14ac:dyDescent="0.25">
      <c r="A453" s="34" t="s">
        <v>382</v>
      </c>
      <c r="B453" s="39" t="s">
        <v>738</v>
      </c>
      <c r="C453" s="34"/>
    </row>
    <row r="454" spans="1:3" x14ac:dyDescent="0.25">
      <c r="A454" s="34" t="s">
        <v>383</v>
      </c>
      <c r="B454" s="39" t="s">
        <v>738</v>
      </c>
      <c r="C454" s="34"/>
    </row>
    <row r="455" spans="1:3" x14ac:dyDescent="0.25">
      <c r="A455" s="34" t="s">
        <v>384</v>
      </c>
      <c r="B455" s="39" t="s">
        <v>738</v>
      </c>
      <c r="C455" s="34"/>
    </row>
    <row r="456" spans="1:3" x14ac:dyDescent="0.25">
      <c r="A456" s="34" t="s">
        <v>528</v>
      </c>
      <c r="B456" s="39" t="s">
        <v>738</v>
      </c>
      <c r="C456" s="34"/>
    </row>
    <row r="457" spans="1:3" x14ac:dyDescent="0.25">
      <c r="A457" s="34" t="s">
        <v>492</v>
      </c>
      <c r="B457" s="34" t="s">
        <v>750</v>
      </c>
      <c r="C457" s="34"/>
    </row>
    <row r="458" spans="1:3" x14ac:dyDescent="0.25">
      <c r="A458" s="34" t="s">
        <v>493</v>
      </c>
      <c r="B458" s="34" t="s">
        <v>749</v>
      </c>
      <c r="C458" s="34"/>
    </row>
    <row r="459" spans="1:3" x14ac:dyDescent="0.25">
      <c r="A459" s="34" t="s">
        <v>494</v>
      </c>
      <c r="B459" s="34" t="s">
        <v>751</v>
      </c>
      <c r="C459" s="34"/>
    </row>
    <row r="460" spans="1:3" x14ac:dyDescent="0.25">
      <c r="A460" s="34" t="s">
        <v>495</v>
      </c>
      <c r="B460" s="34" t="s">
        <v>752</v>
      </c>
      <c r="C460" s="34"/>
    </row>
    <row r="461" spans="1:3" x14ac:dyDescent="0.25">
      <c r="A461" s="34" t="s">
        <v>570</v>
      </c>
      <c r="B461" s="34" t="s">
        <v>753</v>
      </c>
      <c r="C461" s="34"/>
    </row>
    <row r="462" spans="1:3" x14ac:dyDescent="0.25">
      <c r="A462" s="34" t="s">
        <v>385</v>
      </c>
      <c r="B462" s="40" t="s">
        <v>732</v>
      </c>
      <c r="C462" s="34"/>
    </row>
    <row r="463" spans="1:3" x14ac:dyDescent="0.25">
      <c r="A463" s="34" t="s">
        <v>386</v>
      </c>
      <c r="B463" s="40" t="s">
        <v>733</v>
      </c>
      <c r="C463" s="34"/>
    </row>
    <row r="464" spans="1:3" x14ac:dyDescent="0.25">
      <c r="A464" s="34" t="s">
        <v>387</v>
      </c>
      <c r="B464" s="40" t="s">
        <v>734</v>
      </c>
      <c r="C464" s="34"/>
    </row>
    <row r="465" spans="1:3" x14ac:dyDescent="0.25">
      <c r="A465" s="34" t="s">
        <v>388</v>
      </c>
      <c r="B465" s="40" t="s">
        <v>735</v>
      </c>
      <c r="C465" s="34"/>
    </row>
    <row r="466" spans="1:3" x14ac:dyDescent="0.25">
      <c r="A466" s="34" t="s">
        <v>389</v>
      </c>
      <c r="B466" s="40" t="s">
        <v>736</v>
      </c>
      <c r="C466" s="34"/>
    </row>
    <row r="467" spans="1:3" x14ac:dyDescent="0.25">
      <c r="A467" s="34" t="s">
        <v>390</v>
      </c>
      <c r="B467" s="40" t="s">
        <v>737</v>
      </c>
      <c r="C467" s="34"/>
    </row>
    <row r="468" spans="1:3" x14ac:dyDescent="0.25">
      <c r="A468" s="34" t="s">
        <v>391</v>
      </c>
      <c r="B468" s="39" t="s">
        <v>738</v>
      </c>
      <c r="C468" s="34"/>
    </row>
    <row r="469" spans="1:3" x14ac:dyDescent="0.25">
      <c r="A469" s="34" t="s">
        <v>392</v>
      </c>
      <c r="B469" s="39" t="s">
        <v>738</v>
      </c>
      <c r="C469" s="34"/>
    </row>
    <row r="470" spans="1:3" x14ac:dyDescent="0.25">
      <c r="A470" s="34" t="s">
        <v>393</v>
      </c>
      <c r="B470" s="39" t="s">
        <v>738</v>
      </c>
      <c r="C470" s="34"/>
    </row>
    <row r="471" spans="1:3" x14ac:dyDescent="0.25">
      <c r="A471" s="34" t="s">
        <v>394</v>
      </c>
      <c r="B471" s="39" t="s">
        <v>738</v>
      </c>
      <c r="C471" s="34"/>
    </row>
    <row r="472" spans="1:3" x14ac:dyDescent="0.25">
      <c r="A472" s="34" t="s">
        <v>395</v>
      </c>
      <c r="B472" s="39" t="s">
        <v>738</v>
      </c>
      <c r="C472" s="34"/>
    </row>
    <row r="473" spans="1:3" x14ac:dyDescent="0.25">
      <c r="A473" s="34" t="s">
        <v>396</v>
      </c>
      <c r="B473" s="39" t="s">
        <v>738</v>
      </c>
      <c r="C473" s="34"/>
    </row>
    <row r="474" spans="1:3" x14ac:dyDescent="0.25">
      <c r="A474" s="34" t="s">
        <v>397</v>
      </c>
      <c r="B474" s="39" t="s">
        <v>738</v>
      </c>
      <c r="C474" s="34"/>
    </row>
    <row r="475" spans="1:3" x14ac:dyDescent="0.25">
      <c r="A475" s="34" t="s">
        <v>398</v>
      </c>
      <c r="B475" s="39" t="s">
        <v>738</v>
      </c>
      <c r="C475" s="34"/>
    </row>
    <row r="476" spans="1:3" x14ac:dyDescent="0.25">
      <c r="A476" s="34" t="s">
        <v>399</v>
      </c>
      <c r="B476" s="39" t="s">
        <v>738</v>
      </c>
      <c r="C476" s="34"/>
    </row>
    <row r="477" spans="1:3" x14ac:dyDescent="0.25">
      <c r="A477" s="34" t="s">
        <v>400</v>
      </c>
      <c r="B477" s="39" t="s">
        <v>738</v>
      </c>
      <c r="C477" s="34"/>
    </row>
    <row r="478" spans="1:3" x14ac:dyDescent="0.25">
      <c r="A478" s="34" t="s">
        <v>401</v>
      </c>
      <c r="B478" s="39" t="s">
        <v>738</v>
      </c>
      <c r="C478" s="34"/>
    </row>
    <row r="479" spans="1:3" x14ac:dyDescent="0.25">
      <c r="A479" s="34" t="s">
        <v>402</v>
      </c>
      <c r="B479" s="39" t="s">
        <v>738</v>
      </c>
      <c r="C479" s="34"/>
    </row>
    <row r="480" spans="1:3" x14ac:dyDescent="0.25">
      <c r="A480" s="34" t="s">
        <v>403</v>
      </c>
      <c r="B480" s="39" t="s">
        <v>738</v>
      </c>
      <c r="C480" s="34"/>
    </row>
    <row r="481" spans="1:3" x14ac:dyDescent="0.25">
      <c r="A481" s="34" t="s">
        <v>529</v>
      </c>
      <c r="B481" s="39" t="s">
        <v>738</v>
      </c>
      <c r="C481" s="34"/>
    </row>
    <row r="482" spans="1:3" x14ac:dyDescent="0.25">
      <c r="A482" s="34" t="s">
        <v>418</v>
      </c>
      <c r="B482" s="40" t="s">
        <v>732</v>
      </c>
      <c r="C482" s="34"/>
    </row>
    <row r="483" spans="1:3" x14ac:dyDescent="0.25">
      <c r="A483" s="34" t="s">
        <v>419</v>
      </c>
      <c r="B483" s="40" t="s">
        <v>733</v>
      </c>
      <c r="C483" s="34"/>
    </row>
    <row r="484" spans="1:3" x14ac:dyDescent="0.25">
      <c r="A484" s="34" t="s">
        <v>420</v>
      </c>
      <c r="B484" s="40" t="s">
        <v>734</v>
      </c>
      <c r="C484" s="34"/>
    </row>
    <row r="485" spans="1:3" x14ac:dyDescent="0.25">
      <c r="A485" s="34" t="s">
        <v>421</v>
      </c>
      <c r="B485" s="40" t="s">
        <v>735</v>
      </c>
      <c r="C485" s="34"/>
    </row>
    <row r="486" spans="1:3" x14ac:dyDescent="0.25">
      <c r="A486" s="34" t="s">
        <v>422</v>
      </c>
      <c r="B486" s="40" t="s">
        <v>736</v>
      </c>
      <c r="C486" s="34"/>
    </row>
    <row r="487" spans="1:3" x14ac:dyDescent="0.25">
      <c r="A487" s="34" t="s">
        <v>423</v>
      </c>
      <c r="B487" s="40" t="s">
        <v>737</v>
      </c>
      <c r="C487" s="34"/>
    </row>
    <row r="488" spans="1:3" x14ac:dyDescent="0.25">
      <c r="A488" s="34" t="s">
        <v>424</v>
      </c>
      <c r="B488" s="39" t="s">
        <v>738</v>
      </c>
      <c r="C488" s="34"/>
    </row>
    <row r="489" spans="1:3" x14ac:dyDescent="0.25">
      <c r="A489" s="34" t="s">
        <v>425</v>
      </c>
      <c r="B489" s="39" t="s">
        <v>738</v>
      </c>
      <c r="C489" s="34"/>
    </row>
    <row r="490" spans="1:3" x14ac:dyDescent="0.25">
      <c r="A490" s="34" t="s">
        <v>426</v>
      </c>
      <c r="B490" s="39" t="s">
        <v>738</v>
      </c>
      <c r="C490" s="34"/>
    </row>
    <row r="491" spans="1:3" x14ac:dyDescent="0.25">
      <c r="A491" s="34" t="s">
        <v>427</v>
      </c>
      <c r="B491" s="39" t="s">
        <v>738</v>
      </c>
      <c r="C491" s="34"/>
    </row>
    <row r="492" spans="1:3" x14ac:dyDescent="0.25">
      <c r="A492" s="34" t="s">
        <v>428</v>
      </c>
      <c r="B492" s="39" t="s">
        <v>738</v>
      </c>
      <c r="C492" s="34"/>
    </row>
    <row r="493" spans="1:3" x14ac:dyDescent="0.25">
      <c r="A493" s="34" t="s">
        <v>429</v>
      </c>
      <c r="B493" s="39" t="s">
        <v>738</v>
      </c>
      <c r="C493" s="34"/>
    </row>
    <row r="494" spans="1:3" x14ac:dyDescent="0.25">
      <c r="A494" s="34" t="s">
        <v>430</v>
      </c>
      <c r="B494" s="39" t="s">
        <v>738</v>
      </c>
      <c r="C494" s="34"/>
    </row>
    <row r="495" spans="1:3" x14ac:dyDescent="0.25">
      <c r="A495" s="34" t="s">
        <v>431</v>
      </c>
      <c r="B495" s="39" t="s">
        <v>738</v>
      </c>
      <c r="C495" s="34"/>
    </row>
    <row r="496" spans="1:3" x14ac:dyDescent="0.25">
      <c r="A496" s="34" t="s">
        <v>432</v>
      </c>
      <c r="B496" s="39" t="s">
        <v>738</v>
      </c>
      <c r="C496" s="34"/>
    </row>
    <row r="497" spans="1:3" x14ac:dyDescent="0.25">
      <c r="A497" s="34" t="s">
        <v>433</v>
      </c>
      <c r="B497" s="39" t="s">
        <v>738</v>
      </c>
      <c r="C497" s="34"/>
    </row>
    <row r="498" spans="1:3" x14ac:dyDescent="0.25">
      <c r="A498" s="34" t="s">
        <v>434</v>
      </c>
      <c r="B498" s="39" t="s">
        <v>738</v>
      </c>
      <c r="C498" s="34"/>
    </row>
    <row r="499" spans="1:3" x14ac:dyDescent="0.25">
      <c r="A499" s="34" t="s">
        <v>435</v>
      </c>
      <c r="B499" s="39" t="s">
        <v>738</v>
      </c>
      <c r="C499" s="34"/>
    </row>
    <row r="500" spans="1:3" x14ac:dyDescent="0.25">
      <c r="A500" s="34" t="s">
        <v>436</v>
      </c>
      <c r="B500" s="39" t="s">
        <v>738</v>
      </c>
      <c r="C500" s="34"/>
    </row>
    <row r="501" spans="1:3" x14ac:dyDescent="0.25">
      <c r="A501" s="34" t="s">
        <v>530</v>
      </c>
      <c r="B501" s="39" t="s">
        <v>738</v>
      </c>
      <c r="C501" s="34"/>
    </row>
    <row r="502" spans="1:3" x14ac:dyDescent="0.25">
      <c r="A502" s="35" t="s">
        <v>463</v>
      </c>
      <c r="B502" s="34" t="s">
        <v>751</v>
      </c>
      <c r="C502" s="35"/>
    </row>
    <row r="503" spans="1:3" x14ac:dyDescent="0.25">
      <c r="A503" s="35" t="s">
        <v>462</v>
      </c>
      <c r="B503" s="34" t="s">
        <v>752</v>
      </c>
      <c r="C503" s="35"/>
    </row>
    <row r="504" spans="1:3" x14ac:dyDescent="0.25">
      <c r="A504" s="33" t="s">
        <v>571</v>
      </c>
      <c r="B504" s="34" t="s">
        <v>753</v>
      </c>
      <c r="C504" s="33"/>
    </row>
    <row r="505" spans="1:3" x14ac:dyDescent="0.25">
      <c r="A505" s="34" t="s">
        <v>437</v>
      </c>
      <c r="B505" s="40" t="s">
        <v>732</v>
      </c>
      <c r="C505" s="34"/>
    </row>
    <row r="506" spans="1:3" x14ac:dyDescent="0.25">
      <c r="A506" s="34" t="s">
        <v>438</v>
      </c>
      <c r="B506" s="40" t="s">
        <v>733</v>
      </c>
      <c r="C506" s="34"/>
    </row>
    <row r="507" spans="1:3" x14ac:dyDescent="0.25">
      <c r="A507" s="34" t="s">
        <v>439</v>
      </c>
      <c r="B507" s="40" t="s">
        <v>734</v>
      </c>
      <c r="C507" s="34"/>
    </row>
    <row r="508" spans="1:3" x14ac:dyDescent="0.25">
      <c r="A508" s="34" t="s">
        <v>440</v>
      </c>
      <c r="B508" s="40" t="s">
        <v>735</v>
      </c>
      <c r="C508" s="34"/>
    </row>
    <row r="509" spans="1:3" x14ac:dyDescent="0.25">
      <c r="A509" s="34" t="s">
        <v>441</v>
      </c>
      <c r="B509" s="40" t="s">
        <v>736</v>
      </c>
      <c r="C509" s="34"/>
    </row>
    <row r="510" spans="1:3" x14ac:dyDescent="0.25">
      <c r="A510" s="34" t="s">
        <v>442</v>
      </c>
      <c r="B510" s="40" t="s">
        <v>737</v>
      </c>
      <c r="C510" s="34"/>
    </row>
    <row r="511" spans="1:3" x14ac:dyDescent="0.25">
      <c r="A511" s="34" t="s">
        <v>443</v>
      </c>
      <c r="B511" s="39" t="s">
        <v>738</v>
      </c>
      <c r="C511" s="34"/>
    </row>
    <row r="512" spans="1:3" x14ac:dyDescent="0.25">
      <c r="A512" s="34" t="s">
        <v>444</v>
      </c>
      <c r="B512" s="39" t="s">
        <v>738</v>
      </c>
      <c r="C512" s="34"/>
    </row>
    <row r="513" spans="1:3" x14ac:dyDescent="0.25">
      <c r="A513" s="34" t="s">
        <v>445</v>
      </c>
      <c r="B513" s="39" t="s">
        <v>738</v>
      </c>
      <c r="C513" s="34"/>
    </row>
    <row r="514" spans="1:3" x14ac:dyDescent="0.25">
      <c r="A514" s="34" t="s">
        <v>446</v>
      </c>
      <c r="B514" s="39" t="s">
        <v>738</v>
      </c>
      <c r="C514" s="34"/>
    </row>
    <row r="515" spans="1:3" x14ac:dyDescent="0.25">
      <c r="A515" s="34" t="s">
        <v>447</v>
      </c>
      <c r="B515" s="39" t="s">
        <v>738</v>
      </c>
      <c r="C515" s="34"/>
    </row>
    <row r="516" spans="1:3" x14ac:dyDescent="0.25">
      <c r="A516" s="34" t="s">
        <v>448</v>
      </c>
      <c r="B516" s="39" t="s">
        <v>738</v>
      </c>
      <c r="C516" s="34"/>
    </row>
    <row r="517" spans="1:3" x14ac:dyDescent="0.25">
      <c r="A517" s="34" t="s">
        <v>449</v>
      </c>
      <c r="B517" s="39" t="s">
        <v>738</v>
      </c>
      <c r="C517" s="34"/>
    </row>
    <row r="518" spans="1:3" x14ac:dyDescent="0.25">
      <c r="A518" s="34" t="s">
        <v>450</v>
      </c>
      <c r="B518" s="39" t="s">
        <v>738</v>
      </c>
      <c r="C518" s="34"/>
    </row>
    <row r="519" spans="1:3" x14ac:dyDescent="0.25">
      <c r="A519" s="34" t="s">
        <v>451</v>
      </c>
      <c r="B519" s="39" t="s">
        <v>738</v>
      </c>
      <c r="C519" s="34"/>
    </row>
    <row r="520" spans="1:3" x14ac:dyDescent="0.25">
      <c r="A520" s="34" t="s">
        <v>452</v>
      </c>
      <c r="B520" s="39" t="s">
        <v>738</v>
      </c>
      <c r="C520" s="34"/>
    </row>
    <row r="521" spans="1:3" x14ac:dyDescent="0.25">
      <c r="A521" s="34" t="s">
        <v>453</v>
      </c>
      <c r="B521" s="39" t="s">
        <v>738</v>
      </c>
      <c r="C521" s="34"/>
    </row>
    <row r="522" spans="1:3" x14ac:dyDescent="0.25">
      <c r="A522" s="34" t="s">
        <v>454</v>
      </c>
      <c r="B522" s="39" t="s">
        <v>738</v>
      </c>
      <c r="C522" s="34"/>
    </row>
    <row r="523" spans="1:3" x14ac:dyDescent="0.25">
      <c r="A523" s="34" t="s">
        <v>455</v>
      </c>
      <c r="B523" s="39" t="s">
        <v>738</v>
      </c>
      <c r="C523" s="34"/>
    </row>
    <row r="524" spans="1:3" x14ac:dyDescent="0.25">
      <c r="A524" s="34" t="s">
        <v>581</v>
      </c>
      <c r="B524" s="39" t="s">
        <v>738</v>
      </c>
      <c r="C524" s="34"/>
    </row>
    <row r="525" spans="1:3" x14ac:dyDescent="0.25">
      <c r="A525" s="34" t="s">
        <v>582</v>
      </c>
      <c r="B525" s="39" t="s">
        <v>738</v>
      </c>
      <c r="C525" s="34"/>
    </row>
    <row r="526" spans="1:3" x14ac:dyDescent="0.25">
      <c r="A526" s="34" t="s">
        <v>526</v>
      </c>
      <c r="B526" s="39" t="s">
        <v>738</v>
      </c>
      <c r="C526" s="34"/>
    </row>
    <row r="527" spans="1:3" x14ac:dyDescent="0.25">
      <c r="A527" s="35" t="s">
        <v>456</v>
      </c>
      <c r="B527" s="34" t="s">
        <v>751</v>
      </c>
      <c r="C527" s="35"/>
    </row>
    <row r="528" spans="1:3" x14ac:dyDescent="0.25">
      <c r="A528" s="35" t="s">
        <v>457</v>
      </c>
      <c r="B528" s="34" t="s">
        <v>752</v>
      </c>
      <c r="C528" s="35"/>
    </row>
    <row r="529" spans="1:3" x14ac:dyDescent="0.25">
      <c r="A529" s="33" t="s">
        <v>572</v>
      </c>
      <c r="B529" s="34" t="s">
        <v>753</v>
      </c>
      <c r="C529" s="33"/>
    </row>
    <row r="530" spans="1:3" x14ac:dyDescent="0.25">
      <c r="A530" s="38" t="s">
        <v>574</v>
      </c>
      <c r="B530" s="38" t="s">
        <v>756</v>
      </c>
      <c r="C530" s="38"/>
    </row>
    <row r="531" spans="1:3" x14ac:dyDescent="0.25">
      <c r="A531" s="33" t="s">
        <v>575</v>
      </c>
      <c r="B531" s="38" t="s">
        <v>756</v>
      </c>
      <c r="C531" s="33"/>
    </row>
    <row r="532" spans="1:3" x14ac:dyDescent="0.25">
      <c r="A532" s="34" t="s">
        <v>576</v>
      </c>
      <c r="B532" s="38" t="s">
        <v>756</v>
      </c>
      <c r="C532" s="34"/>
    </row>
    <row r="533" spans="1:3" x14ac:dyDescent="0.25">
      <c r="A533" s="33" t="s">
        <v>577</v>
      </c>
      <c r="B533" s="38" t="s">
        <v>756</v>
      </c>
      <c r="C533" s="33"/>
    </row>
    <row r="534" spans="1:3" x14ac:dyDescent="0.25">
      <c r="A534" s="33" t="s">
        <v>578</v>
      </c>
      <c r="B534" s="38" t="s">
        <v>756</v>
      </c>
      <c r="C534" s="33"/>
    </row>
    <row r="535" spans="1:3" x14ac:dyDescent="0.25">
      <c r="A535" s="33" t="s">
        <v>579</v>
      </c>
      <c r="B535" s="38" t="s">
        <v>756</v>
      </c>
      <c r="C535" s="33"/>
    </row>
    <row r="536" spans="1:3" x14ac:dyDescent="0.25">
      <c r="A536" s="33" t="s">
        <v>580</v>
      </c>
      <c r="B536" s="38" t="s">
        <v>757</v>
      </c>
      <c r="C536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P65"/>
  <sheetViews>
    <sheetView tabSelected="1" zoomScaleNormal="100" workbookViewId="0">
      <pane xSplit="9" ySplit="1" topLeftCell="J2" activePane="bottomRight" state="frozen"/>
      <selection pane="topRight" activeCell="I1" sqref="I1"/>
      <selection pane="bottomLeft" activeCell="A2" sqref="A2"/>
      <selection pane="bottomRight" activeCell="J2" sqref="J2"/>
    </sheetView>
  </sheetViews>
  <sheetFormatPr defaultRowHeight="15" x14ac:dyDescent="0.25"/>
  <cols>
    <col min="1" max="1" width="9.28515625" style="8" customWidth="1"/>
    <col min="2" max="2" width="8.140625" style="8" customWidth="1"/>
    <col min="3" max="3" width="7.140625" style="28" customWidth="1"/>
    <col min="4" max="4" width="4.85546875" style="28" customWidth="1"/>
    <col min="5" max="5" width="11.42578125" style="8" bestFit="1" customWidth="1"/>
    <col min="6" max="6" width="8.85546875" style="28" customWidth="1"/>
    <col min="7" max="7" width="9.5703125" style="27" customWidth="1"/>
    <col min="8" max="8" width="12.42578125" style="27" customWidth="1"/>
    <col min="9" max="9" width="8.85546875" style="28" customWidth="1"/>
    <col min="10" max="12" width="10.5703125" style="9" customWidth="1"/>
    <col min="13" max="13" width="12.7109375" style="8" customWidth="1"/>
    <col min="14" max="14" width="13.85546875" style="8" customWidth="1"/>
    <col min="15" max="15" width="10.42578125" style="8" customWidth="1"/>
    <col min="16" max="16" width="12.140625" style="8" customWidth="1"/>
    <col min="17" max="17" width="7.5703125" style="9" customWidth="1"/>
    <col min="18" max="18" width="6.140625" style="9" customWidth="1"/>
    <col min="19" max="19" width="7" style="9" customWidth="1"/>
    <col min="20" max="20" width="7.42578125" style="9" customWidth="1"/>
    <col min="21" max="21" width="6" style="9" customWidth="1"/>
    <col min="22" max="22" width="6.85546875" style="9" customWidth="1"/>
    <col min="23" max="23" width="7.5703125" style="8" customWidth="1"/>
    <col min="24" max="24" width="6.140625" style="8" customWidth="1"/>
    <col min="25" max="25" width="7" style="8" customWidth="1"/>
    <col min="26" max="26" width="6" style="9" customWidth="1"/>
    <col min="27" max="27" width="12.140625" style="8" customWidth="1"/>
    <col min="28" max="28" width="10.7109375" style="8" customWidth="1"/>
    <col min="29" max="29" width="11.5703125" style="8" customWidth="1"/>
    <col min="30" max="30" width="10.28515625" style="8" customWidth="1"/>
    <col min="31" max="31" width="15.42578125" style="8" customWidth="1"/>
    <col min="32" max="32" width="19.85546875" style="9" customWidth="1"/>
    <col min="33" max="33" width="11.42578125" style="8" bestFit="1" customWidth="1"/>
    <col min="34" max="34" width="11" style="8" customWidth="1"/>
    <col min="35" max="35" width="19.85546875" style="27" customWidth="1"/>
    <col min="36" max="36" width="16" style="27" customWidth="1"/>
    <col min="37" max="37" width="7.5703125" style="8" customWidth="1"/>
    <col min="38" max="38" width="16.28515625" style="8" customWidth="1"/>
    <col min="39" max="39" width="15" style="8" customWidth="1"/>
    <col min="40" max="40" width="11.5703125" style="9" customWidth="1"/>
    <col min="41" max="41" width="11.5703125" style="27" customWidth="1"/>
    <col min="42" max="42" width="19.42578125" style="27" customWidth="1"/>
    <col min="43" max="43" width="14.7109375" style="9" customWidth="1"/>
    <col min="44" max="44" width="15.140625" style="8" customWidth="1"/>
    <col min="45" max="45" width="19.42578125" style="8" customWidth="1"/>
    <col min="46" max="46" width="15.140625" style="8" customWidth="1"/>
    <col min="47" max="47" width="5.5703125" style="8" customWidth="1"/>
    <col min="48" max="48" width="7" style="8" customWidth="1"/>
    <col min="49" max="49" width="6.85546875" style="8" customWidth="1"/>
    <col min="50" max="50" width="7.85546875" style="8" customWidth="1"/>
    <col min="51" max="51" width="8.5703125" style="8" customWidth="1"/>
    <col min="52" max="52" width="8.140625" style="8" customWidth="1"/>
    <col min="53" max="53" width="19.85546875" style="8" customWidth="1"/>
    <col min="54" max="54" width="17.85546875" style="8" customWidth="1"/>
    <col min="55" max="55" width="14.28515625" style="8" customWidth="1"/>
    <col min="56" max="60" width="15.5703125" style="8" customWidth="1"/>
    <col min="61" max="65" width="10.28515625" style="9" customWidth="1"/>
    <col min="66" max="69" width="11.42578125" style="9" customWidth="1"/>
    <col min="70" max="70" width="11.140625" style="8" customWidth="1"/>
    <col min="71" max="72" width="11" style="8" customWidth="1"/>
    <col min="73" max="73" width="11.140625" style="8" customWidth="1"/>
    <col min="74" max="75" width="10.7109375" style="8" customWidth="1"/>
    <col min="76" max="78" width="10.140625" style="8" customWidth="1"/>
    <col min="79" max="82" width="11.28515625" style="8" customWidth="1"/>
    <col min="83" max="83" width="18.85546875" style="9" customWidth="1"/>
    <col min="84" max="88" width="20.140625" style="9" customWidth="1"/>
    <col min="89" max="93" width="14.85546875" style="9" customWidth="1"/>
    <col min="94" max="97" width="16" style="9" customWidth="1"/>
    <col min="98" max="98" width="17.7109375" style="8" customWidth="1"/>
    <col min="99" max="99" width="17.85546875" style="8" customWidth="1"/>
    <col min="100" max="100" width="16.85546875" style="8" customWidth="1"/>
    <col min="101" max="101" width="17" style="8" customWidth="1"/>
    <col min="102" max="102" width="18" style="8" customWidth="1"/>
    <col min="103" max="103" width="18.140625" style="8" customWidth="1"/>
    <col min="104" max="106" width="16.140625" style="8" customWidth="1"/>
    <col min="107" max="107" width="15.42578125" style="8" customWidth="1"/>
    <col min="108" max="108" width="14.5703125" style="8" customWidth="1"/>
    <col min="109" max="109" width="15.42578125" style="8" customWidth="1"/>
    <col min="110" max="110" width="14.5703125" style="8" customWidth="1"/>
    <col min="111" max="111" width="15.42578125" style="8" customWidth="1"/>
    <col min="112" max="112" width="14.5703125" style="8" customWidth="1"/>
    <col min="113" max="113" width="15.42578125" style="8" customWidth="1"/>
    <col min="114" max="114" width="14.5703125" style="8" customWidth="1"/>
    <col min="115" max="115" width="15.42578125" style="8" customWidth="1"/>
    <col min="116" max="116" width="14.5703125" style="8" customWidth="1"/>
    <col min="117" max="117" width="15.42578125" style="8" customWidth="1"/>
    <col min="118" max="118" width="14.5703125" style="8" customWidth="1"/>
    <col min="119" max="119" width="15.42578125" style="8" customWidth="1"/>
    <col min="120" max="120" width="14.5703125" style="8" customWidth="1"/>
    <col min="121" max="121" width="15.42578125" style="8" customWidth="1"/>
    <col min="122" max="122" width="14.5703125" style="8" customWidth="1"/>
    <col min="123" max="123" width="15.42578125" style="8" customWidth="1"/>
    <col min="124" max="124" width="14.5703125" style="8" customWidth="1"/>
    <col min="125" max="134" width="24.85546875" style="8" customWidth="1"/>
    <col min="135" max="144" width="10" style="8" customWidth="1"/>
    <col min="145" max="154" width="10.42578125" style="8" customWidth="1"/>
    <col min="155" max="162" width="9.28515625" style="9" customWidth="1"/>
    <col min="163" max="163" width="8.42578125" style="9" customWidth="1"/>
    <col min="164" max="164" width="8.42578125" style="8" customWidth="1"/>
    <col min="165" max="165" width="9.5703125" style="8" customWidth="1"/>
    <col min="166" max="166" width="11.28515625" style="8" customWidth="1"/>
    <col min="167" max="168" width="10.5703125" style="8" customWidth="1"/>
    <col min="169" max="169" width="10.28515625" style="8" customWidth="1"/>
    <col min="170" max="170" width="10.7109375" style="8" customWidth="1"/>
    <col min="171" max="171" width="10.42578125" style="8" customWidth="1"/>
    <col min="172" max="172" width="9.7109375" style="8" customWidth="1"/>
    <col min="173" max="173" width="8.85546875" style="8" customWidth="1"/>
    <col min="174" max="174" width="10" style="8" customWidth="1"/>
    <col min="175" max="175" width="8.7109375" style="8" customWidth="1"/>
    <col min="176" max="176" width="9.85546875" style="8" customWidth="1"/>
    <col min="177" max="177" width="9.5703125" style="8" customWidth="1"/>
    <col min="178" max="178" width="9.85546875" style="8" customWidth="1"/>
    <col min="179" max="179" width="15" style="8" customWidth="1"/>
    <col min="180" max="180" width="9.7109375" style="8" customWidth="1"/>
    <col min="181" max="181" width="11" style="8" customWidth="1"/>
    <col min="182" max="182" width="8.140625" style="8" customWidth="1"/>
    <col min="183" max="183" width="6.85546875" style="8" customWidth="1"/>
    <col min="184" max="184" width="9" style="8" customWidth="1"/>
    <col min="185" max="185" width="10.140625" style="9" customWidth="1"/>
    <col min="186" max="186" width="10.42578125" style="9" customWidth="1"/>
    <col min="187" max="187" width="11.5703125" style="9" customWidth="1"/>
    <col min="188" max="188" width="9.85546875" style="9" customWidth="1"/>
    <col min="189" max="189" width="11" style="9" customWidth="1"/>
    <col min="190" max="190" width="10" style="9" customWidth="1"/>
    <col min="191" max="191" width="11.140625" style="9" customWidth="1"/>
    <col min="192" max="192" width="10.140625" style="8" customWidth="1"/>
    <col min="193" max="193" width="9.85546875" style="8" customWidth="1"/>
    <col min="194" max="194" width="19.42578125" style="8" customWidth="1"/>
    <col min="195" max="195" width="13.5703125" style="8" customWidth="1"/>
    <col min="196" max="196" width="9.7109375" style="9" customWidth="1"/>
    <col min="197" max="197" width="9.5703125" style="9" customWidth="1"/>
    <col min="198" max="198" width="8.7109375" style="9" customWidth="1"/>
    <col min="199" max="200" width="8.85546875" style="9" customWidth="1"/>
    <col min="201" max="201" width="20.42578125" style="9" customWidth="1"/>
    <col min="202" max="202" width="20.7109375" style="9" customWidth="1"/>
    <col min="203" max="203" width="11.7109375" style="9" customWidth="1"/>
    <col min="204" max="204" width="23.5703125" style="9" customWidth="1"/>
    <col min="205" max="205" width="16.140625" style="9" customWidth="1"/>
    <col min="206" max="206" width="24.85546875" style="9" customWidth="1"/>
    <col min="207" max="207" width="9.85546875" style="9" customWidth="1"/>
    <col min="208" max="208" width="14.140625" style="9" customWidth="1"/>
    <col min="209" max="209" width="15.85546875" style="28" customWidth="1"/>
    <col min="210" max="210" width="10.140625" style="9" customWidth="1"/>
    <col min="211" max="211" width="13.28515625" style="28" customWidth="1"/>
    <col min="212" max="212" width="14.7109375" style="32" customWidth="1"/>
    <col min="213" max="213" width="13.28515625" style="28" customWidth="1"/>
    <col min="214" max="214" width="5.7109375" style="9" customWidth="1"/>
    <col min="215" max="215" width="9.28515625" style="8" customWidth="1"/>
    <col min="216" max="216" width="7.140625" style="8" customWidth="1"/>
    <col min="217" max="222" width="9.5703125" style="9" customWidth="1"/>
    <col min="223" max="223" width="12.7109375" style="9" customWidth="1"/>
    <col min="224" max="224" width="12.5703125" style="9" customWidth="1"/>
    <col min="225" max="225" width="11.42578125" style="9" customWidth="1"/>
    <col min="226" max="226" width="11.28515625" style="9" customWidth="1"/>
    <col min="227" max="227" width="10.140625" style="9" customWidth="1"/>
    <col min="228" max="228" width="12.7109375" style="9" customWidth="1"/>
    <col min="229" max="229" width="10.42578125" style="9" customWidth="1"/>
    <col min="230" max="230" width="8.140625" style="9" customWidth="1"/>
    <col min="231" max="231" width="10.28515625" style="9" customWidth="1"/>
    <col min="232" max="232" width="9.140625" style="9" customWidth="1"/>
    <col min="233" max="233" width="10.42578125" style="9" customWidth="1"/>
    <col min="234" max="234" width="9.85546875" style="9" customWidth="1"/>
    <col min="235" max="235" width="11.140625" style="9" customWidth="1"/>
    <col min="236" max="241" width="9.5703125" style="9" customWidth="1"/>
    <col min="242" max="242" width="12.7109375" style="9" customWidth="1"/>
    <col min="243" max="243" width="12.5703125" style="9" customWidth="1"/>
    <col min="244" max="244" width="11.42578125" style="9" customWidth="1"/>
    <col min="245" max="245" width="11.28515625" style="9" customWidth="1"/>
    <col min="246" max="246" width="10.140625" style="9" customWidth="1"/>
    <col min="247" max="247" width="12.7109375" style="9" customWidth="1"/>
    <col min="248" max="248" width="10.42578125" style="9" customWidth="1"/>
    <col min="249" max="249" width="8.140625" style="9" customWidth="1"/>
    <col min="250" max="250" width="10.28515625" style="9" customWidth="1"/>
    <col min="251" max="251" width="9.140625" style="9" customWidth="1"/>
    <col min="252" max="252" width="10.42578125" style="9" customWidth="1"/>
    <col min="253" max="253" width="9.85546875" style="9" customWidth="1"/>
    <col min="254" max="254" width="11.140625" style="9" customWidth="1"/>
    <col min="255" max="260" width="9.5703125" style="9" customWidth="1"/>
    <col min="261" max="261" width="12.7109375" style="9" customWidth="1"/>
    <col min="262" max="262" width="12.5703125" style="9" customWidth="1"/>
    <col min="263" max="263" width="11.42578125" style="9" customWidth="1"/>
    <col min="264" max="264" width="11.28515625" style="9" customWidth="1"/>
    <col min="265" max="265" width="10.140625" style="9" customWidth="1"/>
    <col min="266" max="266" width="12.7109375" style="9" customWidth="1"/>
    <col min="267" max="267" width="10.42578125" style="9" customWidth="1"/>
    <col min="268" max="268" width="8.140625" style="9" customWidth="1"/>
    <col min="269" max="269" width="10.28515625" style="9" customWidth="1"/>
    <col min="270" max="270" width="9.140625" style="9" customWidth="1"/>
    <col min="271" max="271" width="10.42578125" style="9" customWidth="1"/>
    <col min="272" max="272" width="9.85546875" style="9" customWidth="1"/>
    <col min="273" max="273" width="11.140625" style="9" customWidth="1"/>
    <col min="274" max="279" width="9.5703125" style="9" customWidth="1"/>
    <col min="280" max="280" width="12.7109375" style="9" customWidth="1"/>
    <col min="281" max="281" width="12.5703125" style="9" customWidth="1"/>
    <col min="282" max="282" width="11.42578125" style="9" customWidth="1"/>
    <col min="283" max="283" width="11.28515625" style="9" customWidth="1"/>
    <col min="284" max="284" width="10.140625" style="9" customWidth="1"/>
    <col min="285" max="285" width="12.7109375" style="9" customWidth="1"/>
    <col min="286" max="286" width="10.42578125" style="9" customWidth="1"/>
    <col min="287" max="287" width="8.140625" style="9" customWidth="1"/>
    <col min="288" max="288" width="10.28515625" style="9" customWidth="1"/>
    <col min="289" max="289" width="9.140625" style="9" customWidth="1"/>
    <col min="290" max="290" width="10.42578125" style="9" customWidth="1"/>
    <col min="291" max="291" width="9.85546875" style="9" customWidth="1"/>
    <col min="292" max="292" width="11.140625" style="9" customWidth="1"/>
    <col min="293" max="298" width="9.5703125" style="9" customWidth="1"/>
    <col min="299" max="299" width="12.7109375" style="9" customWidth="1"/>
    <col min="300" max="300" width="12.5703125" style="9" customWidth="1"/>
    <col min="301" max="301" width="11.42578125" style="9" customWidth="1"/>
    <col min="302" max="302" width="11.28515625" style="9" customWidth="1"/>
    <col min="303" max="303" width="10.140625" style="9" customWidth="1"/>
    <col min="304" max="304" width="12.7109375" style="9" customWidth="1"/>
    <col min="305" max="305" width="10.42578125" style="9" customWidth="1"/>
    <col min="306" max="306" width="8.140625" style="9" customWidth="1"/>
    <col min="307" max="307" width="10.28515625" style="9" customWidth="1"/>
    <col min="308" max="308" width="9.140625" style="9" customWidth="1"/>
    <col min="309" max="309" width="10.42578125" style="9" customWidth="1"/>
    <col min="310" max="310" width="9.85546875" style="9" customWidth="1"/>
    <col min="311" max="311" width="11.140625" style="9" customWidth="1"/>
    <col min="312" max="317" width="9.5703125" style="9" customWidth="1"/>
    <col min="318" max="318" width="12.7109375" style="9" customWidth="1"/>
    <col min="319" max="319" width="12.5703125" style="9" customWidth="1"/>
    <col min="320" max="320" width="11.42578125" style="9" customWidth="1"/>
    <col min="321" max="321" width="11.28515625" style="9" customWidth="1"/>
    <col min="322" max="322" width="10.140625" style="9" customWidth="1"/>
    <col min="323" max="323" width="12.7109375" style="9" customWidth="1"/>
    <col min="324" max="324" width="10.42578125" style="9" customWidth="1"/>
    <col min="325" max="325" width="8.140625" style="9" customWidth="1"/>
    <col min="326" max="326" width="10.28515625" style="9" customWidth="1"/>
    <col min="327" max="327" width="9.140625" style="9" customWidth="1"/>
    <col min="328" max="328" width="10.42578125" style="9" customWidth="1"/>
    <col min="329" max="329" width="9.85546875" style="9" customWidth="1"/>
    <col min="330" max="330" width="11.140625" style="9" customWidth="1"/>
    <col min="331" max="331" width="13.140625" style="9" customWidth="1"/>
    <col min="332" max="332" width="13" style="9" customWidth="1"/>
    <col min="333" max="333" width="16.5703125" style="9" customWidth="1"/>
    <col min="334" max="334" width="24.140625" style="9" customWidth="1"/>
    <col min="335" max="335" width="12.7109375" style="9" customWidth="1"/>
    <col min="336" max="341" width="9.5703125" style="9" customWidth="1"/>
    <col min="342" max="342" width="12.7109375" style="9" customWidth="1"/>
    <col min="343" max="343" width="12.5703125" style="9" customWidth="1"/>
    <col min="344" max="344" width="11.42578125" style="9" customWidth="1"/>
    <col min="345" max="345" width="11.28515625" style="9" customWidth="1"/>
    <col min="346" max="346" width="10.140625" style="9" customWidth="1"/>
    <col min="347" max="347" width="12.7109375" style="9" customWidth="1"/>
    <col min="348" max="348" width="10.42578125" style="9" customWidth="1"/>
    <col min="349" max="349" width="8.140625" style="9" customWidth="1"/>
    <col min="350" max="350" width="10.28515625" style="9" customWidth="1"/>
    <col min="351" max="351" width="9.140625" style="9" customWidth="1"/>
    <col min="352" max="352" width="10.42578125" style="9" customWidth="1"/>
    <col min="353" max="353" width="9.85546875" style="9" customWidth="1"/>
    <col min="354" max="354" width="11.140625" style="9" customWidth="1"/>
    <col min="355" max="355" width="12.7109375" style="9" customWidth="1"/>
    <col min="356" max="356" width="13.140625" style="9" customWidth="1"/>
    <col min="357" max="357" width="13" style="9" customWidth="1"/>
    <col min="358" max="358" width="23" style="9" customWidth="1"/>
    <col min="359" max="359" width="16.5703125" style="9" customWidth="1"/>
    <col min="360" max="360" width="24.140625" style="9" customWidth="1"/>
    <col min="361" max="361" width="12.7109375" style="9" customWidth="1"/>
    <col min="362" max="367" width="9.5703125" style="9" customWidth="1"/>
    <col min="368" max="368" width="12.7109375" style="9" customWidth="1"/>
    <col min="369" max="369" width="12.5703125" style="9" customWidth="1"/>
    <col min="370" max="370" width="11.42578125" style="9" customWidth="1"/>
    <col min="371" max="371" width="11.28515625" style="9" customWidth="1"/>
    <col min="372" max="372" width="10.140625" style="9" customWidth="1"/>
    <col min="373" max="373" width="12.7109375" style="9" customWidth="1"/>
    <col min="374" max="374" width="10.42578125" style="9" customWidth="1"/>
    <col min="375" max="375" width="8.140625" style="9" customWidth="1"/>
    <col min="376" max="376" width="10.28515625" style="9" customWidth="1"/>
    <col min="377" max="377" width="9.140625" style="9" customWidth="1"/>
    <col min="378" max="378" width="10.42578125" style="9" customWidth="1"/>
    <col min="379" max="379" width="9.85546875" style="9" customWidth="1"/>
    <col min="380" max="380" width="11.140625" style="9" customWidth="1"/>
    <col min="381" max="381" width="13.140625" style="9" customWidth="1"/>
    <col min="382" max="382" width="13" style="9" customWidth="1"/>
    <col min="383" max="383" width="16.5703125" style="9" customWidth="1"/>
    <col min="384" max="384" width="24.140625" style="9" customWidth="1"/>
    <col min="385" max="385" width="12.7109375" style="9" customWidth="1"/>
    <col min="386" max="391" width="9.5703125" style="9" customWidth="1"/>
    <col min="392" max="392" width="12.7109375" style="9" customWidth="1"/>
    <col min="393" max="393" width="12.5703125" style="9" customWidth="1"/>
    <col min="394" max="394" width="11.42578125" style="9" customWidth="1"/>
    <col min="395" max="395" width="11.28515625" style="9" customWidth="1"/>
    <col min="396" max="396" width="10.140625" style="9" customWidth="1"/>
    <col min="397" max="397" width="12.7109375" style="9" customWidth="1"/>
    <col min="398" max="398" width="10.42578125" style="9" customWidth="1"/>
    <col min="399" max="399" width="8.140625" style="9" customWidth="1"/>
    <col min="400" max="400" width="10.28515625" style="9" customWidth="1"/>
    <col min="401" max="401" width="9.140625" style="9" customWidth="1"/>
    <col min="402" max="402" width="10.42578125" style="9" customWidth="1"/>
    <col min="403" max="403" width="9.85546875" style="9" customWidth="1"/>
    <col min="404" max="404" width="11.140625" style="9" customWidth="1"/>
    <col min="405" max="405" width="13" style="9" customWidth="1"/>
    <col min="406" max="406" width="16.5703125" style="9" customWidth="1"/>
    <col min="407" max="407" width="24.140625" style="9" customWidth="1"/>
    <col min="408" max="408" width="12.7109375" style="9" customWidth="1"/>
    <col min="409" max="414" width="9.5703125" style="9" customWidth="1"/>
    <col min="415" max="415" width="12.7109375" style="9" customWidth="1"/>
    <col min="416" max="416" width="12.5703125" style="9" customWidth="1"/>
    <col min="417" max="417" width="11.42578125" style="9" customWidth="1"/>
    <col min="418" max="418" width="11.28515625" style="9" customWidth="1"/>
    <col min="419" max="419" width="10.140625" style="9" customWidth="1"/>
    <col min="420" max="420" width="12.7109375" style="9" customWidth="1"/>
    <col min="421" max="421" width="10.42578125" style="9" customWidth="1"/>
    <col min="422" max="422" width="8.140625" style="9" customWidth="1"/>
    <col min="423" max="423" width="10.28515625" style="9" customWidth="1"/>
    <col min="424" max="424" width="9.140625" style="9" customWidth="1"/>
    <col min="425" max="425" width="10.42578125" style="9" customWidth="1"/>
    <col min="426" max="426" width="9.85546875" style="9" customWidth="1"/>
    <col min="427" max="427" width="11.140625" style="9" customWidth="1"/>
    <col min="428" max="428" width="6.140625" style="9" customWidth="1"/>
    <col min="429" max="429" width="11.140625" style="13" customWidth="1"/>
    <col min="430" max="430" width="12.7109375" style="13" customWidth="1"/>
    <col min="431" max="431" width="13.140625" style="13" customWidth="1"/>
    <col min="432" max="432" width="13" style="13" customWidth="1"/>
    <col min="433" max="433" width="23" style="13" customWidth="1"/>
    <col min="434" max="434" width="16.5703125" style="13" customWidth="1"/>
    <col min="435" max="435" width="24.140625" style="13" customWidth="1"/>
    <col min="436" max="436" width="14.5703125" style="13" customWidth="1"/>
    <col min="437" max="442" width="9.5703125" style="13" customWidth="1"/>
    <col min="443" max="443" width="12.7109375" style="13" customWidth="1"/>
    <col min="444" max="444" width="12.5703125" style="13" customWidth="1"/>
    <col min="445" max="445" width="11.42578125" style="13" customWidth="1"/>
    <col min="446" max="446" width="11.28515625" style="13" customWidth="1"/>
    <col min="447" max="447" width="10.140625" style="13" customWidth="1"/>
    <col min="448" max="448" width="12.7109375" style="13" customWidth="1"/>
    <col min="449" max="449" width="10.42578125" style="13" customWidth="1"/>
    <col min="450" max="450" width="8.140625" style="13" customWidth="1"/>
    <col min="451" max="451" width="10.28515625" style="13" customWidth="1"/>
    <col min="452" max="452" width="9.140625" style="13" customWidth="1"/>
    <col min="453" max="453" width="10.42578125" style="9" customWidth="1"/>
    <col min="454" max="454" width="9.85546875" style="9" customWidth="1"/>
    <col min="455" max="456" width="11.140625" style="9" customWidth="1"/>
    <col min="457" max="457" width="13.140625" style="9" customWidth="1"/>
    <col min="458" max="458" width="13" style="9" customWidth="1"/>
    <col min="459" max="459" width="16.5703125" style="9" customWidth="1"/>
    <col min="460" max="460" width="24.140625" style="9" customWidth="1"/>
    <col min="461" max="461" width="12.7109375" style="9" customWidth="1"/>
    <col min="462" max="467" width="9.5703125" style="9" customWidth="1"/>
    <col min="468" max="468" width="12.7109375" style="9" customWidth="1"/>
    <col min="469" max="469" width="12.5703125" style="9" customWidth="1"/>
    <col min="470" max="470" width="11.42578125" style="9" customWidth="1"/>
    <col min="471" max="471" width="11.28515625" style="9" customWidth="1"/>
    <col min="472" max="472" width="10.140625" style="9" customWidth="1"/>
    <col min="473" max="473" width="12.7109375" style="9" customWidth="1"/>
    <col min="474" max="474" width="10.42578125" style="9" customWidth="1"/>
    <col min="475" max="475" width="8.140625" style="9" customWidth="1"/>
    <col min="476" max="476" width="10.28515625" style="9" customWidth="1"/>
    <col min="477" max="477" width="9.140625" style="9" customWidth="1"/>
    <col min="478" max="478" width="10.42578125" style="9" customWidth="1"/>
    <col min="479" max="479" width="9.85546875" style="9" customWidth="1"/>
    <col min="480" max="481" width="11.140625" style="9" customWidth="1"/>
    <col min="482" max="487" width="9.5703125" style="9" customWidth="1"/>
    <col min="488" max="488" width="12.7109375" style="9" customWidth="1"/>
    <col min="489" max="489" width="12.5703125" style="9" customWidth="1"/>
    <col min="490" max="490" width="11.42578125" style="9" customWidth="1"/>
    <col min="491" max="491" width="11.28515625" style="9" customWidth="1"/>
    <col min="492" max="492" width="10.140625" style="9" customWidth="1"/>
    <col min="493" max="493" width="12.7109375" style="9" customWidth="1"/>
    <col min="494" max="494" width="10.42578125" style="9" customWidth="1"/>
    <col min="495" max="495" width="8.140625" style="9" customWidth="1"/>
    <col min="496" max="496" width="10.28515625" style="9" customWidth="1"/>
    <col min="497" max="497" width="9.140625" style="9" customWidth="1"/>
    <col min="498" max="498" width="10.42578125" style="9" customWidth="1"/>
    <col min="499" max="499" width="9.85546875" style="9" customWidth="1"/>
    <col min="500" max="501" width="11.140625" style="9" customWidth="1"/>
    <col min="502" max="502" width="16.5703125" style="28" customWidth="1"/>
    <col min="503" max="503" width="24.140625" style="28" customWidth="1"/>
    <col min="504" max="504" width="12.7109375" style="27" customWidth="1"/>
    <col min="505" max="510" width="9.5703125" style="9" customWidth="1"/>
    <col min="511" max="511" width="12.7109375" style="9" customWidth="1"/>
    <col min="512" max="512" width="12.5703125" style="9" customWidth="1"/>
    <col min="513" max="513" width="11.42578125" style="9" customWidth="1"/>
    <col min="514" max="514" width="11.28515625" style="9" customWidth="1"/>
    <col min="515" max="515" width="10.140625" style="9" customWidth="1"/>
    <col min="516" max="516" width="12.7109375" style="9" customWidth="1"/>
    <col min="517" max="517" width="10.42578125" style="9" customWidth="1"/>
    <col min="518" max="518" width="8.140625" style="9" customWidth="1"/>
    <col min="519" max="519" width="10.28515625" style="9" customWidth="1"/>
    <col min="520" max="520" width="9.140625" style="9" customWidth="1"/>
    <col min="521" max="521" width="10.42578125" style="9" customWidth="1"/>
    <col min="522" max="522" width="9.85546875" style="9" customWidth="1"/>
    <col min="523" max="523" width="11.140625" style="9" customWidth="1"/>
    <col min="524" max="524" width="9.7109375" style="9" customWidth="1"/>
    <col min="525" max="525" width="9" style="9" customWidth="1"/>
    <col min="526" max="526" width="11.140625" style="9" customWidth="1"/>
    <col min="527" max="527" width="16.5703125" style="28" customWidth="1"/>
    <col min="528" max="528" width="24.140625" style="28" customWidth="1"/>
    <col min="529" max="529" width="12.7109375" style="27" customWidth="1"/>
    <col min="530" max="530" width="7.5703125" style="8" customWidth="1"/>
    <col min="531" max="531" width="4.5703125" style="8" customWidth="1"/>
    <col min="532" max="532" width="5.5703125" style="8" customWidth="1"/>
    <col min="533" max="534" width="4.85546875" style="8" customWidth="1"/>
    <col min="535" max="535" width="4.42578125" style="8" customWidth="1"/>
    <col min="536" max="536" width="7.140625" style="8" customWidth="1"/>
    <col min="537" max="16384" width="9.140625" style="8"/>
  </cols>
  <sheetData>
    <row r="1" spans="1:536" s="19" customFormat="1" x14ac:dyDescent="0.25">
      <c r="A1" s="14" t="s">
        <v>0</v>
      </c>
      <c r="B1" s="14" t="s">
        <v>147</v>
      </c>
      <c r="C1" s="18" t="s">
        <v>148</v>
      </c>
      <c r="D1" s="18" t="s">
        <v>3</v>
      </c>
      <c r="E1" s="14" t="s">
        <v>1</v>
      </c>
      <c r="F1" s="18" t="s">
        <v>2</v>
      </c>
      <c r="G1" s="15" t="s">
        <v>6</v>
      </c>
      <c r="H1" s="15" t="s">
        <v>590</v>
      </c>
      <c r="I1" s="18" t="s">
        <v>44</v>
      </c>
      <c r="J1" s="16" t="s">
        <v>149</v>
      </c>
      <c r="K1" s="16" t="s">
        <v>150</v>
      </c>
      <c r="L1" s="16" t="s">
        <v>541</v>
      </c>
      <c r="M1" s="14" t="s">
        <v>4</v>
      </c>
      <c r="N1" s="14" t="s">
        <v>5</v>
      </c>
      <c r="O1" s="17" t="s">
        <v>523</v>
      </c>
      <c r="P1" s="17" t="s">
        <v>524</v>
      </c>
      <c r="Q1" s="16" t="s">
        <v>7</v>
      </c>
      <c r="R1" s="16" t="s">
        <v>8</v>
      </c>
      <c r="S1" s="16" t="s">
        <v>9</v>
      </c>
      <c r="T1" s="16" t="s">
        <v>10</v>
      </c>
      <c r="U1" s="16" t="s">
        <v>11</v>
      </c>
      <c r="V1" s="16" t="s">
        <v>12</v>
      </c>
      <c r="W1" s="14" t="s">
        <v>13</v>
      </c>
      <c r="X1" s="14" t="s">
        <v>14</v>
      </c>
      <c r="Y1" s="14" t="s">
        <v>15</v>
      </c>
      <c r="Z1" s="16" t="s">
        <v>16</v>
      </c>
      <c r="AA1" s="14" t="s">
        <v>562</v>
      </c>
      <c r="AB1" s="14" t="s">
        <v>563</v>
      </c>
      <c r="AC1" s="14" t="s">
        <v>564</v>
      </c>
      <c r="AD1" s="14" t="s">
        <v>85</v>
      </c>
      <c r="AE1" s="14" t="s">
        <v>86</v>
      </c>
      <c r="AF1" s="16" t="s">
        <v>87</v>
      </c>
      <c r="AG1" s="14" t="s">
        <v>88</v>
      </c>
      <c r="AH1" s="14" t="s">
        <v>89</v>
      </c>
      <c r="AI1" s="15" t="s">
        <v>90</v>
      </c>
      <c r="AJ1" s="15" t="s">
        <v>91</v>
      </c>
      <c r="AK1" s="14" t="s">
        <v>92</v>
      </c>
      <c r="AL1" s="14" t="s">
        <v>95</v>
      </c>
      <c r="AM1" s="14" t="s">
        <v>96</v>
      </c>
      <c r="AN1" s="16" t="s">
        <v>97</v>
      </c>
      <c r="AO1" s="15" t="s">
        <v>98</v>
      </c>
      <c r="AP1" s="15" t="s">
        <v>99</v>
      </c>
      <c r="AQ1" s="16" t="s">
        <v>100</v>
      </c>
      <c r="AR1" s="14" t="s">
        <v>101</v>
      </c>
      <c r="AS1" s="14" t="s">
        <v>102</v>
      </c>
      <c r="AT1" s="14" t="s">
        <v>103</v>
      </c>
      <c r="AU1" s="14" t="s">
        <v>17</v>
      </c>
      <c r="AV1" s="14" t="s">
        <v>106</v>
      </c>
      <c r="AW1" s="14" t="s">
        <v>107</v>
      </c>
      <c r="AX1" s="14" t="s">
        <v>108</v>
      </c>
      <c r="AY1" s="14" t="s">
        <v>109</v>
      </c>
      <c r="AZ1" s="14" t="s">
        <v>110</v>
      </c>
      <c r="BA1" s="14" t="s">
        <v>90</v>
      </c>
      <c r="BB1" s="14" t="s">
        <v>544</v>
      </c>
      <c r="BC1" s="14" t="s">
        <v>140</v>
      </c>
      <c r="BD1" s="14" t="s">
        <v>141</v>
      </c>
      <c r="BE1" s="14" t="s">
        <v>142</v>
      </c>
      <c r="BF1" s="14" t="s">
        <v>143</v>
      </c>
      <c r="BG1" s="14" t="s">
        <v>144</v>
      </c>
      <c r="BH1" s="14" t="s">
        <v>145</v>
      </c>
      <c r="BI1" s="16" t="s">
        <v>18</v>
      </c>
      <c r="BJ1" s="16" t="s">
        <v>19</v>
      </c>
      <c r="BK1" s="16" t="s">
        <v>20</v>
      </c>
      <c r="BL1" s="16" t="s">
        <v>591</v>
      </c>
      <c r="BM1" s="16" t="s">
        <v>559</v>
      </c>
      <c r="BN1" s="16" t="s">
        <v>21</v>
      </c>
      <c r="BO1" s="16" t="s">
        <v>22</v>
      </c>
      <c r="BP1" s="16" t="s">
        <v>23</v>
      </c>
      <c r="BQ1" s="16" t="s">
        <v>58</v>
      </c>
      <c r="BR1" s="14" t="s">
        <v>46</v>
      </c>
      <c r="BS1" s="14" t="s">
        <v>47</v>
      </c>
      <c r="BT1" s="14" t="s">
        <v>48</v>
      </c>
      <c r="BU1" s="14" t="s">
        <v>49</v>
      </c>
      <c r="BV1" s="14" t="s">
        <v>50</v>
      </c>
      <c r="BW1" s="14" t="s">
        <v>51</v>
      </c>
      <c r="BX1" s="14" t="s">
        <v>52</v>
      </c>
      <c r="BY1" s="14" t="s">
        <v>53</v>
      </c>
      <c r="BZ1" s="14" t="s">
        <v>54</v>
      </c>
      <c r="CA1" s="14" t="s">
        <v>55</v>
      </c>
      <c r="CB1" s="14" t="s">
        <v>56</v>
      </c>
      <c r="CC1" s="14" t="s">
        <v>57</v>
      </c>
      <c r="CD1" s="14" t="s">
        <v>146</v>
      </c>
      <c r="CE1" s="16" t="s">
        <v>545</v>
      </c>
      <c r="CF1" s="16" t="s">
        <v>546</v>
      </c>
      <c r="CG1" s="16" t="s">
        <v>547</v>
      </c>
      <c r="CH1" s="16" t="s">
        <v>548</v>
      </c>
      <c r="CI1" s="16" t="s">
        <v>549</v>
      </c>
      <c r="CJ1" s="16" t="s">
        <v>550</v>
      </c>
      <c r="CK1" s="16" t="s">
        <v>551</v>
      </c>
      <c r="CL1" s="16" t="s">
        <v>552</v>
      </c>
      <c r="CM1" s="16" t="s">
        <v>553</v>
      </c>
      <c r="CN1" s="16" t="s">
        <v>592</v>
      </c>
      <c r="CO1" s="16" t="s">
        <v>558</v>
      </c>
      <c r="CP1" s="16" t="s">
        <v>554</v>
      </c>
      <c r="CQ1" s="16" t="s">
        <v>555</v>
      </c>
      <c r="CR1" s="16" t="s">
        <v>556</v>
      </c>
      <c r="CS1" s="16" t="s">
        <v>557</v>
      </c>
      <c r="CT1" s="14" t="s">
        <v>509</v>
      </c>
      <c r="CU1" s="14" t="s">
        <v>510</v>
      </c>
      <c r="CV1" s="14" t="s">
        <v>511</v>
      </c>
      <c r="CW1" s="14" t="s">
        <v>512</v>
      </c>
      <c r="CX1" s="14" t="s">
        <v>513</v>
      </c>
      <c r="CY1" s="14" t="s">
        <v>514</v>
      </c>
      <c r="CZ1" s="14" t="s">
        <v>228</v>
      </c>
      <c r="DA1" s="14" t="s">
        <v>229</v>
      </c>
      <c r="DB1" s="14" t="s">
        <v>350</v>
      </c>
      <c r="DC1" s="14" t="s">
        <v>348</v>
      </c>
      <c r="DD1" s="14" t="s">
        <v>349</v>
      </c>
      <c r="DE1" s="14" t="s">
        <v>347</v>
      </c>
      <c r="DF1" s="14" t="s">
        <v>346</v>
      </c>
      <c r="DG1" s="14" t="s">
        <v>345</v>
      </c>
      <c r="DH1" s="14" t="s">
        <v>344</v>
      </c>
      <c r="DI1" s="14" t="s">
        <v>343</v>
      </c>
      <c r="DJ1" s="14" t="s">
        <v>342</v>
      </c>
      <c r="DK1" s="14" t="s">
        <v>334</v>
      </c>
      <c r="DL1" s="14" t="s">
        <v>335</v>
      </c>
      <c r="DM1" s="14" t="s">
        <v>358</v>
      </c>
      <c r="DN1" s="14" t="s">
        <v>357</v>
      </c>
      <c r="DO1" s="14" t="s">
        <v>359</v>
      </c>
      <c r="DP1" s="14" t="s">
        <v>360</v>
      </c>
      <c r="DQ1" s="14" t="s">
        <v>412</v>
      </c>
      <c r="DR1" s="14" t="s">
        <v>413</v>
      </c>
      <c r="DS1" s="14" t="s">
        <v>414</v>
      </c>
      <c r="DT1" s="14" t="s">
        <v>415</v>
      </c>
      <c r="DU1" s="18" t="s">
        <v>333</v>
      </c>
      <c r="DV1" s="18" t="s">
        <v>332</v>
      </c>
      <c r="DW1" s="18" t="s">
        <v>331</v>
      </c>
      <c r="DX1" s="18" t="s">
        <v>330</v>
      </c>
      <c r="DY1" s="18" t="s">
        <v>329</v>
      </c>
      <c r="DZ1" s="18" t="s">
        <v>363</v>
      </c>
      <c r="EA1" s="18" t="s">
        <v>362</v>
      </c>
      <c r="EB1" s="18" t="s">
        <v>405</v>
      </c>
      <c r="EC1" s="18" t="s">
        <v>406</v>
      </c>
      <c r="ED1" s="18" t="s">
        <v>417</v>
      </c>
      <c r="EE1" s="14" t="s">
        <v>341</v>
      </c>
      <c r="EF1" s="14" t="s">
        <v>340</v>
      </c>
      <c r="EG1" s="14" t="s">
        <v>339</v>
      </c>
      <c r="EH1" s="14" t="s">
        <v>338</v>
      </c>
      <c r="EI1" s="14" t="s">
        <v>337</v>
      </c>
      <c r="EJ1" s="14" t="s">
        <v>336</v>
      </c>
      <c r="EK1" s="14" t="s">
        <v>364</v>
      </c>
      <c r="EL1" s="14" t="s">
        <v>365</v>
      </c>
      <c r="EM1" s="14" t="s">
        <v>407</v>
      </c>
      <c r="EN1" s="14" t="s">
        <v>416</v>
      </c>
      <c r="EO1" s="14" t="s">
        <v>531</v>
      </c>
      <c r="EP1" s="14" t="s">
        <v>532</v>
      </c>
      <c r="EQ1" s="14" t="s">
        <v>533</v>
      </c>
      <c r="ER1" s="14" t="s">
        <v>534</v>
      </c>
      <c r="ES1" s="14" t="s">
        <v>535</v>
      </c>
      <c r="ET1" s="14" t="s">
        <v>536</v>
      </c>
      <c r="EU1" s="14" t="s">
        <v>537</v>
      </c>
      <c r="EV1" s="14" t="s">
        <v>538</v>
      </c>
      <c r="EW1" s="14" t="s">
        <v>539</v>
      </c>
      <c r="EX1" s="14" t="s">
        <v>540</v>
      </c>
      <c r="EY1" s="16" t="s">
        <v>356</v>
      </c>
      <c r="EZ1" s="16" t="s">
        <v>355</v>
      </c>
      <c r="FA1" s="16" t="s">
        <v>354</v>
      </c>
      <c r="FB1" s="16" t="s">
        <v>353</v>
      </c>
      <c r="FC1" s="16" t="s">
        <v>352</v>
      </c>
      <c r="FD1" s="16" t="s">
        <v>351</v>
      </c>
      <c r="FE1" s="16" t="s">
        <v>408</v>
      </c>
      <c r="FF1" s="16" t="s">
        <v>409</v>
      </c>
      <c r="FG1" s="16" t="s">
        <v>410</v>
      </c>
      <c r="FH1" s="14" t="s">
        <v>411</v>
      </c>
      <c r="FI1" s="14" t="s">
        <v>464</v>
      </c>
      <c r="FJ1" s="14" t="s">
        <v>465</v>
      </c>
      <c r="FK1" s="14" t="s">
        <v>466</v>
      </c>
      <c r="FL1" s="14" t="s">
        <v>467</v>
      </c>
      <c r="FM1" s="14" t="s">
        <v>468</v>
      </c>
      <c r="FN1" s="14" t="s">
        <v>469</v>
      </c>
      <c r="FO1" s="14" t="s">
        <v>470</v>
      </c>
      <c r="FP1" s="14" t="s">
        <v>471</v>
      </c>
      <c r="FQ1" s="14" t="s">
        <v>472</v>
      </c>
      <c r="FR1" s="14" t="s">
        <v>473</v>
      </c>
      <c r="FS1" s="14" t="s">
        <v>489</v>
      </c>
      <c r="FT1" s="14" t="s">
        <v>474</v>
      </c>
      <c r="FU1" s="14" t="s">
        <v>475</v>
      </c>
      <c r="FV1" s="14" t="s">
        <v>476</v>
      </c>
      <c r="FW1" s="14" t="s">
        <v>488</v>
      </c>
      <c r="FX1" s="14" t="s">
        <v>477</v>
      </c>
      <c r="FY1" s="14" t="s">
        <v>506</v>
      </c>
      <c r="FZ1" s="14" t="s">
        <v>507</v>
      </c>
      <c r="GA1" s="14" t="s">
        <v>508</v>
      </c>
      <c r="GB1" s="14" t="s">
        <v>478</v>
      </c>
      <c r="GC1" s="16" t="s">
        <v>479</v>
      </c>
      <c r="GD1" s="16" t="s">
        <v>480</v>
      </c>
      <c r="GE1" s="16" t="s">
        <v>481</v>
      </c>
      <c r="GF1" s="16" t="s">
        <v>482</v>
      </c>
      <c r="GG1" s="16" t="s">
        <v>483</v>
      </c>
      <c r="GH1" s="16" t="s">
        <v>484</v>
      </c>
      <c r="GI1" s="16" t="s">
        <v>485</v>
      </c>
      <c r="GJ1" s="14" t="s">
        <v>486</v>
      </c>
      <c r="GK1" s="14" t="s">
        <v>487</v>
      </c>
      <c r="GL1" s="14" t="s">
        <v>517</v>
      </c>
      <c r="GM1" s="14" t="s">
        <v>516</v>
      </c>
      <c r="GN1" s="16" t="s">
        <v>24</v>
      </c>
      <c r="GO1" s="16" t="s">
        <v>518</v>
      </c>
      <c r="GP1" s="16" t="s">
        <v>25</v>
      </c>
      <c r="GQ1" s="16" t="s">
        <v>26</v>
      </c>
      <c r="GR1" s="16" t="s">
        <v>585</v>
      </c>
      <c r="GS1" s="16" t="s">
        <v>521</v>
      </c>
      <c r="GT1" s="16" t="s">
        <v>520</v>
      </c>
      <c r="GU1" s="16" t="s">
        <v>45</v>
      </c>
      <c r="GV1" s="16" t="s">
        <v>525</v>
      </c>
      <c r="GW1" s="16" t="s">
        <v>522</v>
      </c>
      <c r="GX1" s="16" t="s">
        <v>573</v>
      </c>
      <c r="GY1" s="16" t="s">
        <v>27</v>
      </c>
      <c r="GZ1" s="16" t="s">
        <v>519</v>
      </c>
      <c r="HA1" s="18" t="s">
        <v>560</v>
      </c>
      <c r="HB1" s="16" t="s">
        <v>28</v>
      </c>
      <c r="HC1" s="18" t="s">
        <v>29</v>
      </c>
      <c r="HD1" s="31" t="s">
        <v>583</v>
      </c>
      <c r="HE1" s="18" t="s">
        <v>561</v>
      </c>
      <c r="HF1" s="16" t="s">
        <v>30</v>
      </c>
      <c r="HG1" s="14" t="s">
        <v>31</v>
      </c>
      <c r="HH1" s="14" t="s">
        <v>584</v>
      </c>
      <c r="HI1" s="16" t="s">
        <v>151</v>
      </c>
      <c r="HJ1" s="16" t="s">
        <v>152</v>
      </c>
      <c r="HK1" s="16" t="s">
        <v>153</v>
      </c>
      <c r="HL1" s="16" t="s">
        <v>154</v>
      </c>
      <c r="HM1" s="16" t="s">
        <v>155</v>
      </c>
      <c r="HN1" s="16" t="s">
        <v>156</v>
      </c>
      <c r="HO1" s="16" t="s">
        <v>157</v>
      </c>
      <c r="HP1" s="16" t="s">
        <v>158</v>
      </c>
      <c r="HQ1" s="16" t="s">
        <v>159</v>
      </c>
      <c r="HR1" s="16" t="s">
        <v>160</v>
      </c>
      <c r="HS1" s="16" t="s">
        <v>161</v>
      </c>
      <c r="HT1" s="16" t="s">
        <v>162</v>
      </c>
      <c r="HU1" s="16" t="s">
        <v>283</v>
      </c>
      <c r="HV1" s="16" t="s">
        <v>163</v>
      </c>
      <c r="HW1" s="16" t="s">
        <v>164</v>
      </c>
      <c r="HX1" s="16" t="s">
        <v>165</v>
      </c>
      <c r="HY1" s="16" t="s">
        <v>166</v>
      </c>
      <c r="HZ1" s="16" t="s">
        <v>167</v>
      </c>
      <c r="IA1" s="16" t="s">
        <v>206</v>
      </c>
      <c r="IB1" s="16" t="s">
        <v>168</v>
      </c>
      <c r="IC1" s="16" t="s">
        <v>169</v>
      </c>
      <c r="ID1" s="16" t="s">
        <v>170</v>
      </c>
      <c r="IE1" s="16" t="s">
        <v>171</v>
      </c>
      <c r="IF1" s="16" t="s">
        <v>172</v>
      </c>
      <c r="IG1" s="16" t="s">
        <v>173</v>
      </c>
      <c r="IH1" s="16" t="s">
        <v>174</v>
      </c>
      <c r="II1" s="16" t="s">
        <v>175</v>
      </c>
      <c r="IJ1" s="16" t="s">
        <v>176</v>
      </c>
      <c r="IK1" s="16" t="s">
        <v>177</v>
      </c>
      <c r="IL1" s="16" t="s">
        <v>178</v>
      </c>
      <c r="IM1" s="16" t="s">
        <v>179</v>
      </c>
      <c r="IN1" s="16" t="s">
        <v>284</v>
      </c>
      <c r="IO1" s="16" t="s">
        <v>180</v>
      </c>
      <c r="IP1" s="16" t="s">
        <v>181</v>
      </c>
      <c r="IQ1" s="16" t="s">
        <v>182</v>
      </c>
      <c r="IR1" s="16" t="s">
        <v>183</v>
      </c>
      <c r="IS1" s="16" t="s">
        <v>184</v>
      </c>
      <c r="IT1" s="16" t="s">
        <v>207</v>
      </c>
      <c r="IU1" s="16" t="s">
        <v>32</v>
      </c>
      <c r="IV1" s="16" t="s">
        <v>33</v>
      </c>
      <c r="IW1" s="16" t="s">
        <v>34</v>
      </c>
      <c r="IX1" s="16" t="s">
        <v>35</v>
      </c>
      <c r="IY1" s="16" t="s">
        <v>36</v>
      </c>
      <c r="IZ1" s="16" t="s">
        <v>185</v>
      </c>
      <c r="JA1" s="16" t="s">
        <v>37</v>
      </c>
      <c r="JB1" s="16" t="s">
        <v>38</v>
      </c>
      <c r="JC1" s="16" t="s">
        <v>39</v>
      </c>
      <c r="JD1" s="16" t="s">
        <v>40</v>
      </c>
      <c r="JE1" s="16" t="s">
        <v>186</v>
      </c>
      <c r="JF1" s="16" t="s">
        <v>41</v>
      </c>
      <c r="JG1" s="16" t="s">
        <v>285</v>
      </c>
      <c r="JH1" s="16" t="s">
        <v>42</v>
      </c>
      <c r="JI1" s="16" t="s">
        <v>43</v>
      </c>
      <c r="JJ1" s="16" t="s">
        <v>187</v>
      </c>
      <c r="JK1" s="16" t="s">
        <v>188</v>
      </c>
      <c r="JL1" s="16" t="s">
        <v>59</v>
      </c>
      <c r="JM1" s="16" t="s">
        <v>208</v>
      </c>
      <c r="JN1" s="16" t="s">
        <v>189</v>
      </c>
      <c r="JO1" s="16" t="s">
        <v>190</v>
      </c>
      <c r="JP1" s="16" t="s">
        <v>191</v>
      </c>
      <c r="JQ1" s="16" t="s">
        <v>192</v>
      </c>
      <c r="JR1" s="16" t="s">
        <v>193</v>
      </c>
      <c r="JS1" s="16" t="s">
        <v>194</v>
      </c>
      <c r="JT1" s="16" t="s">
        <v>195</v>
      </c>
      <c r="JU1" s="16" t="s">
        <v>196</v>
      </c>
      <c r="JV1" s="16" t="s">
        <v>197</v>
      </c>
      <c r="JW1" s="16" t="s">
        <v>198</v>
      </c>
      <c r="JX1" s="16" t="s">
        <v>199</v>
      </c>
      <c r="JY1" s="16" t="s">
        <v>200</v>
      </c>
      <c r="JZ1" s="16" t="s">
        <v>286</v>
      </c>
      <c r="KA1" s="16" t="s">
        <v>201</v>
      </c>
      <c r="KB1" s="16" t="s">
        <v>202</v>
      </c>
      <c r="KC1" s="16" t="s">
        <v>203</v>
      </c>
      <c r="KD1" s="16" t="s">
        <v>204</v>
      </c>
      <c r="KE1" s="16" t="s">
        <v>205</v>
      </c>
      <c r="KF1" s="16" t="s">
        <v>209</v>
      </c>
      <c r="KG1" s="16" t="s">
        <v>210</v>
      </c>
      <c r="KH1" s="16" t="s">
        <v>211</v>
      </c>
      <c r="KI1" s="16" t="s">
        <v>212</v>
      </c>
      <c r="KJ1" s="16" t="s">
        <v>213</v>
      </c>
      <c r="KK1" s="16" t="s">
        <v>214</v>
      </c>
      <c r="KL1" s="16" t="s">
        <v>215</v>
      </c>
      <c r="KM1" s="16" t="s">
        <v>216</v>
      </c>
      <c r="KN1" s="16" t="s">
        <v>217</v>
      </c>
      <c r="KO1" s="16" t="s">
        <v>218</v>
      </c>
      <c r="KP1" s="16" t="s">
        <v>219</v>
      </c>
      <c r="KQ1" s="16" t="s">
        <v>220</v>
      </c>
      <c r="KR1" s="16" t="s">
        <v>221</v>
      </c>
      <c r="KS1" s="16" t="s">
        <v>287</v>
      </c>
      <c r="KT1" s="16" t="s">
        <v>222</v>
      </c>
      <c r="KU1" s="16" t="s">
        <v>223</v>
      </c>
      <c r="KV1" s="16" t="s">
        <v>224</v>
      </c>
      <c r="KW1" s="16" t="s">
        <v>225</v>
      </c>
      <c r="KX1" s="16" t="s">
        <v>226</v>
      </c>
      <c r="KY1" s="16" t="s">
        <v>227</v>
      </c>
      <c r="KZ1" s="16" t="s">
        <v>230</v>
      </c>
      <c r="LA1" s="16" t="s">
        <v>231</v>
      </c>
      <c r="LB1" s="16" t="s">
        <v>232</v>
      </c>
      <c r="LC1" s="16" t="s">
        <v>233</v>
      </c>
      <c r="LD1" s="16" t="s">
        <v>234</v>
      </c>
      <c r="LE1" s="16" t="s">
        <v>235</v>
      </c>
      <c r="LF1" s="16" t="s">
        <v>236</v>
      </c>
      <c r="LG1" s="16" t="s">
        <v>237</v>
      </c>
      <c r="LH1" s="16" t="s">
        <v>238</v>
      </c>
      <c r="LI1" s="16" t="s">
        <v>239</v>
      </c>
      <c r="LJ1" s="16" t="s">
        <v>240</v>
      </c>
      <c r="LK1" s="16" t="s">
        <v>241</v>
      </c>
      <c r="LL1" s="16" t="s">
        <v>288</v>
      </c>
      <c r="LM1" s="16" t="s">
        <v>242</v>
      </c>
      <c r="LN1" s="16" t="s">
        <v>243</v>
      </c>
      <c r="LO1" s="16" t="s">
        <v>244</v>
      </c>
      <c r="LP1" s="16" t="s">
        <v>245</v>
      </c>
      <c r="LQ1" s="16" t="s">
        <v>246</v>
      </c>
      <c r="LR1" s="16" t="s">
        <v>247</v>
      </c>
      <c r="LS1" s="16" t="s">
        <v>504</v>
      </c>
      <c r="LT1" s="16" t="s">
        <v>505</v>
      </c>
      <c r="LU1" s="16" t="s">
        <v>542</v>
      </c>
      <c r="LV1" s="16" t="s">
        <v>543</v>
      </c>
      <c r="LW1" s="16" t="s">
        <v>566</v>
      </c>
      <c r="LX1" s="16" t="s">
        <v>515</v>
      </c>
      <c r="LY1" s="16" t="s">
        <v>248</v>
      </c>
      <c r="LZ1" s="16" t="s">
        <v>249</v>
      </c>
      <c r="MA1" s="16" t="s">
        <v>250</v>
      </c>
      <c r="MB1" s="16" t="s">
        <v>251</v>
      </c>
      <c r="MC1" s="16" t="s">
        <v>252</v>
      </c>
      <c r="MD1" s="16" t="s">
        <v>253</v>
      </c>
      <c r="ME1" s="16" t="s">
        <v>254</v>
      </c>
      <c r="MF1" s="16" t="s">
        <v>255</v>
      </c>
      <c r="MG1" s="16" t="s">
        <v>256</v>
      </c>
      <c r="MH1" s="16" t="s">
        <v>257</v>
      </c>
      <c r="MI1" s="16" t="s">
        <v>258</v>
      </c>
      <c r="MJ1" s="16" t="s">
        <v>289</v>
      </c>
      <c r="MK1" s="16" t="s">
        <v>259</v>
      </c>
      <c r="ML1" s="16" t="s">
        <v>260</v>
      </c>
      <c r="MM1" s="16" t="s">
        <v>261</v>
      </c>
      <c r="MN1" s="16" t="s">
        <v>262</v>
      </c>
      <c r="MO1" s="16" t="s">
        <v>263</v>
      </c>
      <c r="MP1" s="16" t="s">
        <v>264</v>
      </c>
      <c r="MQ1" s="16" t="s">
        <v>586</v>
      </c>
      <c r="MR1" s="16" t="s">
        <v>502</v>
      </c>
      <c r="MS1" s="16" t="s">
        <v>503</v>
      </c>
      <c r="MT1" s="16" t="s">
        <v>587</v>
      </c>
      <c r="MU1" s="16" t="s">
        <v>458</v>
      </c>
      <c r="MV1" s="16" t="s">
        <v>459</v>
      </c>
      <c r="MW1" s="16" t="s">
        <v>567</v>
      </c>
      <c r="MX1" s="16" t="s">
        <v>265</v>
      </c>
      <c r="MY1" s="16" t="s">
        <v>266</v>
      </c>
      <c r="MZ1" s="16" t="s">
        <v>267</v>
      </c>
      <c r="NA1" s="16" t="s">
        <v>268</v>
      </c>
      <c r="NB1" s="16" t="s">
        <v>269</v>
      </c>
      <c r="NC1" s="16" t="s">
        <v>270</v>
      </c>
      <c r="ND1" s="16" t="s">
        <v>271</v>
      </c>
      <c r="NE1" s="16" t="s">
        <v>272</v>
      </c>
      <c r="NF1" s="16" t="s">
        <v>273</v>
      </c>
      <c r="NG1" s="16" t="s">
        <v>274</v>
      </c>
      <c r="NH1" s="16" t="s">
        <v>275</v>
      </c>
      <c r="NI1" s="16" t="s">
        <v>276</v>
      </c>
      <c r="NJ1" s="16" t="s">
        <v>290</v>
      </c>
      <c r="NK1" s="16" t="s">
        <v>277</v>
      </c>
      <c r="NL1" s="16" t="s">
        <v>278</v>
      </c>
      <c r="NM1" s="16" t="s">
        <v>279</v>
      </c>
      <c r="NN1" s="16" t="s">
        <v>280</v>
      </c>
      <c r="NO1" s="16" t="s">
        <v>281</v>
      </c>
      <c r="NP1" s="16" t="s">
        <v>282</v>
      </c>
      <c r="NQ1" s="16" t="s">
        <v>500</v>
      </c>
      <c r="NR1" s="16" t="s">
        <v>501</v>
      </c>
      <c r="NS1" s="16" t="s">
        <v>460</v>
      </c>
      <c r="NT1" s="16" t="s">
        <v>461</v>
      </c>
      <c r="NU1" s="16" t="s">
        <v>568</v>
      </c>
      <c r="NV1" s="16" t="s">
        <v>291</v>
      </c>
      <c r="NW1" s="16" t="s">
        <v>292</v>
      </c>
      <c r="NX1" s="16" t="s">
        <v>293</v>
      </c>
      <c r="NY1" s="16" t="s">
        <v>294</v>
      </c>
      <c r="NZ1" s="16" t="s">
        <v>295</v>
      </c>
      <c r="OA1" s="16" t="s">
        <v>296</v>
      </c>
      <c r="OB1" s="16" t="s">
        <v>297</v>
      </c>
      <c r="OC1" s="16" t="s">
        <v>298</v>
      </c>
      <c r="OD1" s="16" t="s">
        <v>299</v>
      </c>
      <c r="OE1" s="16" t="s">
        <v>300</v>
      </c>
      <c r="OF1" s="16" t="s">
        <v>301</v>
      </c>
      <c r="OG1" s="16" t="s">
        <v>302</v>
      </c>
      <c r="OH1" s="16" t="s">
        <v>327</v>
      </c>
      <c r="OI1" s="16" t="s">
        <v>303</v>
      </c>
      <c r="OJ1" s="16" t="s">
        <v>304</v>
      </c>
      <c r="OK1" s="16" t="s">
        <v>305</v>
      </c>
      <c r="OL1" s="16" t="s">
        <v>306</v>
      </c>
      <c r="OM1" s="16" t="s">
        <v>307</v>
      </c>
      <c r="ON1" s="16" t="s">
        <v>308</v>
      </c>
      <c r="OO1" s="16" t="s">
        <v>499</v>
      </c>
      <c r="OP1" s="16" t="s">
        <v>490</v>
      </c>
      <c r="OQ1" s="16" t="s">
        <v>491</v>
      </c>
      <c r="OR1" s="16" t="s">
        <v>565</v>
      </c>
      <c r="OS1" s="16" t="s">
        <v>309</v>
      </c>
      <c r="OT1" s="16" t="s">
        <v>310</v>
      </c>
      <c r="OU1" s="16" t="s">
        <v>311</v>
      </c>
      <c r="OV1" s="16" t="s">
        <v>312</v>
      </c>
      <c r="OW1" s="16" t="s">
        <v>313</v>
      </c>
      <c r="OX1" s="16" t="s">
        <v>314</v>
      </c>
      <c r="OY1" s="16" t="s">
        <v>315</v>
      </c>
      <c r="OZ1" s="16" t="s">
        <v>316</v>
      </c>
      <c r="PA1" s="16" t="s">
        <v>317</v>
      </c>
      <c r="PB1" s="16" t="s">
        <v>318</v>
      </c>
      <c r="PC1" s="16" t="s">
        <v>319</v>
      </c>
      <c r="PD1" s="16" t="s">
        <v>320</v>
      </c>
      <c r="PE1" s="16" t="s">
        <v>328</v>
      </c>
      <c r="PF1" s="16" t="s">
        <v>321</v>
      </c>
      <c r="PG1" s="16" t="s">
        <v>322</v>
      </c>
      <c r="PH1" s="16" t="s">
        <v>323</v>
      </c>
      <c r="PI1" s="16" t="s">
        <v>324</v>
      </c>
      <c r="PJ1" s="16" t="s">
        <v>325</v>
      </c>
      <c r="PK1" s="16" t="s">
        <v>326</v>
      </c>
      <c r="PL1" s="18">
        <v>-9999</v>
      </c>
      <c r="PM1" s="16" t="s">
        <v>527</v>
      </c>
      <c r="PN1" s="16" t="s">
        <v>589</v>
      </c>
      <c r="PO1" s="16" t="s">
        <v>496</v>
      </c>
      <c r="PP1" s="16" t="s">
        <v>497</v>
      </c>
      <c r="PQ1" s="16" t="s">
        <v>588</v>
      </c>
      <c r="PR1" s="16" t="s">
        <v>361</v>
      </c>
      <c r="PS1" s="16" t="s">
        <v>404</v>
      </c>
      <c r="PT1" s="16" t="s">
        <v>569</v>
      </c>
      <c r="PU1" s="16" t="s">
        <v>366</v>
      </c>
      <c r="PV1" s="16" t="s">
        <v>367</v>
      </c>
      <c r="PW1" s="16" t="s">
        <v>368</v>
      </c>
      <c r="PX1" s="16" t="s">
        <v>369</v>
      </c>
      <c r="PY1" s="16" t="s">
        <v>370</v>
      </c>
      <c r="PZ1" s="16" t="s">
        <v>371</v>
      </c>
      <c r="QA1" s="16" t="s">
        <v>372</v>
      </c>
      <c r="QB1" s="16" t="s">
        <v>373</v>
      </c>
      <c r="QC1" s="16" t="s">
        <v>374</v>
      </c>
      <c r="QD1" s="16" t="s">
        <v>375</v>
      </c>
      <c r="QE1" s="16" t="s">
        <v>376</v>
      </c>
      <c r="QF1" s="16" t="s">
        <v>377</v>
      </c>
      <c r="QG1" s="16" t="s">
        <v>378</v>
      </c>
      <c r="QH1" s="16" t="s">
        <v>379</v>
      </c>
      <c r="QI1" s="16" t="s">
        <v>380</v>
      </c>
      <c r="QJ1" s="16" t="s">
        <v>381</v>
      </c>
      <c r="QK1" s="16" t="s">
        <v>382</v>
      </c>
      <c r="QL1" s="16" t="s">
        <v>383</v>
      </c>
      <c r="QM1" s="16" t="s">
        <v>384</v>
      </c>
      <c r="QN1" s="16" t="s">
        <v>528</v>
      </c>
      <c r="QO1" s="16" t="s">
        <v>492</v>
      </c>
      <c r="QP1" s="16" t="s">
        <v>493</v>
      </c>
      <c r="QQ1" s="16" t="s">
        <v>494</v>
      </c>
      <c r="QR1" s="16" t="s">
        <v>495</v>
      </c>
      <c r="QS1" s="16" t="s">
        <v>570</v>
      </c>
      <c r="QT1" s="16" t="s">
        <v>385</v>
      </c>
      <c r="QU1" s="16" t="s">
        <v>386</v>
      </c>
      <c r="QV1" s="16" t="s">
        <v>387</v>
      </c>
      <c r="QW1" s="16" t="s">
        <v>388</v>
      </c>
      <c r="QX1" s="16" t="s">
        <v>389</v>
      </c>
      <c r="QY1" s="16" t="s">
        <v>390</v>
      </c>
      <c r="QZ1" s="16" t="s">
        <v>391</v>
      </c>
      <c r="RA1" s="16" t="s">
        <v>392</v>
      </c>
      <c r="RB1" s="16" t="s">
        <v>393</v>
      </c>
      <c r="RC1" s="16" t="s">
        <v>394</v>
      </c>
      <c r="RD1" s="16" t="s">
        <v>395</v>
      </c>
      <c r="RE1" s="16" t="s">
        <v>396</v>
      </c>
      <c r="RF1" s="16" t="s">
        <v>397</v>
      </c>
      <c r="RG1" s="16" t="s">
        <v>398</v>
      </c>
      <c r="RH1" s="16" t="s">
        <v>399</v>
      </c>
      <c r="RI1" s="16" t="s">
        <v>400</v>
      </c>
      <c r="RJ1" s="16" t="s">
        <v>401</v>
      </c>
      <c r="RK1" s="16" t="s">
        <v>402</v>
      </c>
      <c r="RL1" s="16" t="s">
        <v>403</v>
      </c>
      <c r="RM1" s="16" t="s">
        <v>529</v>
      </c>
      <c r="RN1" s="16" t="s">
        <v>418</v>
      </c>
      <c r="RO1" s="16" t="s">
        <v>419</v>
      </c>
      <c r="RP1" s="16" t="s">
        <v>420</v>
      </c>
      <c r="RQ1" s="16" t="s">
        <v>421</v>
      </c>
      <c r="RR1" s="16" t="s">
        <v>422</v>
      </c>
      <c r="RS1" s="16" t="s">
        <v>423</v>
      </c>
      <c r="RT1" s="16" t="s">
        <v>424</v>
      </c>
      <c r="RU1" s="16" t="s">
        <v>425</v>
      </c>
      <c r="RV1" s="16" t="s">
        <v>426</v>
      </c>
      <c r="RW1" s="16" t="s">
        <v>427</v>
      </c>
      <c r="RX1" s="16" t="s">
        <v>428</v>
      </c>
      <c r="RY1" s="16" t="s">
        <v>429</v>
      </c>
      <c r="RZ1" s="16" t="s">
        <v>430</v>
      </c>
      <c r="SA1" s="16" t="s">
        <v>431</v>
      </c>
      <c r="SB1" s="16" t="s">
        <v>432</v>
      </c>
      <c r="SC1" s="16" t="s">
        <v>433</v>
      </c>
      <c r="SD1" s="16" t="s">
        <v>434</v>
      </c>
      <c r="SE1" s="16" t="s">
        <v>435</v>
      </c>
      <c r="SF1" s="16" t="s">
        <v>436</v>
      </c>
      <c r="SG1" s="16" t="s">
        <v>530</v>
      </c>
      <c r="SH1" s="18" t="s">
        <v>463</v>
      </c>
      <c r="SI1" s="18" t="s">
        <v>462</v>
      </c>
      <c r="SJ1" s="15" t="s">
        <v>571</v>
      </c>
      <c r="SK1" s="16" t="s">
        <v>437</v>
      </c>
      <c r="SL1" s="16" t="s">
        <v>438</v>
      </c>
      <c r="SM1" s="16" t="s">
        <v>439</v>
      </c>
      <c r="SN1" s="16" t="s">
        <v>440</v>
      </c>
      <c r="SO1" s="16" t="s">
        <v>441</v>
      </c>
      <c r="SP1" s="16" t="s">
        <v>442</v>
      </c>
      <c r="SQ1" s="16" t="s">
        <v>443</v>
      </c>
      <c r="SR1" s="16" t="s">
        <v>444</v>
      </c>
      <c r="SS1" s="16" t="s">
        <v>445</v>
      </c>
      <c r="ST1" s="16" t="s">
        <v>446</v>
      </c>
      <c r="SU1" s="16" t="s">
        <v>447</v>
      </c>
      <c r="SV1" s="16" t="s">
        <v>448</v>
      </c>
      <c r="SW1" s="16" t="s">
        <v>449</v>
      </c>
      <c r="SX1" s="16" t="s">
        <v>450</v>
      </c>
      <c r="SY1" s="16" t="s">
        <v>451</v>
      </c>
      <c r="SZ1" s="16" t="s">
        <v>452</v>
      </c>
      <c r="TA1" s="16" t="s">
        <v>453</v>
      </c>
      <c r="TB1" s="16" t="s">
        <v>454</v>
      </c>
      <c r="TC1" s="16" t="s">
        <v>455</v>
      </c>
      <c r="TD1" s="16" t="s">
        <v>581</v>
      </c>
      <c r="TE1" s="16" t="s">
        <v>582</v>
      </c>
      <c r="TF1" s="16" t="s">
        <v>526</v>
      </c>
      <c r="TG1" s="18" t="s">
        <v>456</v>
      </c>
      <c r="TH1" s="18" t="s">
        <v>457</v>
      </c>
      <c r="TI1" s="15" t="s">
        <v>572</v>
      </c>
      <c r="TJ1" s="29" t="s">
        <v>574</v>
      </c>
      <c r="TK1" s="15" t="s">
        <v>575</v>
      </c>
      <c r="TL1" s="16" t="s">
        <v>576</v>
      </c>
      <c r="TM1" s="15" t="s">
        <v>577</v>
      </c>
      <c r="TN1" s="15" t="s">
        <v>578</v>
      </c>
      <c r="TO1" s="15" t="s">
        <v>579</v>
      </c>
      <c r="TP1" s="15" t="s">
        <v>580</v>
      </c>
    </row>
    <row r="2" spans="1:536" x14ac:dyDescent="0.25">
      <c r="A2" s="10">
        <v>1</v>
      </c>
      <c r="B2" s="20">
        <v>1</v>
      </c>
      <c r="C2" s="21">
        <v>101</v>
      </c>
      <c r="D2" s="21">
        <v>1</v>
      </c>
      <c r="E2" s="21" t="s">
        <v>62</v>
      </c>
      <c r="F2" s="21">
        <v>7</v>
      </c>
      <c r="G2" s="24">
        <f>I2*1.12</f>
        <v>89.600000000000009</v>
      </c>
      <c r="H2" s="24">
        <f>G2/3</f>
        <v>29.866666666666671</v>
      </c>
      <c r="I2" s="21">
        <v>80</v>
      </c>
      <c r="J2" s="13">
        <f>G2/3</f>
        <v>29.866666666666671</v>
      </c>
      <c r="K2" s="13">
        <f>G2/3</f>
        <v>29.866666666666671</v>
      </c>
      <c r="L2" s="13">
        <f>G2/3</f>
        <v>29.866666666666671</v>
      </c>
      <c r="M2" s="22">
        <v>408748.90944199997</v>
      </c>
      <c r="N2" s="22">
        <v>3660556.7263770001</v>
      </c>
      <c r="O2" s="23">
        <v>33.079782999999999</v>
      </c>
      <c r="P2" s="23">
        <v>-111.977688</v>
      </c>
      <c r="Q2" s="13">
        <v>47.12</v>
      </c>
      <c r="R2" s="13">
        <v>22.72</v>
      </c>
      <c r="S2" s="13">
        <v>30.160000000000004</v>
      </c>
      <c r="T2" s="13">
        <v>49.12</v>
      </c>
      <c r="U2" s="13">
        <v>18.72</v>
      </c>
      <c r="V2" s="13">
        <v>32.160000000000004</v>
      </c>
      <c r="W2" s="13">
        <v>51.12</v>
      </c>
      <c r="X2" s="13">
        <v>18.72</v>
      </c>
      <c r="Y2" s="13">
        <v>30.160000000000004</v>
      </c>
      <c r="Z2" s="13">
        <v>41.864661654135297</v>
      </c>
      <c r="AA2" s="21">
        <v>-9999</v>
      </c>
      <c r="AB2" s="21">
        <v>-9999</v>
      </c>
      <c r="AC2" s="21">
        <v>-9999</v>
      </c>
      <c r="AD2" s="10">
        <v>8.4</v>
      </c>
      <c r="AE2" s="10">
        <v>7.2</v>
      </c>
      <c r="AF2" s="13">
        <v>0.74</v>
      </c>
      <c r="AG2" s="10" t="s">
        <v>132</v>
      </c>
      <c r="AH2" s="10">
        <v>2</v>
      </c>
      <c r="AI2" s="24">
        <v>0.9</v>
      </c>
      <c r="AJ2" s="24">
        <v>0.9</v>
      </c>
      <c r="AK2" s="10">
        <v>2</v>
      </c>
      <c r="AL2" s="10">
        <v>286</v>
      </c>
      <c r="AM2" s="10">
        <v>27</v>
      </c>
      <c r="AN2" s="13">
        <v>0.98</v>
      </c>
      <c r="AO2" s="24">
        <v>4.8</v>
      </c>
      <c r="AP2" s="24">
        <v>7.8</v>
      </c>
      <c r="AQ2" s="13">
        <v>2.19</v>
      </c>
      <c r="AR2" s="10">
        <v>2716</v>
      </c>
      <c r="AS2" s="10">
        <v>281</v>
      </c>
      <c r="AT2" s="10">
        <v>215</v>
      </c>
      <c r="AU2" s="10">
        <v>17.600000000000001</v>
      </c>
      <c r="AV2" s="10">
        <v>0</v>
      </c>
      <c r="AW2" s="10">
        <v>4</v>
      </c>
      <c r="AX2" s="10">
        <v>77</v>
      </c>
      <c r="AY2" s="10">
        <v>13</v>
      </c>
      <c r="AZ2" s="10">
        <v>5</v>
      </c>
      <c r="BA2" s="10">
        <v>0.9</v>
      </c>
      <c r="BB2" s="10">
        <v>70</v>
      </c>
      <c r="BC2" s="25">
        <v>0.8939213349225269</v>
      </c>
      <c r="BD2" s="25">
        <v>0.94372596994058022</v>
      </c>
      <c r="BE2" s="25">
        <v>1.1588748019017432</v>
      </c>
      <c r="BF2" s="25">
        <v>1.1940742208789574</v>
      </c>
      <c r="BG2" s="25">
        <v>1.937561942517344</v>
      </c>
      <c r="BH2" s="25">
        <v>0.67983004248937762</v>
      </c>
      <c r="BI2" s="13">
        <f>(4*BC2)+(4*BD2)</f>
        <v>7.3505892194524289</v>
      </c>
      <c r="BJ2" s="13">
        <f>BI2+(4*BE2)</f>
        <v>11.986088427059402</v>
      </c>
      <c r="BK2" s="13">
        <f>(BJ2+(BF2*4))</f>
        <v>16.762385310575233</v>
      </c>
      <c r="BL2" s="13">
        <f>(BK2+(BG2*4))</f>
        <v>24.512633080644608</v>
      </c>
      <c r="BM2" s="13">
        <f>(BL2+(BH2*4))</f>
        <v>27.231953250602118</v>
      </c>
      <c r="BN2" s="13">
        <f>(BF2*4)</f>
        <v>4.7762968835158297</v>
      </c>
      <c r="BO2" s="13">
        <f>(BG2*4)</f>
        <v>7.7502477700693762</v>
      </c>
      <c r="BP2" s="13">
        <f>(BH2*4)</f>
        <v>2.7193201699575105</v>
      </c>
      <c r="BQ2" s="13">
        <f>SUM(BN2:BP2)</f>
        <v>15.245864823542716</v>
      </c>
      <c r="BR2" s="25">
        <v>1.9268970997218913</v>
      </c>
      <c r="BS2" s="25">
        <v>1.6777350576721428</v>
      </c>
      <c r="BT2" s="25">
        <v>2.0453645007923926</v>
      </c>
      <c r="BU2" s="25">
        <v>1.575583411782193</v>
      </c>
      <c r="BV2" s="25">
        <v>2.4578790882061448</v>
      </c>
      <c r="BW2" s="25">
        <v>1.3146713321669581</v>
      </c>
      <c r="BX2" s="13">
        <f>(4*BR2)+(4*BS2)</f>
        <v>14.418528629576137</v>
      </c>
      <c r="BY2" s="13">
        <f>BX2+(4*BT2)</f>
        <v>22.599986632745708</v>
      </c>
      <c r="BZ2" s="13">
        <f>(BY2+(BU2*4))</f>
        <v>28.90232027987448</v>
      </c>
      <c r="CA2" s="13">
        <f>(BU2*4)</f>
        <v>6.3023336471287719</v>
      </c>
      <c r="CB2" s="13">
        <f>(BV2*4)</f>
        <v>9.831516352824579</v>
      </c>
      <c r="CC2" s="13">
        <f>(BW2*4)</f>
        <v>5.2586853286678323</v>
      </c>
      <c r="CD2" s="13">
        <f>SUM(CA2:CC2)</f>
        <v>21.392535328621186</v>
      </c>
      <c r="CE2" s="13">
        <v>7.06</v>
      </c>
      <c r="CF2" s="13">
        <v>2.625</v>
      </c>
      <c r="CG2" s="13">
        <v>1.58</v>
      </c>
      <c r="CH2" s="13">
        <v>1.3450000000000002</v>
      </c>
      <c r="CI2" s="13">
        <v>1.105</v>
      </c>
      <c r="CJ2" s="13">
        <v>0.94500000000000006</v>
      </c>
      <c r="CK2" s="13">
        <f>(4*CE2)+(4*CF2)</f>
        <v>38.739999999999995</v>
      </c>
      <c r="CL2" s="13">
        <f>CK2+(4*CG2)</f>
        <v>45.059999999999995</v>
      </c>
      <c r="CM2" s="13">
        <f>(CL2+(CH2*4))</f>
        <v>50.44</v>
      </c>
      <c r="CN2" s="13">
        <f>(CM2+(CI2*4))</f>
        <v>54.86</v>
      </c>
      <c r="CO2" s="13">
        <f>(CN2+(CJ2*4))</f>
        <v>58.64</v>
      </c>
      <c r="CP2" s="13">
        <f>(CH2*4)</f>
        <v>5.3800000000000008</v>
      </c>
      <c r="CQ2" s="13">
        <f>(CI2*4)</f>
        <v>4.42</v>
      </c>
      <c r="CR2" s="13">
        <f>(CJ2*4)</f>
        <v>3.7800000000000002</v>
      </c>
      <c r="CS2" s="13">
        <f>SUM(CP2:CR2)</f>
        <v>13.580000000000002</v>
      </c>
      <c r="CT2" s="13">
        <v>8.4340133370055721</v>
      </c>
      <c r="CU2" s="13">
        <v>26.611669411172862</v>
      </c>
      <c r="CV2" s="13">
        <v>0.76955513388150898</v>
      </c>
      <c r="CW2" s="13">
        <v>11.047860004216732</v>
      </c>
      <c r="CX2" s="13">
        <v>0.70990642142626625</v>
      </c>
      <c r="CY2" s="13">
        <v>19.022265246853816</v>
      </c>
      <c r="CZ2" s="13">
        <v>7.5</v>
      </c>
      <c r="DA2" s="13">
        <v>7.5</v>
      </c>
      <c r="DB2" s="13">
        <v>7.5</v>
      </c>
      <c r="DC2" s="13">
        <v>26.666666666666668</v>
      </c>
      <c r="DD2" s="13">
        <v>38.666666666666664</v>
      </c>
      <c r="DE2" s="13">
        <v>32.333333333333336</v>
      </c>
      <c r="DF2" s="13">
        <v>44</v>
      </c>
      <c r="DG2" s="13">
        <v>53.666666666666664</v>
      </c>
      <c r="DH2" s="13">
        <v>64.666666666666671</v>
      </c>
      <c r="DI2" s="13">
        <v>58</v>
      </c>
      <c r="DJ2" s="13">
        <v>65.333333333333329</v>
      </c>
      <c r="DK2" s="13">
        <v>68.666666666666671</v>
      </c>
      <c r="DL2" s="13">
        <v>79.666666666666671</v>
      </c>
      <c r="DM2" s="13">
        <v>79</v>
      </c>
      <c r="DN2" s="13">
        <v>86.666666666666671</v>
      </c>
      <c r="DO2" s="13">
        <v>78</v>
      </c>
      <c r="DP2" s="13">
        <v>83.666666666666671</v>
      </c>
      <c r="DQ2" s="13">
        <f>(DK2+DM2+DO2)/3</f>
        <v>75.222222222222229</v>
      </c>
      <c r="DR2" s="13">
        <f>(DK2+DM2+DO2)/3</f>
        <v>75.222222222222229</v>
      </c>
      <c r="DS2" s="13">
        <v>81</v>
      </c>
      <c r="DT2" s="13">
        <v>93</v>
      </c>
      <c r="DU2" s="21">
        <v>131</v>
      </c>
      <c r="DV2" s="21">
        <v>147</v>
      </c>
      <c r="DW2" s="21">
        <v>166</v>
      </c>
      <c r="DX2" s="21">
        <v>171</v>
      </c>
      <c r="DY2" s="21">
        <v>178</v>
      </c>
      <c r="DZ2" s="21">
        <v>189</v>
      </c>
      <c r="EA2" s="21">
        <v>199</v>
      </c>
      <c r="EB2" s="21">
        <v>199</v>
      </c>
      <c r="EC2" s="21">
        <v>201</v>
      </c>
      <c r="ED2" s="21">
        <v>203</v>
      </c>
      <c r="EE2" s="12">
        <v>46.8</v>
      </c>
      <c r="EF2" s="12">
        <v>42.7</v>
      </c>
      <c r="EG2" s="12">
        <v>43.6</v>
      </c>
      <c r="EH2" s="12">
        <v>44.1</v>
      </c>
      <c r="EI2" s="12">
        <v>41.1</v>
      </c>
      <c r="EJ2" s="12">
        <v>35.1</v>
      </c>
      <c r="EK2" s="12">
        <v>43</v>
      </c>
      <c r="EL2" s="12">
        <v>44.4</v>
      </c>
      <c r="EM2" s="12">
        <v>44.4</v>
      </c>
      <c r="EN2" s="12">
        <v>40.1</v>
      </c>
      <c r="EO2" s="10">
        <v>5</v>
      </c>
      <c r="EP2" s="10">
        <v>5.43</v>
      </c>
      <c r="EQ2" s="10">
        <v>4.88</v>
      </c>
      <c r="ER2" s="10">
        <v>4.58</v>
      </c>
      <c r="ES2" s="10">
        <v>4.04</v>
      </c>
      <c r="ET2" s="10">
        <v>4.29</v>
      </c>
      <c r="EU2" s="10">
        <v>4.3600000000000003</v>
      </c>
      <c r="EV2" s="10">
        <v>4.3099999999999996</v>
      </c>
      <c r="EW2" s="10">
        <v>4.01</v>
      </c>
      <c r="EX2" s="10">
        <v>3.62</v>
      </c>
      <c r="EY2" s="13">
        <v>26715.484515484517</v>
      </c>
      <c r="EZ2" s="13">
        <v>19793.127490039842</v>
      </c>
      <c r="FA2" s="11">
        <v>18459.860557768923</v>
      </c>
      <c r="FB2" s="13">
        <v>12829.780876494026</v>
      </c>
      <c r="FC2" s="13">
        <v>6544.8756218905464</v>
      </c>
      <c r="FD2" s="13">
        <v>7569.6606786427146</v>
      </c>
      <c r="FE2" s="11">
        <v>11501.791044776119</v>
      </c>
      <c r="FF2" s="11">
        <v>8462.0517928286863</v>
      </c>
      <c r="FG2" s="11">
        <v>4196.9428007889546</v>
      </c>
      <c r="FH2" s="12">
        <v>1153.0841121495328</v>
      </c>
      <c r="FI2" s="13">
        <v>310.58999999999997</v>
      </c>
      <c r="FJ2" s="10">
        <v>11</v>
      </c>
      <c r="FK2" s="10">
        <v>338.8</v>
      </c>
      <c r="FL2" s="10">
        <v>103</v>
      </c>
      <c r="FM2" s="10">
        <v>106.64</v>
      </c>
      <c r="FN2" s="10">
        <v>316.77999999999997</v>
      </c>
      <c r="FO2" s="10">
        <v>180.85999999999999</v>
      </c>
      <c r="FP2" s="10">
        <v>147.72</v>
      </c>
      <c r="FQ2" s="13">
        <f>(FP2*10000/(1000*1*1.02))</f>
        <v>1448.2352941176471</v>
      </c>
      <c r="FR2" s="13">
        <f>FQ2/1.12</f>
        <v>1293.0672268907563</v>
      </c>
      <c r="FS2" s="13">
        <f t="shared" ref="FS2:FS33" si="0">(FI2*10000/(1000*1*1.02))</f>
        <v>3044.9999999999995</v>
      </c>
      <c r="FT2" s="13">
        <f t="shared" ref="FT2:FT33" si="1">(FK2*10000/(1000*1*1.02))</f>
        <v>3321.5686274509803</v>
      </c>
      <c r="FU2" s="13">
        <f>(FM2*10000/(1000*1*1.02))</f>
        <v>1045.4901960784314</v>
      </c>
      <c r="FV2" s="13">
        <f>(FN2*10000/(1000*1*1.02))</f>
        <v>3105.6862745098033</v>
      </c>
      <c r="FW2" s="13">
        <f>SUM(FS2:FV2)</f>
        <v>10517.745098039213</v>
      </c>
      <c r="FX2" s="13">
        <f>(FO2*10000/(1000*1*1.02))</f>
        <v>1773.1372549019607</v>
      </c>
      <c r="FY2" s="13">
        <v>151.01</v>
      </c>
      <c r="FZ2" s="13">
        <v>0</v>
      </c>
      <c r="GA2" s="13">
        <f>FO2-FY2-FZ2</f>
        <v>29.849999999999994</v>
      </c>
      <c r="GB2" s="10">
        <v>3.18</v>
      </c>
      <c r="GC2" s="13">
        <f>FS2*(GB2/100)</f>
        <v>96.830999999999989</v>
      </c>
      <c r="GD2" s="13">
        <v>1.1200000000000001</v>
      </c>
      <c r="GE2" s="13">
        <f>FT2*(GD2/100)</f>
        <v>37.201568627450982</v>
      </c>
      <c r="GF2" s="13">
        <v>1.68</v>
      </c>
      <c r="GG2" s="13">
        <f>FU2*(GF2/100)</f>
        <v>17.564235294117648</v>
      </c>
      <c r="GH2" s="13">
        <v>4.1100000000000003</v>
      </c>
      <c r="GI2" s="13">
        <f>FX2*(GH2/100)</f>
        <v>72.87594117647059</v>
      </c>
      <c r="GJ2" s="13">
        <f>GC2+GE2+GG2+GI2</f>
        <v>224.47274509803924</v>
      </c>
      <c r="GK2" s="13">
        <f>GJ2/1.12</f>
        <v>200.42209383753502</v>
      </c>
      <c r="GL2" s="10">
        <v>17.2</v>
      </c>
      <c r="GM2" s="13">
        <v>5.03</v>
      </c>
      <c r="GN2" s="13">
        <f>GM2*(43560/(GL2*6.667*0.454))</f>
        <v>4208.633436784261</v>
      </c>
      <c r="GO2" s="13">
        <v>1.86</v>
      </c>
      <c r="GP2" s="13">
        <f>GO2/GM2</f>
        <v>0.36978131212723658</v>
      </c>
      <c r="GQ2" s="13">
        <f>GO2*(43560/(GL2*6.667*0.454))</f>
        <v>1556.2739945166454</v>
      </c>
      <c r="GR2" s="13">
        <f>GQ2*1.12</f>
        <v>1743.0268738586431</v>
      </c>
      <c r="GS2" s="13">
        <v>3678.7511111111112</v>
      </c>
      <c r="GT2" s="13">
        <v>2908.4875000000002</v>
      </c>
      <c r="GU2" s="13">
        <f>(0.37)*GT2</f>
        <v>1076.1403749999999</v>
      </c>
      <c r="GV2" s="13">
        <f>GU2*1.12</f>
        <v>1205.2772200000002</v>
      </c>
      <c r="GW2" s="13">
        <f>GS2*GP2</f>
        <v>1360.3334128561962</v>
      </c>
      <c r="GX2" s="13">
        <f>GW2*1.12</f>
        <v>1523.57342239894</v>
      </c>
      <c r="GY2" s="13">
        <v>2.3199999999999998</v>
      </c>
      <c r="GZ2" s="13">
        <f>GY2-0.06</f>
        <v>2.2599999999999998</v>
      </c>
      <c r="HA2" s="21">
        <v>2322</v>
      </c>
      <c r="HB2" s="13">
        <f t="shared" ref="HB2:HB33" si="2">GZ2/GM2</f>
        <v>0.44930417495029812</v>
      </c>
      <c r="HC2" s="21">
        <f t="shared" ref="HC2:HC8" si="3">GY2*(43560/(GL2*6.667*0.454))</f>
        <v>1941.158960902482</v>
      </c>
      <c r="HD2" s="22">
        <f t="shared" ref="HD2:HD33" si="4">HC2/GQ2</f>
        <v>1.247311827956989</v>
      </c>
      <c r="HE2" s="21">
        <f t="shared" ref="HE2:HE33" si="5">HA2*(43560/(GL2*6.667*0.454))*(1/1000)</f>
        <v>1942.8323737998121</v>
      </c>
      <c r="HF2" s="13">
        <v>4.3099999999999996</v>
      </c>
      <c r="HG2" s="22">
        <f>(HF2/100)*HC2</f>
        <v>83.663951214896969</v>
      </c>
      <c r="HH2" s="22">
        <f t="shared" ref="HH2:HH7" si="6">(GR2-1701.25)/G2</f>
        <v>0.46625975288664123</v>
      </c>
      <c r="HI2" s="13">
        <v>0.54924444444444465</v>
      </c>
      <c r="HJ2" s="13">
        <v>0.41554444444444433</v>
      </c>
      <c r="HK2" s="13">
        <v>0.4124638888888888</v>
      </c>
      <c r="HL2" s="13">
        <v>0.33792500000000003</v>
      </c>
      <c r="HM2" s="13">
        <v>0.21207499999999996</v>
      </c>
      <c r="HN2" s="13">
        <v>0.19495277777777778</v>
      </c>
      <c r="HO2" s="13">
        <v>0.2380917222222223</v>
      </c>
      <c r="HP2" s="13">
        <v>0.14213594444444444</v>
      </c>
      <c r="HQ2" s="13">
        <v>0.1029358888888889</v>
      </c>
      <c r="HR2" s="13">
        <v>3.6597499999999994E-3</v>
      </c>
      <c r="HS2" s="13">
        <v>0.13854411111111109</v>
      </c>
      <c r="HT2" s="13">
        <v>0.4427813611111111</v>
      </c>
      <c r="HU2" s="13">
        <v>0.4759699444444444</v>
      </c>
      <c r="HV2" s="13">
        <v>0.12585000000000002</v>
      </c>
      <c r="HW2" s="13">
        <v>0.62533755555555559</v>
      </c>
      <c r="HX2" s="13">
        <v>0.97568816666666669</v>
      </c>
      <c r="HY2" s="13">
        <v>0.58160952777777775</v>
      </c>
      <c r="HZ2" s="13">
        <v>0.97835824999999987</v>
      </c>
      <c r="IA2" s="13">
        <v>0.63218038888888883</v>
      </c>
      <c r="IB2" s="13">
        <v>0.59596923076923058</v>
      </c>
      <c r="IC2" s="13">
        <v>0.45068269230769215</v>
      </c>
      <c r="ID2" s="13">
        <v>0.42245961538461513</v>
      </c>
      <c r="IE2" s="13">
        <v>0.39440000000000008</v>
      </c>
      <c r="IF2" s="13">
        <v>0.26742115384615378</v>
      </c>
      <c r="IG2" s="13">
        <v>0.24443269230769235</v>
      </c>
      <c r="IH2" s="13">
        <v>0.20331740384615396</v>
      </c>
      <c r="II2" s="13">
        <v>0.17020113461538464</v>
      </c>
      <c r="IJ2" s="13">
        <v>6.6436519230769223E-2</v>
      </c>
      <c r="IK2" s="13">
        <v>3.2198038461538458E-2</v>
      </c>
      <c r="IL2" s="13">
        <v>0.13875536538461544</v>
      </c>
      <c r="IM2" s="13">
        <v>0.38030915384615394</v>
      </c>
      <c r="IN2" s="13">
        <v>0.41806984615384629</v>
      </c>
      <c r="IO2" s="13">
        <v>0.12697884615384611</v>
      </c>
      <c r="IP2" s="13">
        <v>0.51115261538461532</v>
      </c>
      <c r="IQ2" s="13">
        <v>0.81527917307692355</v>
      </c>
      <c r="IR2" s="13">
        <v>0.68182626923076917</v>
      </c>
      <c r="IS2" s="13">
        <v>0.83720751923076886</v>
      </c>
      <c r="IT2" s="13">
        <v>0.72006307692307725</v>
      </c>
      <c r="IU2" s="13">
        <v>0.64525909090909084</v>
      </c>
      <c r="IV2" s="13">
        <v>0.45705909090909086</v>
      </c>
      <c r="IW2" s="13">
        <v>0.44339545454545443</v>
      </c>
      <c r="IX2" s="13">
        <v>0.39236363636363641</v>
      </c>
      <c r="IY2" s="13">
        <v>0.28312727272727278</v>
      </c>
      <c r="IZ2" s="13">
        <v>0.25041818181818187</v>
      </c>
      <c r="JA2" s="13">
        <v>0.24337095454545457</v>
      </c>
      <c r="JB2" s="13">
        <v>0.18491127272727273</v>
      </c>
      <c r="JC2" s="13">
        <v>7.5987454545454539E-2</v>
      </c>
      <c r="JD2" s="13">
        <v>1.485640909090909E-2</v>
      </c>
      <c r="JE2" s="13">
        <v>0.17054381818181819</v>
      </c>
      <c r="JF2" s="13">
        <v>0.38957672727272724</v>
      </c>
      <c r="JG2" s="13">
        <v>0.44050554545454546</v>
      </c>
      <c r="JH2" s="13">
        <v>0.10923636363636363</v>
      </c>
      <c r="JI2" s="13">
        <v>0.64420495454545446</v>
      </c>
      <c r="JJ2" s="13">
        <v>0.92514277272727241</v>
      </c>
      <c r="JK2" s="13">
        <v>0.70055431818181813</v>
      </c>
      <c r="JL2" s="13">
        <v>0.9358844999999999</v>
      </c>
      <c r="JM2" s="13">
        <v>0.74384068181818186</v>
      </c>
      <c r="JN2" s="13">
        <v>0.60077368421052635</v>
      </c>
      <c r="JO2" s="13">
        <v>0.40145789473684212</v>
      </c>
      <c r="JP2" s="13">
        <v>0.39153157894736845</v>
      </c>
      <c r="JQ2" s="13">
        <v>0.34276315789473683</v>
      </c>
      <c r="JR2" s="13">
        <v>0.25714210526315789</v>
      </c>
      <c r="JS2" s="13">
        <v>0.22336315789473685</v>
      </c>
      <c r="JT2" s="13">
        <v>0.2731358421052632</v>
      </c>
      <c r="JU2" s="13">
        <v>0.21063284210526315</v>
      </c>
      <c r="JV2" s="13">
        <v>7.8719315789473693E-2</v>
      </c>
      <c r="JW2" s="13">
        <v>1.246194736842105E-2</v>
      </c>
      <c r="JX2" s="13">
        <v>0.19868957894736838</v>
      </c>
      <c r="JY2" s="13">
        <v>0.40032552631578949</v>
      </c>
      <c r="JZ2" s="13">
        <v>0.45771042105263149</v>
      </c>
      <c r="KA2" s="13">
        <v>8.5621052631578959E-2</v>
      </c>
      <c r="KB2" s="13">
        <v>0.75269489473684226</v>
      </c>
      <c r="KC2" s="13">
        <v>0.94462636842105274</v>
      </c>
      <c r="KD2" s="13">
        <v>0.72733547368421059</v>
      </c>
      <c r="KE2" s="13">
        <v>0.9533997894736842</v>
      </c>
      <c r="KF2" s="13">
        <v>0.77213510526315787</v>
      </c>
      <c r="KG2" s="13">
        <v>0.55024666666666655</v>
      </c>
      <c r="KH2" s="13">
        <v>0.3681399999999998</v>
      </c>
      <c r="KI2" s="13">
        <v>0.30066666666666658</v>
      </c>
      <c r="KJ2" s="13">
        <v>0.30896666666666667</v>
      </c>
      <c r="KK2" s="13">
        <v>0.21034666666666665</v>
      </c>
      <c r="KL2" s="13">
        <v>0.18819333333333332</v>
      </c>
      <c r="KM2" s="13">
        <v>0.2803190000000001</v>
      </c>
      <c r="KN2" s="13">
        <v>0.29294729999999997</v>
      </c>
      <c r="KO2" s="13">
        <v>8.7274466666666661E-2</v>
      </c>
      <c r="KP2" s="13">
        <v>0.10092253333333336</v>
      </c>
      <c r="KQ2" s="13">
        <v>0.19800296666666664</v>
      </c>
      <c r="KR2" s="13">
        <v>0.44640229999999992</v>
      </c>
      <c r="KS2" s="13">
        <v>0.48983283333333338</v>
      </c>
      <c r="KT2" s="13">
        <v>9.8619999999999985E-2</v>
      </c>
      <c r="KU2" s="13">
        <v>0.78317769999999998</v>
      </c>
      <c r="KV2" s="13">
        <v>0.67854776666666661</v>
      </c>
      <c r="KW2" s="13">
        <v>0.70719753333333324</v>
      </c>
      <c r="KX2" s="13">
        <v>0.7309192000000001</v>
      </c>
      <c r="KY2" s="13">
        <v>0.75507146666666658</v>
      </c>
      <c r="KZ2" s="13">
        <v>0.51562916666666658</v>
      </c>
      <c r="LA2" s="13">
        <v>0.30864166666666676</v>
      </c>
      <c r="LB2" s="13">
        <v>0.22838333333333327</v>
      </c>
      <c r="LC2" s="13">
        <v>0.22140833333333329</v>
      </c>
      <c r="LD2" s="13">
        <v>0.17839583333333328</v>
      </c>
      <c r="LE2" s="13">
        <v>0.1595708333333333</v>
      </c>
      <c r="LF2" s="13">
        <v>0.39746137500000001</v>
      </c>
      <c r="LG2" s="13">
        <v>0.38457616666666677</v>
      </c>
      <c r="LH2" s="13">
        <v>0.16401654166666668</v>
      </c>
      <c r="LI2" s="13">
        <v>0.14915216666666661</v>
      </c>
      <c r="LJ2" s="13">
        <v>0.25033233333333343</v>
      </c>
      <c r="LK2" s="13">
        <v>0.48428612499999985</v>
      </c>
      <c r="LL2" s="13">
        <v>0.52580670833333309</v>
      </c>
      <c r="LM2" s="13">
        <v>4.3012500000000002E-2</v>
      </c>
      <c r="LN2" s="13">
        <v>1.3354217500000003</v>
      </c>
      <c r="LO2" s="13">
        <v>0.65654129166666653</v>
      </c>
      <c r="LP2" s="13">
        <v>0.63347220833333329</v>
      </c>
      <c r="LQ2" s="13">
        <v>0.72515933333333349</v>
      </c>
      <c r="LR2" s="13">
        <v>0.70684725000000004</v>
      </c>
      <c r="LS2" s="13">
        <v>41.24</v>
      </c>
      <c r="LT2" s="13">
        <v>42.317500000000003</v>
      </c>
      <c r="LU2" s="13">
        <v>101.5</v>
      </c>
      <c r="LV2" s="13">
        <f>131-LU2</f>
        <v>29.5</v>
      </c>
      <c r="LW2" s="13">
        <f t="shared" ref="LW2:LW33" si="7">LG2*LV2</f>
        <v>11.34499691666667</v>
      </c>
      <c r="LX2" s="13">
        <v>0.52839999999999998</v>
      </c>
      <c r="LY2" s="13">
        <v>0.30609999999999998</v>
      </c>
      <c r="LZ2" s="13">
        <v>0.16930000000000001</v>
      </c>
      <c r="MA2" s="13">
        <v>0.1782</v>
      </c>
      <c r="MB2" s="13">
        <v>0.14649999999999999</v>
      </c>
      <c r="MC2" s="13">
        <v>0.13750000000000001</v>
      </c>
      <c r="MD2" s="13">
        <v>0.4924</v>
      </c>
      <c r="ME2" s="13">
        <v>0.51180000000000003</v>
      </c>
      <c r="MF2" s="13">
        <v>0.2626</v>
      </c>
      <c r="MG2" s="13">
        <v>0.28670000000000001</v>
      </c>
      <c r="MH2" s="13">
        <v>0.26490000000000002</v>
      </c>
      <c r="MI2" s="13">
        <v>0.56320000000000003</v>
      </c>
      <c r="MJ2" s="13">
        <v>0.58450000000000002</v>
      </c>
      <c r="MK2" s="13">
        <v>3.1699999999999999E-2</v>
      </c>
      <c r="ML2" s="13">
        <v>1.9696</v>
      </c>
      <c r="MM2" s="13">
        <v>0.51939999999999997</v>
      </c>
      <c r="MN2" s="13">
        <v>0.53900000000000003</v>
      </c>
      <c r="MO2" s="13">
        <v>0.61980000000000002</v>
      </c>
      <c r="MP2" s="13">
        <v>0.63529999999999998</v>
      </c>
      <c r="MQ2" s="13">
        <v>38.262500000000003</v>
      </c>
      <c r="MR2" s="13">
        <v>35.880000000000003</v>
      </c>
      <c r="MS2" s="13">
        <v>35.887500000000003</v>
      </c>
      <c r="MT2" s="13">
        <f>(MS2-MQ2)</f>
        <v>-2.375</v>
      </c>
      <c r="MU2" s="13">
        <v>104.93333333</v>
      </c>
      <c r="MV2" s="13">
        <f>147-MU2</f>
        <v>42.066666670000004</v>
      </c>
      <c r="MW2" s="13">
        <f t="shared" ref="MW2:MW33" si="8">ME2*MV2</f>
        <v>21.529720001706004</v>
      </c>
      <c r="MX2" s="13">
        <v>0.39324857142857134</v>
      </c>
      <c r="MY2" s="13">
        <v>0.2079257142857143</v>
      </c>
      <c r="MZ2" s="13">
        <v>0.11162857142857141</v>
      </c>
      <c r="NA2" s="13">
        <v>0.11881142857142858</v>
      </c>
      <c r="NB2" s="13">
        <v>9.6782857142857157E-2</v>
      </c>
      <c r="NC2" s="13">
        <v>8.5242857142857134E-2</v>
      </c>
      <c r="ND2" s="13">
        <v>0.53352985714285706</v>
      </c>
      <c r="NE2" s="13">
        <v>0.55540814285714279</v>
      </c>
      <c r="NF2" s="13">
        <v>0.27151057142857155</v>
      </c>
      <c r="NG2" s="13">
        <v>0.30039891428571425</v>
      </c>
      <c r="NH2" s="13">
        <v>0.30728934285714288</v>
      </c>
      <c r="NI2" s="13">
        <v>0.60301642857142856</v>
      </c>
      <c r="NJ2" s="13">
        <v>0.64196342857142852</v>
      </c>
      <c r="NK2" s="13">
        <v>2.2028571428571432E-2</v>
      </c>
      <c r="NL2" s="13">
        <v>2.3216435714285715</v>
      </c>
      <c r="NM2" s="13">
        <v>0.55480594285714291</v>
      </c>
      <c r="NN2" s="13">
        <v>0.5770119714285713</v>
      </c>
      <c r="NO2" s="13">
        <v>0.65906574285714281</v>
      </c>
      <c r="NP2" s="13">
        <v>0.67602554285714278</v>
      </c>
      <c r="NQ2" s="13">
        <v>43.766666667000003</v>
      </c>
      <c r="NR2" s="13">
        <v>39.153333332999999</v>
      </c>
      <c r="NS2" s="13">
        <v>125.24</v>
      </c>
      <c r="NT2" s="13">
        <f>166-NS2</f>
        <v>40.760000000000005</v>
      </c>
      <c r="NU2" s="13">
        <f t="shared" ref="NU2:NU33" si="9">NE2*NT2</f>
        <v>22.638435902857143</v>
      </c>
      <c r="NV2" s="13">
        <v>0.46431076923076919</v>
      </c>
      <c r="NW2" s="13">
        <v>0.23935846153846152</v>
      </c>
      <c r="NX2" s="13">
        <v>0.10544153846153842</v>
      </c>
      <c r="NY2" s="13">
        <v>0.11799538461538463</v>
      </c>
      <c r="NZ2" s="13">
        <v>9.8515384615384657E-2</v>
      </c>
      <c r="OA2" s="13">
        <v>8.8287692307692289E-2</v>
      </c>
      <c r="OB2" s="13">
        <v>0.59234660000000006</v>
      </c>
      <c r="OC2" s="13">
        <v>0.62732306153846162</v>
      </c>
      <c r="OD2" s="13">
        <v>0.33775115384615384</v>
      </c>
      <c r="OE2" s="13">
        <v>0.38639156923076934</v>
      </c>
      <c r="OF2" s="13">
        <v>0.31910515384615373</v>
      </c>
      <c r="OG2" s="13">
        <v>0.64794818461538484</v>
      </c>
      <c r="OH2" s="13">
        <v>0.67896233846153831</v>
      </c>
      <c r="OI2" s="13">
        <v>1.9480000000000001E-2</v>
      </c>
      <c r="OJ2" s="13">
        <v>2.9466618461538459</v>
      </c>
      <c r="OK2" s="13">
        <v>0.51019078461538481</v>
      </c>
      <c r="OL2" s="13">
        <v>0.53963107692307677</v>
      </c>
      <c r="OM2" s="13">
        <v>0.62835140000000012</v>
      </c>
      <c r="ON2" s="13">
        <v>0.65073056923076911</v>
      </c>
      <c r="OO2" s="21">
        <v>-9999</v>
      </c>
      <c r="OP2" s="21">
        <v>-9999</v>
      </c>
      <c r="OQ2" s="21">
        <v>-9999</v>
      </c>
      <c r="OR2" s="21">
        <v>-9999</v>
      </c>
      <c r="OS2" s="21">
        <v>-9999</v>
      </c>
      <c r="OT2" s="13">
        <v>0.54519130434782603</v>
      </c>
      <c r="OU2" s="13">
        <v>0.25864999999999994</v>
      </c>
      <c r="OV2" s="13">
        <v>7.9473913043478256E-2</v>
      </c>
      <c r="OW2" s="13">
        <v>0.10834130434782611</v>
      </c>
      <c r="OX2" s="13">
        <v>9.9828260869565186E-2</v>
      </c>
      <c r="OY2" s="13">
        <v>9.4034782608695647E-2</v>
      </c>
      <c r="OZ2" s="13">
        <v>0.66582378260869579</v>
      </c>
      <c r="PA2" s="13">
        <v>0.74245136956521751</v>
      </c>
      <c r="PB2" s="13">
        <v>0.40759095652173927</v>
      </c>
      <c r="PC2" s="13">
        <v>0.52752260869565215</v>
      </c>
      <c r="PD2" s="13">
        <v>0.35531613043478261</v>
      </c>
      <c r="PE2" s="13">
        <v>0.68788828260869561</v>
      </c>
      <c r="PF2" s="13">
        <v>0.70387230434782611</v>
      </c>
      <c r="PG2" s="13">
        <v>8.513043478260875E-3</v>
      </c>
      <c r="PH2" s="13">
        <v>4.0322584130434782</v>
      </c>
      <c r="PI2" s="13">
        <v>0.47914208695652188</v>
      </c>
      <c r="PJ2" s="13">
        <v>0.53378263043478247</v>
      </c>
      <c r="PK2" s="13">
        <v>0.6154848913043478</v>
      </c>
      <c r="PL2" s="13">
        <v>0.65581121739130432</v>
      </c>
      <c r="PM2" s="13">
        <f t="shared" ref="PM2:PM33" si="10">((OU2-OV2)-0.2*(OU2-OW2))*(OU2/OV2)</f>
        <v>0.48529667897587364</v>
      </c>
      <c r="PN2" s="13">
        <v>44.140789470000001</v>
      </c>
      <c r="PO2" s="13">
        <v>42.757599999999996</v>
      </c>
      <c r="PP2" s="13">
        <v>40.42</v>
      </c>
      <c r="PQ2" s="13">
        <f>(PP2-PM2)</f>
        <v>39.934703321024131</v>
      </c>
      <c r="PR2" s="13">
        <v>115.964</v>
      </c>
      <c r="PS2" s="13">
        <f t="shared" ref="PS2:PS9" si="11">DZ2-PR2</f>
        <v>73.036000000000001</v>
      </c>
      <c r="PT2" s="13">
        <f t="shared" ref="PT2:PT33" si="12">PA2*PS2</f>
        <v>54.225678227565226</v>
      </c>
      <c r="PU2" s="13">
        <v>0.41428461538461536</v>
      </c>
      <c r="PV2" s="13">
        <v>0.19491153846153847</v>
      </c>
      <c r="PW2" s="13">
        <v>8.3673076923076919E-2</v>
      </c>
      <c r="PX2" s="13">
        <v>9.908846153846157E-2</v>
      </c>
      <c r="PY2" s="13">
        <v>8.7192307692307694E-2</v>
      </c>
      <c r="PZ2" s="13">
        <v>7.6119230769230772E-2</v>
      </c>
      <c r="QA2" s="13">
        <v>0.61001165384615397</v>
      </c>
      <c r="QB2" s="13">
        <v>0.65906176923076931</v>
      </c>
      <c r="QC2" s="13">
        <v>0.32306807692307693</v>
      </c>
      <c r="QD2" s="13">
        <v>0.39599515384615391</v>
      </c>
      <c r="QE2" s="13">
        <v>0.35837057692307706</v>
      </c>
      <c r="QF2" s="13">
        <v>0.64915623076923079</v>
      </c>
      <c r="QG2" s="13">
        <v>0.68684784615384598</v>
      </c>
      <c r="QH2" s="13">
        <v>1.1896153846153846E-2</v>
      </c>
      <c r="QI2" s="13">
        <v>3.183627153846154</v>
      </c>
      <c r="QJ2" s="13">
        <v>0.54534792307692304</v>
      </c>
      <c r="QK2" s="13">
        <v>0.58774323076923085</v>
      </c>
      <c r="QL2" s="13">
        <v>0.66449319230769233</v>
      </c>
      <c r="QM2" s="13">
        <v>0.69568073076923076</v>
      </c>
      <c r="QN2" s="13">
        <f t="shared" ref="QN2:QN33" si="13">((PV2-PW2)-0.2*(PV2-PX2))*(PV2/PW2)</f>
        <v>0.21448063900429615</v>
      </c>
      <c r="QO2" s="21">
        <v>-9999</v>
      </c>
      <c r="QP2" s="21">
        <v>-9999</v>
      </c>
      <c r="QQ2" s="21">
        <v>-9999</v>
      </c>
      <c r="QR2" s="21">
        <v>-9999</v>
      </c>
      <c r="QS2" s="21">
        <v>-9999</v>
      </c>
      <c r="QT2" s="13">
        <v>0.40294318181818184</v>
      </c>
      <c r="QU2" s="13">
        <v>0.18789545454545459</v>
      </c>
      <c r="QV2" s="13">
        <v>7.52590909090909E-2</v>
      </c>
      <c r="QW2" s="13">
        <v>8.9368181818181819E-2</v>
      </c>
      <c r="QX2" s="13">
        <v>8.3229545454545431E-2</v>
      </c>
      <c r="QY2" s="13">
        <v>7.4356818181818177E-2</v>
      </c>
      <c r="QZ2" s="13">
        <v>0.62971609090909098</v>
      </c>
      <c r="RA2" s="13">
        <v>0.67642093181818186</v>
      </c>
      <c r="RB2" s="13">
        <v>0.35039963636363641</v>
      </c>
      <c r="RC2" s="13">
        <v>0.42267311363636362</v>
      </c>
      <c r="RD2" s="13">
        <v>0.36104784090909087</v>
      </c>
      <c r="RE2" s="13">
        <v>0.6520264545454546</v>
      </c>
      <c r="RF2" s="13">
        <v>0.6834491590909092</v>
      </c>
      <c r="RG2" s="13">
        <v>6.1386363636363635E-3</v>
      </c>
      <c r="RH2" s="13">
        <v>3.5183206590909095</v>
      </c>
      <c r="RI2" s="13">
        <v>0.53761727272727278</v>
      </c>
      <c r="RJ2" s="13">
        <v>0.57491711363636366</v>
      </c>
      <c r="RK2" s="13">
        <v>0.66001777272727269</v>
      </c>
      <c r="RL2" s="13">
        <v>0.68733456818181804</v>
      </c>
      <c r="RM2" s="13">
        <f t="shared" ref="RM2:RM33" si="14">((QU2-QV2)-0.2*(QU2-QW2))*(QU2/QV2)</f>
        <v>0.23201576306643185</v>
      </c>
      <c r="RN2" s="13">
        <v>0.44549215686274513</v>
      </c>
      <c r="RO2" s="13">
        <v>0.23115490196078428</v>
      </c>
      <c r="RP2" s="13">
        <v>6.6529411764705892E-2</v>
      </c>
      <c r="RQ2" s="13">
        <v>9.3237254901960789E-2</v>
      </c>
      <c r="RR2" s="13">
        <v>8.3041176470588215E-2</v>
      </c>
      <c r="RS2" s="13">
        <v>7.7270588235294133E-2</v>
      </c>
      <c r="RT2" s="13">
        <v>0.64875009803921591</v>
      </c>
      <c r="RU2" s="13">
        <v>0.73444284313725483</v>
      </c>
      <c r="RV2" s="13">
        <v>0.42213558823529412</v>
      </c>
      <c r="RW2" s="13">
        <v>0.54982658823529418</v>
      </c>
      <c r="RX2" s="13">
        <v>0.31401196078431381</v>
      </c>
      <c r="RY2" s="13">
        <v>0.68185929411764667</v>
      </c>
      <c r="RZ2" s="13">
        <v>0.70111129411764728</v>
      </c>
      <c r="SA2" s="13">
        <v>1.0196078431372544E-2</v>
      </c>
      <c r="SB2" s="13">
        <v>3.7866673333333352</v>
      </c>
      <c r="SC2" s="13">
        <v>0.42789766666666679</v>
      </c>
      <c r="SD2" s="13">
        <v>0.48409143137254901</v>
      </c>
      <c r="SE2" s="13">
        <v>0.56413627450980408</v>
      </c>
      <c r="SF2" s="13">
        <v>0.60685784313725488</v>
      </c>
      <c r="SG2" s="13">
        <f t="shared" ref="SG2:SG33" si="15">((RO2-RP2)-0.2*(RO2-RQ2))*(RO2/RP2)</f>
        <v>0.47614912216038757</v>
      </c>
      <c r="SH2" s="21">
        <v>125.1025641025641</v>
      </c>
      <c r="SI2" s="21">
        <f>EC2-SH2+2</f>
        <v>77.897435897435898</v>
      </c>
      <c r="SJ2" s="24">
        <f>RU2*SI2</f>
        <v>57.21121429361488</v>
      </c>
      <c r="SK2" s="13">
        <v>0.47446792452830194</v>
      </c>
      <c r="SL2" s="13">
        <v>0.2182264150943396</v>
      </c>
      <c r="SM2" s="13">
        <v>5.5918867924528305E-2</v>
      </c>
      <c r="SN2" s="13">
        <v>7.9318867924528316E-2</v>
      </c>
      <c r="SO2" s="13">
        <v>7.500566037735848E-2</v>
      </c>
      <c r="SP2" s="13">
        <v>7.1820754716981156E-2</v>
      </c>
      <c r="SQ2" s="13">
        <v>0.70801515094339618</v>
      </c>
      <c r="SR2" s="13">
        <v>0.78273252830188689</v>
      </c>
      <c r="SS2" s="13">
        <v>0.46141166037735837</v>
      </c>
      <c r="ST2" s="13">
        <v>0.5857821698113207</v>
      </c>
      <c r="SU2" s="13">
        <v>0.36851728301886777</v>
      </c>
      <c r="SV2" s="13">
        <v>0.72300309433962262</v>
      </c>
      <c r="SW2" s="13">
        <v>0.73380824528301869</v>
      </c>
      <c r="SX2" s="13">
        <v>4.3132075471698115E-3</v>
      </c>
      <c r="SY2" s="13">
        <v>5.0165149433962277</v>
      </c>
      <c r="SZ2" s="13">
        <v>0.47254256603773587</v>
      </c>
      <c r="TA2" s="13">
        <v>0.52180518867924552</v>
      </c>
      <c r="TB2" s="13">
        <v>0.6143778301886792</v>
      </c>
      <c r="TC2" s="13">
        <v>0.65036988679245267</v>
      </c>
      <c r="TD2" s="13">
        <f>(SK2-SL2)/(SL2-SM2)</f>
        <v>1.5787405693826078</v>
      </c>
      <c r="TE2" s="13">
        <f>(SM2/SL2)-1</f>
        <v>-0.74375756527753756</v>
      </c>
      <c r="TF2" s="13">
        <f>((SL2-SM2)-0.2*(SL2-SN2))*(SL2/SM2)</f>
        <v>0.52499515890705195</v>
      </c>
      <c r="TG2" s="21">
        <v>132.53488372093022</v>
      </c>
      <c r="TH2" s="21">
        <f t="shared" ref="TH2:TH33" si="16">ED2-TG2</f>
        <v>70.465116279069775</v>
      </c>
      <c r="TI2" s="24">
        <f>SR2*TH2</f>
        <v>55.155338622202734</v>
      </c>
      <c r="TJ2" s="26">
        <v>1</v>
      </c>
      <c r="TK2" s="24">
        <v>5.12</v>
      </c>
      <c r="TL2" s="13">
        <v>1.03</v>
      </c>
      <c r="TM2" s="24">
        <v>80.2</v>
      </c>
      <c r="TN2" s="24">
        <v>29.6</v>
      </c>
      <c r="TO2" s="24">
        <v>5.6</v>
      </c>
      <c r="TP2" s="24">
        <v>10.4</v>
      </c>
    </row>
    <row r="3" spans="1:536" x14ac:dyDescent="0.25">
      <c r="A3" s="10">
        <v>2</v>
      </c>
      <c r="B3" s="20">
        <v>1</v>
      </c>
      <c r="C3" s="21">
        <v>101</v>
      </c>
      <c r="D3" s="21">
        <v>1</v>
      </c>
      <c r="E3" s="10" t="s">
        <v>62</v>
      </c>
      <c r="F3" s="21">
        <v>7</v>
      </c>
      <c r="G3" s="24">
        <f t="shared" ref="G3:G65" si="17">I3*1.12</f>
        <v>89.600000000000009</v>
      </c>
      <c r="H3" s="24">
        <f t="shared" ref="H3:H65" si="18">G3/3</f>
        <v>29.866666666666671</v>
      </c>
      <c r="I3" s="21">
        <v>80</v>
      </c>
      <c r="J3" s="13">
        <f t="shared" ref="J3:J65" si="19">G3/3</f>
        <v>29.866666666666671</v>
      </c>
      <c r="K3" s="13">
        <f t="shared" ref="K3:K65" si="20">G3/3</f>
        <v>29.866666666666671</v>
      </c>
      <c r="L3" s="13">
        <f t="shared" ref="L3:L65" si="21">G3/3</f>
        <v>29.866666666666671</v>
      </c>
      <c r="M3" s="22">
        <v>408748.65939500002</v>
      </c>
      <c r="N3" s="22">
        <v>3660538.4401799999</v>
      </c>
      <c r="O3" s="23">
        <v>33.079618000000004</v>
      </c>
      <c r="P3" s="23">
        <v>-111.977689</v>
      </c>
      <c r="Q3" s="13">
        <v>47.12</v>
      </c>
      <c r="R3" s="13">
        <v>23.439999999999998</v>
      </c>
      <c r="S3" s="13">
        <v>29.439999999999998</v>
      </c>
      <c r="T3" s="13">
        <v>51.12</v>
      </c>
      <c r="U3" s="13">
        <v>21.439999999999998</v>
      </c>
      <c r="V3" s="13">
        <v>27.439999999999998</v>
      </c>
      <c r="W3" s="13">
        <v>49.12</v>
      </c>
      <c r="X3" s="13">
        <v>19.440000000000012</v>
      </c>
      <c r="Y3" s="13">
        <v>31.439999999999994</v>
      </c>
      <c r="Z3" s="13">
        <v>48.977611940298502</v>
      </c>
      <c r="AA3" s="21">
        <v>-9999</v>
      </c>
      <c r="AB3" s="21">
        <v>-9999</v>
      </c>
      <c r="AC3" s="21">
        <v>-9999</v>
      </c>
      <c r="AD3" s="10">
        <v>8.4</v>
      </c>
      <c r="AE3" s="10">
        <v>7.2</v>
      </c>
      <c r="AF3" s="13">
        <v>0.9</v>
      </c>
      <c r="AG3" s="10" t="s">
        <v>132</v>
      </c>
      <c r="AH3" s="10">
        <v>2</v>
      </c>
      <c r="AI3" s="24">
        <v>0.9</v>
      </c>
      <c r="AJ3" s="24">
        <v>1.7</v>
      </c>
      <c r="AK3" s="10">
        <v>4</v>
      </c>
      <c r="AL3" s="10">
        <v>308</v>
      </c>
      <c r="AM3" s="10">
        <v>40</v>
      </c>
      <c r="AN3" s="13">
        <v>1.19</v>
      </c>
      <c r="AO3" s="24">
        <v>5.0999999999999996</v>
      </c>
      <c r="AP3" s="24">
        <v>7.3</v>
      </c>
      <c r="AQ3" s="13">
        <v>2.77</v>
      </c>
      <c r="AR3" s="10">
        <v>2743</v>
      </c>
      <c r="AS3" s="10">
        <v>297</v>
      </c>
      <c r="AT3" s="10">
        <v>255</v>
      </c>
      <c r="AU3" s="10">
        <v>18.100000000000001</v>
      </c>
      <c r="AV3" s="10">
        <v>0</v>
      </c>
      <c r="AW3" s="10">
        <v>4</v>
      </c>
      <c r="AX3" s="10">
        <v>76</v>
      </c>
      <c r="AY3" s="10">
        <v>14</v>
      </c>
      <c r="AZ3" s="10">
        <v>6</v>
      </c>
      <c r="BA3" s="10">
        <v>0.9</v>
      </c>
      <c r="BB3" s="10">
        <v>73</v>
      </c>
      <c r="BC3" s="25">
        <v>3.1569542340911343</v>
      </c>
      <c r="BD3" s="25">
        <v>1.3300124533001247</v>
      </c>
      <c r="BE3" s="25">
        <v>2.8992015968063871</v>
      </c>
      <c r="BF3" s="25">
        <v>2.78372591006424</v>
      </c>
      <c r="BG3" s="25">
        <v>1.9360603653693407</v>
      </c>
      <c r="BH3" s="25">
        <v>3.1061173533083646</v>
      </c>
      <c r="BI3" s="13">
        <f t="shared" ref="BI3:BI65" si="22">(4*BC3)+(4*BD3)</f>
        <v>17.947866749565037</v>
      </c>
      <c r="BJ3" s="13">
        <f t="shared" ref="BJ3:BJ65" si="23">BI3+(4*BE3)</f>
        <v>29.544673136790585</v>
      </c>
      <c r="BK3" s="13">
        <f t="shared" ref="BK3:BK65" si="24">(BJ3+(BF3*4))</f>
        <v>40.679576777047544</v>
      </c>
      <c r="BL3" s="13">
        <f t="shared" ref="BL3:BM3" si="25">(BK3+(BG3*4))</f>
        <v>48.423818238524909</v>
      </c>
      <c r="BM3" s="13">
        <f t="shared" si="25"/>
        <v>60.848287651758369</v>
      </c>
      <c r="BN3" s="13">
        <f t="shared" ref="BN3:BN65" si="26">(BF3*4)</f>
        <v>11.13490364025696</v>
      </c>
      <c r="BO3" s="13">
        <f t="shared" ref="BO3:BO65" si="27">(BG3*4)</f>
        <v>7.7442414614773627</v>
      </c>
      <c r="BP3" s="13">
        <f t="shared" ref="BP3:BP65" si="28">(BH3*4)</f>
        <v>12.424469413233458</v>
      </c>
      <c r="BQ3" s="13">
        <f t="shared" ref="BQ3:BQ65" si="29">SUM(BN3:BP3)</f>
        <v>31.303614514967784</v>
      </c>
      <c r="BR3" s="25">
        <v>2.0996723915417448</v>
      </c>
      <c r="BS3" s="25">
        <v>1.7434620174346203</v>
      </c>
      <c r="BT3" s="25">
        <v>2.3053892215568865</v>
      </c>
      <c r="BU3" s="25">
        <v>2.1811662765798512</v>
      </c>
      <c r="BV3" s="25">
        <v>2.4821286735504366</v>
      </c>
      <c r="BW3" s="25">
        <v>1.9975031210986267</v>
      </c>
      <c r="BX3" s="13">
        <f t="shared" ref="BX3:BX65" si="30">(4*BR3)+(4*BS3)</f>
        <v>15.372537635905459</v>
      </c>
      <c r="BY3" s="13">
        <f t="shared" ref="BY3:BY65" si="31">BX3+(4*BT3)</f>
        <v>24.594094522133005</v>
      </c>
      <c r="BZ3" s="13">
        <f t="shared" ref="BZ3:BZ65" si="32">(BY3+(BU3*4))</f>
        <v>33.318759628452412</v>
      </c>
      <c r="CA3" s="13">
        <f t="shared" ref="CA3:CA65" si="33">(BU3*4)</f>
        <v>8.7246651063194047</v>
      </c>
      <c r="CB3" s="13">
        <f t="shared" ref="CB3:CB65" si="34">(BV3*4)</f>
        <v>9.9285146942017466</v>
      </c>
      <c r="CC3" s="13">
        <f t="shared" ref="CC3:CC65" si="35">(BW3*4)</f>
        <v>7.9900124843945068</v>
      </c>
      <c r="CD3" s="13">
        <f t="shared" ref="CD3:CD65" si="36">SUM(CA3:CC3)</f>
        <v>26.643192284915656</v>
      </c>
      <c r="CE3" s="13">
        <v>5.4550000000000001</v>
      </c>
      <c r="CF3" s="13">
        <v>3.66</v>
      </c>
      <c r="CG3" s="13">
        <v>1.8399999999999999</v>
      </c>
      <c r="CH3" s="13">
        <v>1.7199999999999998</v>
      </c>
      <c r="CI3" s="13">
        <v>1.0649999999999999</v>
      </c>
      <c r="CJ3" s="13">
        <v>1.2450000000000001</v>
      </c>
      <c r="CK3" s="13">
        <f t="shared" ref="CK3:CK33" si="37">(4*CE3)+(4*CF3)</f>
        <v>36.46</v>
      </c>
      <c r="CL3" s="13">
        <f t="shared" ref="CL3:CL33" si="38">CK3+(4*CG3)</f>
        <v>43.82</v>
      </c>
      <c r="CM3" s="13">
        <f t="shared" ref="CM3:CM33" si="39">(CL3+(CH3*4))</f>
        <v>50.7</v>
      </c>
      <c r="CN3" s="13">
        <f t="shared" ref="CN3:CO3" si="40">(CM3+(CI3*4))</f>
        <v>54.96</v>
      </c>
      <c r="CO3" s="13">
        <f t="shared" si="40"/>
        <v>59.94</v>
      </c>
      <c r="CP3" s="13">
        <f t="shared" ref="CP3:CP33" si="41">(CH3*4)</f>
        <v>6.879999999999999</v>
      </c>
      <c r="CQ3" s="13">
        <f t="shared" ref="CQ3:CQ33" si="42">(CI3*4)</f>
        <v>4.26</v>
      </c>
      <c r="CR3" s="13">
        <f t="shared" ref="CR3:CR33" si="43">(CJ3*4)</f>
        <v>4.9800000000000004</v>
      </c>
      <c r="CS3" s="13">
        <f t="shared" ref="CS3:CS33" si="44">SUM(CP3:CR3)</f>
        <v>16.119999999999997</v>
      </c>
      <c r="CT3" s="10">
        <v>-9999</v>
      </c>
      <c r="CU3" s="10">
        <v>-9999</v>
      </c>
      <c r="CV3" s="10">
        <v>-9999</v>
      </c>
      <c r="CW3" s="10">
        <v>-9999</v>
      </c>
      <c r="CX3" s="10">
        <v>-9999</v>
      </c>
      <c r="CY3" s="10">
        <v>-9999</v>
      </c>
      <c r="CZ3" s="13">
        <v>7.5</v>
      </c>
      <c r="DA3" s="13">
        <v>7.5</v>
      </c>
      <c r="DB3" s="13">
        <v>7.5</v>
      </c>
      <c r="DC3" s="13">
        <v>25</v>
      </c>
      <c r="DD3" s="13">
        <v>36</v>
      </c>
      <c r="DE3" s="13">
        <v>33.333333333333336</v>
      </c>
      <c r="DF3" s="13">
        <v>45</v>
      </c>
      <c r="DG3" s="13">
        <v>55.333333333333336</v>
      </c>
      <c r="DH3" s="13">
        <v>67.333333333333329</v>
      </c>
      <c r="DI3" s="13">
        <v>59.333333333333336</v>
      </c>
      <c r="DJ3" s="13">
        <v>69.333333333333329</v>
      </c>
      <c r="DK3" s="13">
        <v>70.333333333333329</v>
      </c>
      <c r="DL3" s="13">
        <v>80</v>
      </c>
      <c r="DM3" s="13">
        <v>82.666666666666671</v>
      </c>
      <c r="DN3" s="13">
        <v>95</v>
      </c>
      <c r="DO3" s="13">
        <v>88.333333333333329</v>
      </c>
      <c r="DP3" s="13">
        <v>99</v>
      </c>
      <c r="DQ3" s="13">
        <f t="shared" ref="DQ3:DQ65" si="45">(DK3+DM3+DO3)/3</f>
        <v>80.444444444444443</v>
      </c>
      <c r="DR3" s="13">
        <f t="shared" ref="DR3:DR65" si="46">(DK3+DM3+DO3)/3</f>
        <v>80.444444444444443</v>
      </c>
      <c r="DS3" s="13">
        <v>88.666666666666671</v>
      </c>
      <c r="DT3" s="13">
        <v>101.33333333333333</v>
      </c>
      <c r="DU3" s="21">
        <v>131</v>
      </c>
      <c r="DV3" s="21">
        <v>147</v>
      </c>
      <c r="DW3" s="21">
        <v>166</v>
      </c>
      <c r="DX3" s="21">
        <v>171</v>
      </c>
      <c r="DY3" s="21">
        <v>178</v>
      </c>
      <c r="DZ3" s="21">
        <v>189</v>
      </c>
      <c r="EA3" s="21">
        <v>199</v>
      </c>
      <c r="EB3" s="21">
        <v>199</v>
      </c>
      <c r="EC3" s="21">
        <v>201</v>
      </c>
      <c r="ED3" s="21">
        <v>203</v>
      </c>
      <c r="EE3" s="12">
        <v>-9999</v>
      </c>
      <c r="EF3" s="12">
        <v>-9999</v>
      </c>
      <c r="EG3" s="12">
        <v>-9999</v>
      </c>
      <c r="EH3" s="12">
        <v>-9999</v>
      </c>
      <c r="EI3" s="12">
        <v>-9999</v>
      </c>
      <c r="EJ3" s="12">
        <v>-9999</v>
      </c>
      <c r="EK3" s="12">
        <v>-9999</v>
      </c>
      <c r="EL3" s="12">
        <v>-9999</v>
      </c>
      <c r="EM3" s="12">
        <v>-9999</v>
      </c>
      <c r="EN3" s="12">
        <v>-9999</v>
      </c>
      <c r="EO3" s="10">
        <v>-9999</v>
      </c>
      <c r="EP3" s="10">
        <v>-9999</v>
      </c>
      <c r="EQ3" s="10">
        <v>-9999</v>
      </c>
      <c r="ER3" s="10">
        <v>-9999</v>
      </c>
      <c r="ES3" s="10">
        <v>-9999</v>
      </c>
      <c r="ET3" s="10">
        <v>-9999</v>
      </c>
      <c r="EU3" s="10">
        <v>-9999</v>
      </c>
      <c r="EV3" s="10">
        <v>-9999</v>
      </c>
      <c r="EW3" s="10">
        <v>-9999</v>
      </c>
      <c r="EX3" s="10">
        <v>-9999</v>
      </c>
      <c r="EY3" s="21">
        <v>-9999</v>
      </c>
      <c r="EZ3" s="21">
        <v>-9999</v>
      </c>
      <c r="FA3" s="21">
        <v>-9999</v>
      </c>
      <c r="FB3" s="21">
        <v>-9999</v>
      </c>
      <c r="FC3" s="21">
        <v>-9999</v>
      </c>
      <c r="FD3" s="21">
        <v>-9999</v>
      </c>
      <c r="FE3" s="21">
        <v>-9999</v>
      </c>
      <c r="FF3" s="21">
        <v>-9999</v>
      </c>
      <c r="FG3" s="21">
        <v>-9999</v>
      </c>
      <c r="FH3" s="10">
        <v>-9999</v>
      </c>
      <c r="FI3" s="13">
        <v>325.32</v>
      </c>
      <c r="FJ3" s="10">
        <v>18</v>
      </c>
      <c r="FK3" s="10">
        <v>364.71999999999997</v>
      </c>
      <c r="FL3" s="10">
        <v>122</v>
      </c>
      <c r="FM3" s="10">
        <v>122.29</v>
      </c>
      <c r="FN3" s="10">
        <v>406.84</v>
      </c>
      <c r="FO3" s="10">
        <v>239.19</v>
      </c>
      <c r="FP3" s="10">
        <v>180.5</v>
      </c>
      <c r="FQ3" s="13">
        <f t="shared" ref="FQ3:FQ65" si="47">(FP3*10000/(1000*1*1.02))</f>
        <v>1769.6078431372548</v>
      </c>
      <c r="FR3" s="13">
        <f t="shared" ref="FR3:FR65" si="48">FQ3/1.12</f>
        <v>1580.0070028011203</v>
      </c>
      <c r="FS3" s="13">
        <f t="shared" si="0"/>
        <v>3189.4117647058824</v>
      </c>
      <c r="FT3" s="13">
        <f t="shared" si="1"/>
        <v>3575.6862745098033</v>
      </c>
      <c r="FU3" s="13">
        <f t="shared" ref="FU3:FU65" si="49">(FM3*10000/(1000*1*1.02))</f>
        <v>1198.9215686274511</v>
      </c>
      <c r="FV3" s="13">
        <f t="shared" ref="FV3:FV65" si="50">(FN3*10000/(1000*1*1.02))</f>
        <v>3988.6274509803916</v>
      </c>
      <c r="FW3" s="13">
        <f t="shared" ref="FW3:FW65" si="51">SUM(FS3:FV3)</f>
        <v>11952.647058823528</v>
      </c>
      <c r="FX3" s="13">
        <f t="shared" ref="FX3:FX65" si="52">(FO3*10000/(1000*1*1.02))</f>
        <v>2345</v>
      </c>
      <c r="FY3" s="13">
        <v>195.07</v>
      </c>
      <c r="FZ3" s="13">
        <v>0</v>
      </c>
      <c r="GA3" s="13">
        <f t="shared" ref="GA3:GA65" si="53">FO3-FY3-FZ3</f>
        <v>44.120000000000005</v>
      </c>
      <c r="GB3" s="10">
        <v>2.93</v>
      </c>
      <c r="GC3" s="13">
        <f t="shared" ref="GC3:GC65" si="54">FS3*(GB3/100)</f>
        <v>93.449764705882359</v>
      </c>
      <c r="GD3" s="13">
        <v>0.90200000000000002</v>
      </c>
      <c r="GE3" s="13">
        <f t="shared" ref="GE3:GE65" si="55">FT3*(GD3/100)</f>
        <v>32.252690196078426</v>
      </c>
      <c r="GF3" s="13">
        <v>1.51</v>
      </c>
      <c r="GG3" s="13">
        <f t="shared" ref="GG3:GG65" si="56">FU3*(GF3/100)</f>
        <v>18.103715686274512</v>
      </c>
      <c r="GH3" s="13">
        <v>3.89</v>
      </c>
      <c r="GI3" s="13">
        <f t="shared" ref="GI3:GI65" si="57">FX3*(GH3/100)</f>
        <v>91.220500000000015</v>
      </c>
      <c r="GJ3" s="13">
        <f t="shared" ref="GJ3:GJ65" si="58">GC3+GE3+GG3+GI3</f>
        <v>235.02667058823531</v>
      </c>
      <c r="GK3" s="13">
        <f t="shared" ref="GK3:GK65" si="59">GJ3/1.12</f>
        <v>209.84524159663866</v>
      </c>
      <c r="GL3" s="10">
        <v>17.2</v>
      </c>
      <c r="GM3" s="13">
        <v>6.92</v>
      </c>
      <c r="GN3" s="13">
        <f t="shared" ref="GN3:GN65" si="60">GM3*(43560/(GL3*6.667*0.454))</f>
        <v>5790.0086247608524</v>
      </c>
      <c r="GO3" s="13">
        <v>2.58</v>
      </c>
      <c r="GP3" s="13">
        <f t="shared" ref="GP3:GP65" si="61">GO3/GM3</f>
        <v>0.37283236994219654</v>
      </c>
      <c r="GQ3" s="13">
        <f t="shared" ref="GQ3:GQ65" si="62">GO3*(43560/(GL3*6.667*0.454))</f>
        <v>2158.7026375553469</v>
      </c>
      <c r="GR3" s="13">
        <f t="shared" ref="GR3:GR65" si="63">GQ3*1.12</f>
        <v>2417.7469540619886</v>
      </c>
      <c r="GS3" s="21">
        <v>-9999</v>
      </c>
      <c r="GT3" s="13">
        <v>4239.6375000000007</v>
      </c>
      <c r="GU3" s="13">
        <f t="shared" ref="GU3:GU65" si="64">(0.37)*GT3</f>
        <v>1568.6658750000001</v>
      </c>
      <c r="GV3" s="13">
        <f t="shared" ref="GV3:GV65" si="65">GU3*1.12</f>
        <v>1756.9057800000003</v>
      </c>
      <c r="GW3" s="21">
        <v>-9999</v>
      </c>
      <c r="GX3" s="21">
        <v>-9999</v>
      </c>
      <c r="GY3" s="13">
        <v>3.28</v>
      </c>
      <c r="GZ3" s="13">
        <f t="shared" ref="GZ3:GZ65" si="66">GY3-0.06</f>
        <v>3.2199999999999998</v>
      </c>
      <c r="HA3" s="21">
        <v>3275</v>
      </c>
      <c r="HB3" s="13">
        <f t="shared" si="2"/>
        <v>0.46531791907514447</v>
      </c>
      <c r="HC3" s="21">
        <f t="shared" si="3"/>
        <v>2744.3971516207507</v>
      </c>
      <c r="HD3" s="22">
        <f t="shared" si="4"/>
        <v>1.2713178294573642</v>
      </c>
      <c r="HE3" s="21">
        <f t="shared" si="5"/>
        <v>2740.2136193774263</v>
      </c>
      <c r="HF3" s="13">
        <v>4.34</v>
      </c>
      <c r="HG3" s="22">
        <f t="shared" ref="HG3:HG65" si="67">(HF3/100)*HC3</f>
        <v>119.10683638034058</v>
      </c>
      <c r="HH3" s="22">
        <f t="shared" si="6"/>
        <v>7.9966177908704079</v>
      </c>
      <c r="HI3" s="13">
        <v>0.54074857142857125</v>
      </c>
      <c r="HJ3" s="13">
        <v>0.40307428571428577</v>
      </c>
      <c r="HK3" s="13">
        <v>0.4050685714285715</v>
      </c>
      <c r="HL3" s="13">
        <v>0.3326885714285715</v>
      </c>
      <c r="HM3" s="13">
        <v>0.20757999999999999</v>
      </c>
      <c r="HN3" s="13">
        <v>0.19254285714285713</v>
      </c>
      <c r="HO3" s="13">
        <v>0.23811508571428577</v>
      </c>
      <c r="HP3" s="13">
        <v>0.14342917142857145</v>
      </c>
      <c r="HQ3" s="13">
        <v>9.5575971428571452E-2</v>
      </c>
      <c r="HR3" s="13">
        <v>-2.4888285714285713E-3</v>
      </c>
      <c r="HS3" s="13">
        <v>0.14585005714285712</v>
      </c>
      <c r="HT3" s="13">
        <v>0.44521128571428559</v>
      </c>
      <c r="HU3" s="13">
        <v>0.47477002857142858</v>
      </c>
      <c r="HV3" s="13">
        <v>0.1251085714285714</v>
      </c>
      <c r="HW3" s="13">
        <v>0.62566285714285719</v>
      </c>
      <c r="HX3" s="13">
        <v>1.0164709714285711</v>
      </c>
      <c r="HY3" s="13">
        <v>0.61123511428571431</v>
      </c>
      <c r="HZ3" s="13">
        <v>1.0138336571428572</v>
      </c>
      <c r="IA3" s="13">
        <v>0.66015782857142846</v>
      </c>
      <c r="IB3" s="13">
        <v>0.58838749999999995</v>
      </c>
      <c r="IC3" s="13">
        <v>0.44089375000000008</v>
      </c>
      <c r="ID3" s="13">
        <v>0.4196375</v>
      </c>
      <c r="IE3" s="13">
        <v>0.38563124999999998</v>
      </c>
      <c r="IF3" s="13">
        <v>0.26424375</v>
      </c>
      <c r="IG3" s="13">
        <v>0.24430624999999995</v>
      </c>
      <c r="IH3" s="13">
        <v>0.207970875</v>
      </c>
      <c r="II3" s="13">
        <v>0.16710643750000001</v>
      </c>
      <c r="IJ3" s="13">
        <v>6.6978312499999998E-2</v>
      </c>
      <c r="IK3" s="13">
        <v>2.4721437500000006E-2</v>
      </c>
      <c r="IL3" s="13">
        <v>0.14297893750000004</v>
      </c>
      <c r="IM3" s="13">
        <v>0.37983412499999991</v>
      </c>
      <c r="IN3" s="13">
        <v>0.41293106249999995</v>
      </c>
      <c r="IO3" s="13">
        <v>0.1213875</v>
      </c>
      <c r="IP3" s="13">
        <v>0.52562774999999995</v>
      </c>
      <c r="IQ3" s="13">
        <v>0.85632975</v>
      </c>
      <c r="IR3" s="13">
        <v>0.68675731250000016</v>
      </c>
      <c r="IS3" s="13">
        <v>0.87401700000000004</v>
      </c>
      <c r="IT3" s="13">
        <v>0.72553018749999987</v>
      </c>
      <c r="IU3" s="13">
        <v>0.62639130434782619</v>
      </c>
      <c r="IV3" s="13">
        <v>0.43775217391304344</v>
      </c>
      <c r="IW3" s="13">
        <v>0.42865652173913049</v>
      </c>
      <c r="IX3" s="13">
        <v>0.37696956521739133</v>
      </c>
      <c r="IY3" s="13">
        <v>0.27403043478260869</v>
      </c>
      <c r="IZ3" s="13">
        <v>0.24275217391304346</v>
      </c>
      <c r="JA3" s="13">
        <v>0.24845286956521734</v>
      </c>
      <c r="JB3" s="13">
        <v>0.18710056521739132</v>
      </c>
      <c r="JC3" s="13">
        <v>7.4576173913043484E-2</v>
      </c>
      <c r="JD3" s="13">
        <v>1.0362478260869567E-2</v>
      </c>
      <c r="JE3" s="13">
        <v>0.17716913043478263</v>
      </c>
      <c r="JF3" s="13">
        <v>0.39087704347826085</v>
      </c>
      <c r="JG3" s="13">
        <v>0.44099291304347832</v>
      </c>
      <c r="JH3" s="13">
        <v>0.10293913043478263</v>
      </c>
      <c r="JI3" s="13">
        <v>0.66200895652173919</v>
      </c>
      <c r="JJ3" s="13">
        <v>0.96321891304347829</v>
      </c>
      <c r="JK3" s="13">
        <v>0.713114695652174</v>
      </c>
      <c r="JL3" s="13">
        <v>0.96841378260869571</v>
      </c>
      <c r="JM3" s="13">
        <v>0.75602617391304361</v>
      </c>
      <c r="JN3" s="13">
        <v>0.59588333333333332</v>
      </c>
      <c r="JO3" s="13">
        <v>0.39877222222222219</v>
      </c>
      <c r="JP3" s="13">
        <v>0.38896666666666663</v>
      </c>
      <c r="JQ3" s="13">
        <v>0.33759444444444447</v>
      </c>
      <c r="JR3" s="13">
        <v>0.25705000000000006</v>
      </c>
      <c r="JS3" s="13">
        <v>0.22018888888888888</v>
      </c>
      <c r="JT3" s="13">
        <v>0.27644150000000001</v>
      </c>
      <c r="JU3" s="13">
        <v>0.20983316666666665</v>
      </c>
      <c r="JV3" s="13">
        <v>8.2950166666666672E-2</v>
      </c>
      <c r="JW3" s="13">
        <v>1.2315055555555551E-2</v>
      </c>
      <c r="JX3" s="13">
        <v>0.19806166666666666</v>
      </c>
      <c r="JY3" s="13">
        <v>0.39695133333333327</v>
      </c>
      <c r="JZ3" s="13">
        <v>0.46005327777777782</v>
      </c>
      <c r="KA3" s="13">
        <v>8.0544444444444446E-2</v>
      </c>
      <c r="KB3" s="13">
        <v>0.76531561111111079</v>
      </c>
      <c r="KC3" s="13">
        <v>0.94730405555555564</v>
      </c>
      <c r="KD3" s="13">
        <v>0.71706594444444438</v>
      </c>
      <c r="KE3" s="13">
        <v>0.95592788888888891</v>
      </c>
      <c r="KF3" s="13">
        <v>0.76367650000000009</v>
      </c>
      <c r="KG3" s="13">
        <v>0.55676190476190479</v>
      </c>
      <c r="KH3" s="13">
        <v>0.37047619047619051</v>
      </c>
      <c r="KI3" s="13">
        <v>0.30497142857142862</v>
      </c>
      <c r="KJ3" s="13">
        <v>0.30674285714285715</v>
      </c>
      <c r="KK3" s="13">
        <v>0.2092857142857143</v>
      </c>
      <c r="KL3" s="13">
        <v>0.18684285714285714</v>
      </c>
      <c r="KM3" s="13">
        <v>0.28942833333333329</v>
      </c>
      <c r="KN3" s="13">
        <v>0.2921205238095238</v>
      </c>
      <c r="KO3" s="13">
        <v>9.4099285714285705E-2</v>
      </c>
      <c r="KP3" s="13">
        <v>9.7002857142857155E-2</v>
      </c>
      <c r="KQ3" s="13">
        <v>0.20082185714285719</v>
      </c>
      <c r="KR3" s="13">
        <v>0.45347328571428586</v>
      </c>
      <c r="KS3" s="13">
        <v>0.4974061428571428</v>
      </c>
      <c r="KT3" s="13">
        <v>9.7457142857142839E-2</v>
      </c>
      <c r="KU3" s="13">
        <v>0.81640485714285693</v>
      </c>
      <c r="KV3" s="13">
        <v>0.68876233333333337</v>
      </c>
      <c r="KW3" s="13">
        <v>0.69433923809523812</v>
      </c>
      <c r="KX3" s="13">
        <v>0.74032090476190482</v>
      </c>
      <c r="KY3" s="13">
        <v>0.74504376190476196</v>
      </c>
      <c r="KZ3" s="13">
        <v>0.53101578947368411</v>
      </c>
      <c r="LA3" s="13">
        <v>0.3109035087719299</v>
      </c>
      <c r="LB3" s="13">
        <v>0.22566315789473679</v>
      </c>
      <c r="LC3" s="13">
        <v>0.21525964912280701</v>
      </c>
      <c r="LD3" s="13">
        <v>0.178859649122807</v>
      </c>
      <c r="LE3" s="13">
        <v>0.15736842105263155</v>
      </c>
      <c r="LF3" s="13">
        <v>0.42214612280701752</v>
      </c>
      <c r="LG3" s="13">
        <v>0.4030732807017543</v>
      </c>
      <c r="LH3" s="13">
        <v>0.18154475438596487</v>
      </c>
      <c r="LI3" s="13">
        <v>0.15914050877192989</v>
      </c>
      <c r="LJ3" s="13">
        <v>0.26095168421052645</v>
      </c>
      <c r="LK3" s="13">
        <v>0.49542708771929855</v>
      </c>
      <c r="LL3" s="13">
        <v>0.54207707017543871</v>
      </c>
      <c r="LM3" s="13">
        <v>3.6400000000000002E-2</v>
      </c>
      <c r="LN3" s="13">
        <v>1.4723595087719299</v>
      </c>
      <c r="LO3" s="13">
        <v>0.64994042105263128</v>
      </c>
      <c r="LP3" s="13">
        <v>0.61950950877192967</v>
      </c>
      <c r="LQ3" s="13">
        <v>0.72203907017543856</v>
      </c>
      <c r="LR3" s="13">
        <v>0.69803759649122799</v>
      </c>
      <c r="LS3" s="13">
        <v>41.17</v>
      </c>
      <c r="LT3" s="13">
        <v>42.207500000000003</v>
      </c>
      <c r="LU3" s="13">
        <v>105.14583333</v>
      </c>
      <c r="LV3" s="13">
        <f t="shared" ref="LV3:LV6" si="68">131-LU3</f>
        <v>25.854166669999998</v>
      </c>
      <c r="LW3" s="13">
        <f t="shared" si="7"/>
        <v>10.42112377948685</v>
      </c>
      <c r="LX3" s="13">
        <v>0.51060000000000005</v>
      </c>
      <c r="LY3" s="13">
        <v>0.30509999999999998</v>
      </c>
      <c r="LZ3" s="13">
        <v>0.17530000000000001</v>
      </c>
      <c r="MA3" s="13">
        <v>0.18190000000000001</v>
      </c>
      <c r="MB3" s="13">
        <v>0.15090000000000001</v>
      </c>
      <c r="MC3" s="13">
        <v>0.13930000000000001</v>
      </c>
      <c r="MD3" s="13">
        <v>0.4738</v>
      </c>
      <c r="ME3" s="13">
        <v>0.48830000000000001</v>
      </c>
      <c r="MF3" s="13">
        <v>0.25259999999999999</v>
      </c>
      <c r="MG3" s="13">
        <v>0.27</v>
      </c>
      <c r="MH3" s="13">
        <v>0.25159999999999999</v>
      </c>
      <c r="MI3" s="13">
        <v>0.54310000000000003</v>
      </c>
      <c r="MJ3" s="13">
        <v>0.57079999999999997</v>
      </c>
      <c r="MK3" s="13">
        <v>3.1E-2</v>
      </c>
      <c r="ML3" s="13">
        <v>1.8120000000000001</v>
      </c>
      <c r="MM3" s="13">
        <v>0.51539999999999997</v>
      </c>
      <c r="MN3" s="13">
        <v>0.53149999999999997</v>
      </c>
      <c r="MO3" s="13">
        <v>0.61240000000000006</v>
      </c>
      <c r="MP3" s="13">
        <v>0.62529999999999997</v>
      </c>
      <c r="MQ3" s="13">
        <v>37.684117647000001</v>
      </c>
      <c r="MR3" s="13">
        <v>35.875882353000002</v>
      </c>
      <c r="MS3" s="13">
        <v>35.875882353000002</v>
      </c>
      <c r="MT3" s="13">
        <f t="shared" ref="MT3:MT65" si="69">(MS3-MQ3)</f>
        <v>-1.8082352939999993</v>
      </c>
      <c r="MU3" s="13">
        <v>114.40588235</v>
      </c>
      <c r="MV3" s="13">
        <f t="shared" ref="MV3:MV65" si="70">147-MU3</f>
        <v>32.594117650000001</v>
      </c>
      <c r="MW3" s="13">
        <f t="shared" si="8"/>
        <v>15.915707648495001</v>
      </c>
      <c r="MX3" s="13">
        <v>0.40137027027027028</v>
      </c>
      <c r="MY3" s="13">
        <v>0.21479189189189188</v>
      </c>
      <c r="MZ3" s="13">
        <v>0.10919999999999998</v>
      </c>
      <c r="NA3" s="13">
        <v>0.11893513513513514</v>
      </c>
      <c r="NB3" s="13">
        <v>9.6467567567567553E-2</v>
      </c>
      <c r="NC3" s="13">
        <v>8.6337837837837855E-2</v>
      </c>
      <c r="ND3" s="13">
        <v>0.54196321621621624</v>
      </c>
      <c r="NE3" s="13">
        <v>0.57168205405405403</v>
      </c>
      <c r="NF3" s="13">
        <v>0.28687756756756755</v>
      </c>
      <c r="NG3" s="13">
        <v>0.32572751351351353</v>
      </c>
      <c r="NH3" s="13">
        <v>0.30218867567567564</v>
      </c>
      <c r="NI3" s="13">
        <v>0.61168772972972962</v>
      </c>
      <c r="NJ3" s="13">
        <v>0.64518891891891894</v>
      </c>
      <c r="NK3" s="13">
        <v>2.2467567567567567E-2</v>
      </c>
      <c r="NL3" s="13">
        <v>2.3771970810810816</v>
      </c>
      <c r="NM3" s="13">
        <v>0.52851629729729732</v>
      </c>
      <c r="NN3" s="13">
        <v>0.55724835135135142</v>
      </c>
      <c r="NO3" s="13">
        <v>0.63726702702702698</v>
      </c>
      <c r="NP3" s="13">
        <v>0.65941202702702706</v>
      </c>
      <c r="NQ3" s="13">
        <v>38.06</v>
      </c>
      <c r="NR3" s="13">
        <v>39.222962963000001</v>
      </c>
      <c r="NS3" s="13">
        <v>127.31481481</v>
      </c>
      <c r="NT3" s="13">
        <f t="shared" ref="NT3:NT65" si="71">166-NS3</f>
        <v>38.685185189999999</v>
      </c>
      <c r="NU3" s="13">
        <f t="shared" si="9"/>
        <v>22.115626130880671</v>
      </c>
      <c r="NV3" s="13">
        <v>0.50802428571428548</v>
      </c>
      <c r="NW3" s="13">
        <v>0.25710142857142859</v>
      </c>
      <c r="NX3" s="13">
        <v>9.3950000000000006E-2</v>
      </c>
      <c r="NY3" s="13">
        <v>0.1133914285714286</v>
      </c>
      <c r="NZ3" s="13">
        <v>9.7954285714285688E-2</v>
      </c>
      <c r="OA3" s="13">
        <v>9.0444285714285699E-2</v>
      </c>
      <c r="OB3" s="13">
        <v>0.63445747142857156</v>
      </c>
      <c r="OC3" s="13">
        <v>0.68732018571428577</v>
      </c>
      <c r="OD3" s="13">
        <v>0.38725537142857142</v>
      </c>
      <c r="OE3" s="13">
        <v>0.46422268571428577</v>
      </c>
      <c r="OF3" s="13">
        <v>0.32783517142857149</v>
      </c>
      <c r="OG3" s="13">
        <v>0.67618681428571437</v>
      </c>
      <c r="OH3" s="13">
        <v>0.69709071428571456</v>
      </c>
      <c r="OI3" s="13">
        <v>1.5437142857142854E-2</v>
      </c>
      <c r="OJ3" s="13">
        <v>3.4843875142857152</v>
      </c>
      <c r="OK3" s="13">
        <v>0.47703945714285723</v>
      </c>
      <c r="OL3" s="13">
        <v>0.5168095285714287</v>
      </c>
      <c r="OM3" s="13">
        <v>0.60587649999999993</v>
      </c>
      <c r="ON3" s="13">
        <v>0.63581837142857189</v>
      </c>
      <c r="OO3" s="21">
        <v>-9999</v>
      </c>
      <c r="OP3" s="21">
        <v>-9999</v>
      </c>
      <c r="OQ3" s="21">
        <v>-9999</v>
      </c>
      <c r="OR3" s="21">
        <v>-9999</v>
      </c>
      <c r="OS3" s="21">
        <v>-9999</v>
      </c>
      <c r="OT3" s="13">
        <v>0.73557777777777777</v>
      </c>
      <c r="OU3" s="13">
        <v>0.33962222222222216</v>
      </c>
      <c r="OV3" s="13">
        <v>6.7822222222222214E-2</v>
      </c>
      <c r="OW3" s="13">
        <v>0.11451111111111111</v>
      </c>
      <c r="OX3" s="13">
        <v>0.10985555555555557</v>
      </c>
      <c r="OY3" s="13">
        <v>0.11217222222222224</v>
      </c>
      <c r="OZ3" s="13">
        <v>0.73032283333333348</v>
      </c>
      <c r="PA3" s="13">
        <v>0.83096355555555546</v>
      </c>
      <c r="PB3" s="13">
        <v>0.49527172222222215</v>
      </c>
      <c r="PC3" s="13">
        <v>0.66657294444444437</v>
      </c>
      <c r="PD3" s="13">
        <v>0.36834161111111113</v>
      </c>
      <c r="PE3" s="13">
        <v>0.73980777777777773</v>
      </c>
      <c r="PF3" s="13">
        <v>0.73483577777777775</v>
      </c>
      <c r="PG3" s="13">
        <v>4.655555555555556E-3</v>
      </c>
      <c r="PH3" s="13">
        <v>5.4326581111111105</v>
      </c>
      <c r="PI3" s="13">
        <v>0.44337061111111115</v>
      </c>
      <c r="PJ3" s="13">
        <v>0.50438483333333339</v>
      </c>
      <c r="PK3" s="13">
        <v>0.59303349999999999</v>
      </c>
      <c r="PL3" s="13">
        <v>0.63764072222222223</v>
      </c>
      <c r="PM3" s="13">
        <f t="shared" si="10"/>
        <v>1.1355978957332165</v>
      </c>
      <c r="PN3" s="13">
        <v>44.072666669999997</v>
      </c>
      <c r="PO3" s="13">
        <v>29.015882352999999</v>
      </c>
      <c r="PP3" s="13">
        <v>40.408529412</v>
      </c>
      <c r="PQ3" s="13">
        <f t="shared" ref="PQ3:PQ9" si="72">(PP3-PM3)</f>
        <v>39.27293151626678</v>
      </c>
      <c r="PR3" s="13">
        <v>104.09705882</v>
      </c>
      <c r="PS3" s="13">
        <f t="shared" si="11"/>
        <v>84.902941179999999</v>
      </c>
      <c r="PT3" s="13">
        <f t="shared" si="12"/>
        <v>70.551249880056986</v>
      </c>
      <c r="PU3" s="13">
        <v>0.5914208333333334</v>
      </c>
      <c r="PV3" s="13">
        <v>0.26190416666666666</v>
      </c>
      <c r="PW3" s="13">
        <v>6.6591666666666674E-2</v>
      </c>
      <c r="PX3" s="13">
        <v>9.8416666666666666E-2</v>
      </c>
      <c r="PY3" s="13">
        <v>9.0820833333333337E-2</v>
      </c>
      <c r="PZ3" s="13">
        <v>8.593333333333332E-2</v>
      </c>
      <c r="QA3" s="13">
        <v>0.71339495833333333</v>
      </c>
      <c r="QB3" s="13">
        <v>0.79660491666666655</v>
      </c>
      <c r="QC3" s="13">
        <v>0.45269787500000008</v>
      </c>
      <c r="QD3" s="13">
        <v>0.59382866666666678</v>
      </c>
      <c r="QE3" s="13">
        <v>0.38557316666666669</v>
      </c>
      <c r="QF3" s="13">
        <v>0.73266924999999994</v>
      </c>
      <c r="QG3" s="13">
        <v>0.74528825000000021</v>
      </c>
      <c r="QH3" s="13">
        <v>7.595833333333332E-3</v>
      </c>
      <c r="QI3" s="13">
        <v>5.0236368333333319</v>
      </c>
      <c r="QJ3" s="13">
        <v>0.48412783333333337</v>
      </c>
      <c r="QK3" s="13">
        <v>0.54081366666666664</v>
      </c>
      <c r="QL3" s="13">
        <v>0.62752812499999988</v>
      </c>
      <c r="QM3" s="13">
        <v>0.66843391666666674</v>
      </c>
      <c r="QN3" s="13">
        <f t="shared" si="13"/>
        <v>0.63956269897384554</v>
      </c>
      <c r="QO3" s="13">
        <v>37.543636364000001</v>
      </c>
      <c r="QP3" s="13">
        <v>39.246363635999998</v>
      </c>
      <c r="QQ3" s="13">
        <v>110.42727273</v>
      </c>
      <c r="QR3" s="13">
        <f>DZ3-QQ3</f>
        <v>78.572727270000001</v>
      </c>
      <c r="QS3" s="13">
        <f>QB3*QR3</f>
        <v>62.591420859191068</v>
      </c>
      <c r="QT3" s="13">
        <v>0.55310697674418607</v>
      </c>
      <c r="QU3" s="13">
        <v>0.24361395348837214</v>
      </c>
      <c r="QV3" s="13">
        <v>6.1388372093023252E-2</v>
      </c>
      <c r="QW3" s="13">
        <v>8.5188372093023254E-2</v>
      </c>
      <c r="QX3" s="13">
        <v>8.4958139534883736E-2</v>
      </c>
      <c r="QY3" s="13">
        <v>8.0741860465116291E-2</v>
      </c>
      <c r="QZ3" s="13">
        <v>0.73226404651162802</v>
      </c>
      <c r="RA3" s="13">
        <v>0.79925379069767433</v>
      </c>
      <c r="RB3" s="13">
        <v>0.48096639534883712</v>
      </c>
      <c r="RC3" s="13">
        <v>0.59645472093023255</v>
      </c>
      <c r="RD3" s="13">
        <v>0.38817897674418611</v>
      </c>
      <c r="RE3" s="13">
        <v>0.73292323255813974</v>
      </c>
      <c r="RF3" s="13">
        <v>0.74443239534883721</v>
      </c>
      <c r="RG3" s="13">
        <v>2.302325581395347E-4</v>
      </c>
      <c r="RH3" s="13">
        <v>5.4992284883720917</v>
      </c>
      <c r="RI3" s="13">
        <v>0.4858392325581396</v>
      </c>
      <c r="RJ3" s="13">
        <v>0.53021786046511643</v>
      </c>
      <c r="RK3" s="13">
        <v>0.62946265116279054</v>
      </c>
      <c r="RL3" s="13">
        <v>0.66142702325581393</v>
      </c>
      <c r="RM3" s="13">
        <f t="shared" si="14"/>
        <v>0.59740560983409885</v>
      </c>
      <c r="RN3" s="13">
        <v>0.56605714285714281</v>
      </c>
      <c r="RO3" s="13">
        <v>0.26909387755102032</v>
      </c>
      <c r="RP3" s="13">
        <v>5.4326530612244898E-2</v>
      </c>
      <c r="RQ3" s="13">
        <v>8.9981632653061194E-2</v>
      </c>
      <c r="RR3" s="13">
        <v>8.290816326530609E-2</v>
      </c>
      <c r="RS3" s="13">
        <v>8.1116326530612251E-2</v>
      </c>
      <c r="RT3" s="13">
        <v>0.72515938775510214</v>
      </c>
      <c r="RU3" s="13">
        <v>0.82410991836734693</v>
      </c>
      <c r="RV3" s="13">
        <v>0.49838367346938767</v>
      </c>
      <c r="RW3" s="13">
        <v>0.66322761224489768</v>
      </c>
      <c r="RX3" s="13">
        <v>0.35521112244897951</v>
      </c>
      <c r="RY3" s="13">
        <v>0.74350020408163287</v>
      </c>
      <c r="RZ3" s="13">
        <v>0.74863285714285721</v>
      </c>
      <c r="SA3" s="13">
        <v>7.0734693877551021E-3</v>
      </c>
      <c r="SB3" s="13">
        <v>5.2902582244897935</v>
      </c>
      <c r="SC3" s="13">
        <v>0.43103628571428559</v>
      </c>
      <c r="SD3" s="13">
        <v>0.48980032653061228</v>
      </c>
      <c r="SE3" s="13">
        <v>0.57999540816326522</v>
      </c>
      <c r="SF3" s="13">
        <v>0.62334977551020399</v>
      </c>
      <c r="SG3" s="13">
        <f t="shared" si="15"/>
        <v>0.88636207608212259</v>
      </c>
      <c r="SH3" s="21">
        <v>133.75</v>
      </c>
      <c r="SI3" s="21">
        <f>EC3-SH3+2</f>
        <v>69.25</v>
      </c>
      <c r="SJ3" s="24">
        <f>RU3*SI3</f>
        <v>57.069611846938777</v>
      </c>
      <c r="SK3" s="13">
        <v>0.58721521739130433</v>
      </c>
      <c r="SL3" s="13">
        <v>0.25436086956521742</v>
      </c>
      <c r="SM3" s="13">
        <v>4.4378260869565221E-2</v>
      </c>
      <c r="SN3" s="13">
        <v>7.4289130434782594E-2</v>
      </c>
      <c r="SO3" s="13">
        <v>7.5536956521739113E-2</v>
      </c>
      <c r="SP3" s="13">
        <v>7.5247826086956515E-2</v>
      </c>
      <c r="SQ3" s="13">
        <v>0.77513539130434783</v>
      </c>
      <c r="SR3" s="13">
        <v>0.85907697826086948</v>
      </c>
      <c r="SS3" s="13">
        <v>0.54743769565217393</v>
      </c>
      <c r="ST3" s="13">
        <v>0.70224497826086929</v>
      </c>
      <c r="SU3" s="13">
        <v>0.3955740869565218</v>
      </c>
      <c r="SV3" s="13">
        <v>0.77143726086956543</v>
      </c>
      <c r="SW3" s="13">
        <v>0.77244526086956522</v>
      </c>
      <c r="SX3" s="13">
        <v>-1.2478260869565221E-3</v>
      </c>
      <c r="SY3" s="13">
        <v>6.9152967173913051</v>
      </c>
      <c r="SZ3" s="13">
        <v>0.4604876739130434</v>
      </c>
      <c r="TA3" s="13">
        <v>0.51036071739130418</v>
      </c>
      <c r="TB3" s="13">
        <v>0.61325995652173915</v>
      </c>
      <c r="TC3" s="13">
        <v>0.64898858695652195</v>
      </c>
      <c r="TD3" s="13">
        <v>1.446856903</v>
      </c>
      <c r="TE3" s="13">
        <v>-0.74776479299999998</v>
      </c>
      <c r="TF3" s="13">
        <f t="shared" ref="TF3:TF65" si="73">((SL3-SM3)-0.2*(SL3-SN3))*(SL3/SM3)</f>
        <v>0.99712600819556918</v>
      </c>
      <c r="TG3" s="21">
        <v>122.4</v>
      </c>
      <c r="TH3" s="21">
        <f t="shared" si="16"/>
        <v>80.599999999999994</v>
      </c>
      <c r="TI3" s="24">
        <f t="shared" ref="TI3:TI65" si="74">SR3*TH3</f>
        <v>69.241604447826077</v>
      </c>
      <c r="TJ3" s="26">
        <v>2</v>
      </c>
      <c r="TK3" s="24">
        <v>5.14</v>
      </c>
      <c r="TL3" s="13">
        <v>1.03</v>
      </c>
      <c r="TM3" s="24">
        <v>80.599999999999994</v>
      </c>
      <c r="TN3" s="24">
        <v>28.1</v>
      </c>
      <c r="TO3" s="24">
        <v>5.4</v>
      </c>
      <c r="TP3" s="24">
        <v>10.6</v>
      </c>
    </row>
    <row r="4" spans="1:536" x14ac:dyDescent="0.25">
      <c r="A4" s="10">
        <v>3</v>
      </c>
      <c r="B4" s="20">
        <v>1</v>
      </c>
      <c r="C4" s="21">
        <v>201</v>
      </c>
      <c r="D4" s="21">
        <v>2</v>
      </c>
      <c r="E4" s="10" t="s">
        <v>60</v>
      </c>
      <c r="F4" s="21">
        <v>4</v>
      </c>
      <c r="G4" s="24">
        <f t="shared" si="17"/>
        <v>179.20000000000002</v>
      </c>
      <c r="H4" s="24">
        <f t="shared" si="18"/>
        <v>59.733333333333341</v>
      </c>
      <c r="I4" s="21">
        <v>160</v>
      </c>
      <c r="J4" s="13">
        <f t="shared" si="19"/>
        <v>59.733333333333341</v>
      </c>
      <c r="K4" s="13">
        <f t="shared" si="20"/>
        <v>59.733333333333341</v>
      </c>
      <c r="L4" s="13">
        <f t="shared" si="21"/>
        <v>59.733333333333341</v>
      </c>
      <c r="M4" s="22">
        <v>408748.333851</v>
      </c>
      <c r="N4" s="22">
        <v>3660515.5791310002</v>
      </c>
      <c r="O4" s="23">
        <v>33.079411999999998</v>
      </c>
      <c r="P4" s="23">
        <v>-111.97769</v>
      </c>
      <c r="Q4" s="13">
        <v>49.839999999999996</v>
      </c>
      <c r="R4" s="13">
        <v>24</v>
      </c>
      <c r="S4" s="13">
        <v>26.160000000000004</v>
      </c>
      <c r="T4" s="13">
        <v>49.839999999999996</v>
      </c>
      <c r="U4" s="13">
        <v>22</v>
      </c>
      <c r="V4" s="13">
        <v>28.16</v>
      </c>
      <c r="W4" s="13">
        <v>49.839999999999996</v>
      </c>
      <c r="X4" s="13">
        <v>18</v>
      </c>
      <c r="Y4" s="13">
        <v>32.160000000000004</v>
      </c>
      <c r="Z4" s="13">
        <v>46.9402985074627</v>
      </c>
      <c r="AA4" s="21">
        <v>-9999</v>
      </c>
      <c r="AB4" s="21">
        <v>-9999</v>
      </c>
      <c r="AC4" s="21">
        <v>-9999</v>
      </c>
      <c r="AD4" s="10">
        <v>8.4</v>
      </c>
      <c r="AE4" s="10">
        <v>7.2</v>
      </c>
      <c r="AF4" s="13">
        <v>0.7</v>
      </c>
      <c r="AG4" s="10" t="s">
        <v>132</v>
      </c>
      <c r="AH4" s="10">
        <v>2</v>
      </c>
      <c r="AI4" s="24">
        <v>0.9</v>
      </c>
      <c r="AJ4" s="24">
        <v>1</v>
      </c>
      <c r="AK4" s="10">
        <v>2</v>
      </c>
      <c r="AL4" s="10">
        <v>279</v>
      </c>
      <c r="AM4" s="10">
        <v>23</v>
      </c>
      <c r="AN4" s="13">
        <v>0.86</v>
      </c>
      <c r="AO4" s="24">
        <v>4.5</v>
      </c>
      <c r="AP4" s="24">
        <v>7.8</v>
      </c>
      <c r="AQ4" s="13">
        <v>2.6</v>
      </c>
      <c r="AR4" s="10">
        <v>2914</v>
      </c>
      <c r="AS4" s="10">
        <v>294</v>
      </c>
      <c r="AT4" s="10">
        <v>241</v>
      </c>
      <c r="AU4" s="10">
        <v>18.8</v>
      </c>
      <c r="AV4" s="10">
        <v>0</v>
      </c>
      <c r="AW4" s="10">
        <v>4</v>
      </c>
      <c r="AX4" s="10">
        <v>77</v>
      </c>
      <c r="AY4" s="10">
        <v>13</v>
      </c>
      <c r="AZ4" s="10">
        <v>6</v>
      </c>
      <c r="BA4" s="10">
        <v>0.9</v>
      </c>
      <c r="BB4" s="10">
        <v>66</v>
      </c>
      <c r="BC4" s="25">
        <v>2.5349868021315807</v>
      </c>
      <c r="BD4" s="25">
        <v>1.2923506811037373</v>
      </c>
      <c r="BE4" s="25">
        <v>1.6058683584456781</v>
      </c>
      <c r="BF4" s="25">
        <v>2.2234354062236341</v>
      </c>
      <c r="BG4" s="25">
        <v>1.4539095678241318</v>
      </c>
      <c r="BH4" s="25">
        <v>1.5725304802189599</v>
      </c>
      <c r="BI4" s="13">
        <f t="shared" si="22"/>
        <v>15.309349932941272</v>
      </c>
      <c r="BJ4" s="13">
        <f t="shared" si="23"/>
        <v>21.732823366723984</v>
      </c>
      <c r="BK4" s="13">
        <f t="shared" si="24"/>
        <v>30.626564991618523</v>
      </c>
      <c r="BL4" s="13">
        <f t="shared" ref="BL4:BM4" si="75">(BK4+(BG4*4))</f>
        <v>36.442203262915051</v>
      </c>
      <c r="BM4" s="13">
        <f t="shared" si="75"/>
        <v>42.732325183790891</v>
      </c>
      <c r="BN4" s="13">
        <f t="shared" si="26"/>
        <v>8.8937416248945365</v>
      </c>
      <c r="BO4" s="13">
        <f t="shared" si="27"/>
        <v>5.8156382712965273</v>
      </c>
      <c r="BP4" s="13">
        <f t="shared" si="28"/>
        <v>6.2901219208758397</v>
      </c>
      <c r="BQ4" s="13">
        <f t="shared" si="29"/>
        <v>20.999501817066903</v>
      </c>
      <c r="BR4" s="25">
        <v>2.3507146770257483</v>
      </c>
      <c r="BS4" s="25">
        <v>1.7464198393293744</v>
      </c>
      <c r="BT4" s="25">
        <v>2.30471847739889</v>
      </c>
      <c r="BU4" s="25">
        <v>2.4616606283190237</v>
      </c>
      <c r="BV4" s="25">
        <v>2.3182613040219837</v>
      </c>
      <c r="BW4" s="25">
        <v>2.6275192834038319</v>
      </c>
      <c r="BX4" s="13">
        <f t="shared" si="30"/>
        <v>16.388538065420491</v>
      </c>
      <c r="BY4" s="13">
        <f t="shared" si="31"/>
        <v>25.607411975016049</v>
      </c>
      <c r="BZ4" s="13">
        <f t="shared" si="32"/>
        <v>35.454054488292144</v>
      </c>
      <c r="CA4" s="13">
        <f t="shared" si="33"/>
        <v>9.8466425132760946</v>
      </c>
      <c r="CB4" s="13">
        <f t="shared" si="34"/>
        <v>9.2730452160879349</v>
      </c>
      <c r="CC4" s="13">
        <f t="shared" si="35"/>
        <v>10.510077133615328</v>
      </c>
      <c r="CD4" s="13">
        <f t="shared" si="36"/>
        <v>29.629764862979357</v>
      </c>
      <c r="CE4" s="13">
        <v>5.29</v>
      </c>
      <c r="CF4" s="13">
        <v>1.3450000000000002</v>
      </c>
      <c r="CG4" s="13">
        <v>2</v>
      </c>
      <c r="CH4" s="13">
        <v>1.2450000000000001</v>
      </c>
      <c r="CI4" s="13">
        <v>1.375</v>
      </c>
      <c r="CJ4" s="13">
        <v>1.4050000000000002</v>
      </c>
      <c r="CK4" s="13">
        <f t="shared" si="37"/>
        <v>26.54</v>
      </c>
      <c r="CL4" s="13">
        <f t="shared" si="38"/>
        <v>34.54</v>
      </c>
      <c r="CM4" s="13">
        <f t="shared" si="39"/>
        <v>39.519999999999996</v>
      </c>
      <c r="CN4" s="13">
        <f t="shared" ref="CN4:CO4" si="76">(CM4+(CI4*4))</f>
        <v>45.019999999999996</v>
      </c>
      <c r="CO4" s="13">
        <f t="shared" si="76"/>
        <v>50.64</v>
      </c>
      <c r="CP4" s="13">
        <f t="shared" si="41"/>
        <v>4.9800000000000004</v>
      </c>
      <c r="CQ4" s="13">
        <f t="shared" si="42"/>
        <v>5.5</v>
      </c>
      <c r="CR4" s="13">
        <f t="shared" si="43"/>
        <v>5.620000000000001</v>
      </c>
      <c r="CS4" s="13">
        <f t="shared" si="44"/>
        <v>16.100000000000001</v>
      </c>
      <c r="CT4" s="13">
        <v>1.9916745864659597</v>
      </c>
      <c r="CU4" s="13">
        <v>21.50859084371119</v>
      </c>
      <c r="CV4" s="13">
        <v>4.0596476331988933</v>
      </c>
      <c r="CW4" s="13">
        <v>23.652090851199304</v>
      </c>
      <c r="CX4" s="13">
        <v>0.65999459020827711</v>
      </c>
      <c r="CY4" s="13">
        <v>12.539897213957266</v>
      </c>
      <c r="CZ4" s="13">
        <v>15</v>
      </c>
      <c r="DA4" s="13">
        <v>15</v>
      </c>
      <c r="DB4" s="13">
        <v>15</v>
      </c>
      <c r="DC4" s="13">
        <v>27.666666666666668</v>
      </c>
      <c r="DD4" s="13">
        <v>37.666666666666664</v>
      </c>
      <c r="DE4" s="13">
        <v>31.666666666666668</v>
      </c>
      <c r="DF4" s="13">
        <v>44</v>
      </c>
      <c r="DG4" s="13">
        <v>50.333333333333336</v>
      </c>
      <c r="DH4" s="13">
        <v>60.666666666666664</v>
      </c>
      <c r="DI4" s="13">
        <v>62.333333333333336</v>
      </c>
      <c r="DJ4" s="13">
        <v>72.333333333333329</v>
      </c>
      <c r="DK4" s="13">
        <v>72.666666666666671</v>
      </c>
      <c r="DL4" s="13">
        <v>84</v>
      </c>
      <c r="DM4" s="13">
        <v>83.666666666666671</v>
      </c>
      <c r="DN4" s="13">
        <v>94</v>
      </c>
      <c r="DO4" s="13">
        <v>85.333333333333329</v>
      </c>
      <c r="DP4" s="13">
        <v>98</v>
      </c>
      <c r="DQ4" s="13">
        <f t="shared" si="45"/>
        <v>80.555555555555557</v>
      </c>
      <c r="DR4" s="13">
        <f t="shared" si="46"/>
        <v>80.555555555555557</v>
      </c>
      <c r="DS4" s="13">
        <v>89.666666666666671</v>
      </c>
      <c r="DT4" s="13">
        <v>101.33333333333333</v>
      </c>
      <c r="DU4" s="21">
        <v>131</v>
      </c>
      <c r="DV4" s="21">
        <v>147</v>
      </c>
      <c r="DW4" s="21">
        <v>166</v>
      </c>
      <c r="DX4" s="21">
        <v>171</v>
      </c>
      <c r="DY4" s="21">
        <v>178</v>
      </c>
      <c r="DZ4" s="21">
        <v>189</v>
      </c>
      <c r="EA4" s="21">
        <v>199</v>
      </c>
      <c r="EB4" s="21">
        <v>199</v>
      </c>
      <c r="EC4" s="21">
        <v>201</v>
      </c>
      <c r="ED4" s="21">
        <v>203</v>
      </c>
      <c r="EE4" s="12">
        <v>47.8</v>
      </c>
      <c r="EF4" s="12">
        <v>38.299999999999997</v>
      </c>
      <c r="EG4" s="12">
        <v>42.3</v>
      </c>
      <c r="EH4" s="12">
        <v>42.8</v>
      </c>
      <c r="EI4" s="12">
        <v>41.3</v>
      </c>
      <c r="EJ4" s="12">
        <v>35.200000000000003</v>
      </c>
      <c r="EK4" s="12">
        <v>38.4</v>
      </c>
      <c r="EL4" s="12">
        <v>39.5</v>
      </c>
      <c r="EM4" s="12">
        <v>40.700000000000003</v>
      </c>
      <c r="EN4" s="12">
        <v>38.9</v>
      </c>
      <c r="EO4" s="10">
        <v>4.83</v>
      </c>
      <c r="EP4" s="10">
        <v>5.85</v>
      </c>
      <c r="EQ4" s="10">
        <v>4.78</v>
      </c>
      <c r="ER4" s="10">
        <v>4.4000000000000004</v>
      </c>
      <c r="ES4" s="10">
        <v>4.25</v>
      </c>
      <c r="ET4" s="10">
        <v>3.91</v>
      </c>
      <c r="EU4" s="10">
        <v>4.03</v>
      </c>
      <c r="EV4" s="10">
        <v>3.93</v>
      </c>
      <c r="EW4" s="10">
        <v>3.61</v>
      </c>
      <c r="EX4" s="10">
        <v>3.72</v>
      </c>
      <c r="EY4" s="13">
        <v>25867.899999999998</v>
      </c>
      <c r="EZ4" s="13">
        <v>16207.1</v>
      </c>
      <c r="FA4" s="11">
        <v>16297.002997002999</v>
      </c>
      <c r="FB4" s="13">
        <v>11823.804780876495</v>
      </c>
      <c r="FC4" s="13">
        <v>10484.315684315685</v>
      </c>
      <c r="FD4" s="13">
        <v>8065.265265265265</v>
      </c>
      <c r="FE4" s="11">
        <v>10018.407960199005</v>
      </c>
      <c r="FF4" s="11">
        <v>5396.4107676969088</v>
      </c>
      <c r="FG4" s="11">
        <v>1741.1646586345382</v>
      </c>
      <c r="FH4" s="12">
        <v>1374.9763033175357</v>
      </c>
      <c r="FI4" s="13">
        <v>266.22999999999996</v>
      </c>
      <c r="FJ4" s="10">
        <v>10</v>
      </c>
      <c r="FK4" s="10">
        <v>282</v>
      </c>
      <c r="FL4" s="10">
        <v>88</v>
      </c>
      <c r="FM4" s="10">
        <v>96.63000000000001</v>
      </c>
      <c r="FN4" s="10">
        <v>271.09999999999997</v>
      </c>
      <c r="FO4" s="10">
        <v>162.85999999999999</v>
      </c>
      <c r="FP4" s="10">
        <v>116.67</v>
      </c>
      <c r="FQ4" s="13">
        <f t="shared" si="47"/>
        <v>1143.8235294117646</v>
      </c>
      <c r="FR4" s="13">
        <f t="shared" si="48"/>
        <v>1021.2710084033612</v>
      </c>
      <c r="FS4" s="13">
        <f t="shared" si="0"/>
        <v>2610.0980392156857</v>
      </c>
      <c r="FT4" s="13">
        <f t="shared" si="1"/>
        <v>2764.705882352941</v>
      </c>
      <c r="FU4" s="13">
        <f t="shared" si="49"/>
        <v>947.35294117647072</v>
      </c>
      <c r="FV4" s="13">
        <f t="shared" si="50"/>
        <v>2657.8431372549016</v>
      </c>
      <c r="FW4" s="13">
        <f t="shared" si="51"/>
        <v>8980</v>
      </c>
      <c r="FX4" s="13">
        <f t="shared" si="52"/>
        <v>1596.6666666666665</v>
      </c>
      <c r="FY4" s="13">
        <v>136.58000000000001</v>
      </c>
      <c r="FZ4" s="13">
        <v>0</v>
      </c>
      <c r="GA4" s="13">
        <f t="shared" si="53"/>
        <v>26.279999999999973</v>
      </c>
      <c r="GB4" s="10">
        <v>3.38</v>
      </c>
      <c r="GC4" s="13">
        <f t="shared" si="54"/>
        <v>88.221313725490162</v>
      </c>
      <c r="GD4" s="13">
        <v>1.1200000000000001</v>
      </c>
      <c r="GE4" s="13">
        <f t="shared" si="55"/>
        <v>30.964705882352945</v>
      </c>
      <c r="GF4" s="13">
        <v>1.76</v>
      </c>
      <c r="GG4" s="13">
        <f t="shared" si="56"/>
        <v>16.673411764705886</v>
      </c>
      <c r="GH4" s="13">
        <v>3.85</v>
      </c>
      <c r="GI4" s="13">
        <f t="shared" si="57"/>
        <v>61.471666666666657</v>
      </c>
      <c r="GJ4" s="13">
        <f t="shared" si="58"/>
        <v>197.33109803921565</v>
      </c>
      <c r="GK4" s="13">
        <f t="shared" si="59"/>
        <v>176.18848039215681</v>
      </c>
      <c r="GL4" s="10">
        <v>17.2</v>
      </c>
      <c r="GM4" s="13">
        <v>6.64</v>
      </c>
      <c r="GN4" s="13">
        <f t="shared" si="60"/>
        <v>5555.7308191346901</v>
      </c>
      <c r="GO4" s="13">
        <v>2.46</v>
      </c>
      <c r="GP4" s="13">
        <f t="shared" si="61"/>
        <v>0.37048192771084337</v>
      </c>
      <c r="GQ4" s="13">
        <f t="shared" si="62"/>
        <v>2058.2978637155629</v>
      </c>
      <c r="GR4" s="13">
        <f t="shared" si="63"/>
        <v>2305.2936073614305</v>
      </c>
      <c r="GS4" s="13">
        <v>4677.3177777777782</v>
      </c>
      <c r="GT4" s="13">
        <v>4705</v>
      </c>
      <c r="GU4" s="13">
        <f t="shared" si="64"/>
        <v>1740.85</v>
      </c>
      <c r="GV4" s="13">
        <f t="shared" si="65"/>
        <v>1949.7520000000002</v>
      </c>
      <c r="GW4" s="13">
        <f>GS4*GP4</f>
        <v>1732.8617068273095</v>
      </c>
      <c r="GX4" s="13">
        <f>GW4*1.12</f>
        <v>1940.8051116465867</v>
      </c>
      <c r="GY4" s="13">
        <v>3.2</v>
      </c>
      <c r="GZ4" s="13">
        <f t="shared" si="66"/>
        <v>3.14</v>
      </c>
      <c r="HA4" s="21">
        <v>3175</v>
      </c>
      <c r="HB4" s="13">
        <f t="shared" si="2"/>
        <v>0.47289156626506029</v>
      </c>
      <c r="HC4" s="21">
        <f t="shared" si="3"/>
        <v>2677.460635727562</v>
      </c>
      <c r="HD4" s="22">
        <f t="shared" si="4"/>
        <v>1.3008130081300815</v>
      </c>
      <c r="HE4" s="21">
        <f t="shared" si="5"/>
        <v>2656.5429745109404</v>
      </c>
      <c r="HF4" s="13">
        <v>4.1100000000000003</v>
      </c>
      <c r="HG4" s="22">
        <f t="shared" si="67"/>
        <v>110.04363212840281</v>
      </c>
      <c r="HH4" s="22">
        <f t="shared" si="6"/>
        <v>3.3707790589365541</v>
      </c>
      <c r="HI4" s="13">
        <v>0.55115294117647062</v>
      </c>
      <c r="HJ4" s="13">
        <v>0.41124705882352941</v>
      </c>
      <c r="HK4" s="13">
        <v>0.41347941176470593</v>
      </c>
      <c r="HL4" s="13">
        <v>0.33893823529411765</v>
      </c>
      <c r="HM4" s="13">
        <v>0.21282352941176472</v>
      </c>
      <c r="HN4" s="13">
        <v>0.19545882352941177</v>
      </c>
      <c r="HO4" s="13">
        <v>0.23838979411764699</v>
      </c>
      <c r="HP4" s="13">
        <v>0.14271499999999995</v>
      </c>
      <c r="HQ4" s="13">
        <v>9.6419000000000019E-2</v>
      </c>
      <c r="HR4" s="13">
        <v>-2.6589705882352935E-3</v>
      </c>
      <c r="HS4" s="13">
        <v>0.14531594117647059</v>
      </c>
      <c r="HT4" s="13">
        <v>0.4428772352941176</v>
      </c>
      <c r="HU4" s="13">
        <v>0.47640544117647049</v>
      </c>
      <c r="HV4" s="13">
        <v>0.12611470588235293</v>
      </c>
      <c r="HW4" s="13">
        <v>0.62646323529411774</v>
      </c>
      <c r="HX4" s="13">
        <v>1.0196736176470591</v>
      </c>
      <c r="HY4" s="13">
        <v>0.60952852941176472</v>
      </c>
      <c r="HZ4" s="13">
        <v>1.0169233235294122</v>
      </c>
      <c r="IA4" s="13">
        <v>0.65886320588235303</v>
      </c>
      <c r="IB4" s="13">
        <v>0.59368750000000003</v>
      </c>
      <c r="IC4" s="13">
        <v>0.45666875000000001</v>
      </c>
      <c r="ID4" s="13">
        <v>0.43186875000000008</v>
      </c>
      <c r="IE4" s="13">
        <v>0.39724375000000001</v>
      </c>
      <c r="IF4" s="13">
        <v>0.27189999999999998</v>
      </c>
      <c r="IG4" s="13">
        <v>0.25125625000000001</v>
      </c>
      <c r="IH4" s="13">
        <v>0.19821962499999995</v>
      </c>
      <c r="II4" s="13">
        <v>0.157714625</v>
      </c>
      <c r="IJ4" s="13">
        <v>6.9610187500000018E-2</v>
      </c>
      <c r="IK4" s="13">
        <v>2.7878375E-2</v>
      </c>
      <c r="IL4" s="13">
        <v>0.130413</v>
      </c>
      <c r="IM4" s="13">
        <v>0.37172606250000001</v>
      </c>
      <c r="IN4" s="13">
        <v>0.40519456250000008</v>
      </c>
      <c r="IO4" s="13">
        <v>0.12534375</v>
      </c>
      <c r="IP4" s="13">
        <v>0.49477943750000009</v>
      </c>
      <c r="IQ4" s="13">
        <v>0.8278450624999999</v>
      </c>
      <c r="IR4" s="13">
        <v>0.65808606250000001</v>
      </c>
      <c r="IS4" s="13">
        <v>0.8475764375</v>
      </c>
      <c r="IT4" s="13">
        <v>0.69737518749999983</v>
      </c>
      <c r="IU4" s="13">
        <v>0.63918095238095252</v>
      </c>
      <c r="IV4" s="13">
        <v>0.45146666666666657</v>
      </c>
      <c r="IW4" s="13">
        <v>0.44227619047619043</v>
      </c>
      <c r="IX4" s="13">
        <v>0.38833333333333331</v>
      </c>
      <c r="IY4" s="13">
        <v>0.28296666666666664</v>
      </c>
      <c r="IZ4" s="13">
        <v>0.24976190476190471</v>
      </c>
      <c r="JA4" s="13">
        <v>0.24398690476190474</v>
      </c>
      <c r="JB4" s="13">
        <v>0.18192566666666665</v>
      </c>
      <c r="JC4" s="13">
        <v>7.5098952380952377E-2</v>
      </c>
      <c r="JD4" s="13">
        <v>1.0192523809523809E-2</v>
      </c>
      <c r="JE4" s="13">
        <v>0.17205638095238096</v>
      </c>
      <c r="JF4" s="13">
        <v>0.38614385714285715</v>
      </c>
      <c r="JG4" s="13">
        <v>0.43790628571428575</v>
      </c>
      <c r="JH4" s="13">
        <v>0.10536666666666666</v>
      </c>
      <c r="JI4" s="13">
        <v>0.6463564285714285</v>
      </c>
      <c r="JJ4" s="13">
        <v>0.94807642857142838</v>
      </c>
      <c r="JK4" s="13">
        <v>0.70568033333333335</v>
      </c>
      <c r="JL4" s="13">
        <v>0.95543609523809536</v>
      </c>
      <c r="JM4" s="13">
        <v>0.74865552380952372</v>
      </c>
      <c r="JN4" s="13">
        <v>0.62682105263157883</v>
      </c>
      <c r="JO4" s="13">
        <v>0.42544736842105269</v>
      </c>
      <c r="JP4" s="13">
        <v>0.41905789473684207</v>
      </c>
      <c r="JQ4" s="13">
        <v>0.36718421052631572</v>
      </c>
      <c r="JR4" s="13">
        <v>0.26983684210526315</v>
      </c>
      <c r="JS4" s="13">
        <v>0.23607894736842105</v>
      </c>
      <c r="JT4" s="13">
        <v>0.26110626315789476</v>
      </c>
      <c r="JU4" s="13">
        <v>0.19856426315789474</v>
      </c>
      <c r="JV4" s="13">
        <v>7.340736842105261E-2</v>
      </c>
      <c r="JW4" s="13">
        <v>7.4861052631578938E-3</v>
      </c>
      <c r="JX4" s="13">
        <v>0.19136184210526316</v>
      </c>
      <c r="JY4" s="13">
        <v>0.39814394736842101</v>
      </c>
      <c r="JZ4" s="13">
        <v>0.45273584210526308</v>
      </c>
      <c r="KA4" s="13">
        <v>9.7347368421052655E-2</v>
      </c>
      <c r="KB4" s="13">
        <v>0.70754742105263158</v>
      </c>
      <c r="KC4" s="13">
        <v>0.96574705263157901</v>
      </c>
      <c r="KD4" s="13">
        <v>0.73296136842105264</v>
      </c>
      <c r="KE4" s="13">
        <v>0.97089073684210525</v>
      </c>
      <c r="KF4" s="13">
        <v>0.77549100000000004</v>
      </c>
      <c r="KG4" s="13">
        <v>0.54244736842105268</v>
      </c>
      <c r="KH4" s="13">
        <v>0.37326315789473685</v>
      </c>
      <c r="KI4" s="13">
        <v>0.31501052631578946</v>
      </c>
      <c r="KJ4" s="13">
        <v>0.31581052631578949</v>
      </c>
      <c r="KK4" s="13">
        <v>0.21631578947368424</v>
      </c>
      <c r="KL4" s="13">
        <v>0.19094736842105262</v>
      </c>
      <c r="KM4" s="13">
        <v>0.26356652631578936</v>
      </c>
      <c r="KN4" s="13">
        <v>0.26484757894736838</v>
      </c>
      <c r="KO4" s="13">
        <v>8.321868421052632E-2</v>
      </c>
      <c r="KP4" s="13">
        <v>8.4563210526315769E-2</v>
      </c>
      <c r="KQ4" s="13">
        <v>0.18446626315789472</v>
      </c>
      <c r="KR4" s="13">
        <v>0.42934047368421058</v>
      </c>
      <c r="KS4" s="13">
        <v>0.47879226315789469</v>
      </c>
      <c r="KT4" s="13">
        <v>9.9494736842105275E-2</v>
      </c>
      <c r="KU4" s="13">
        <v>0.71853794736842114</v>
      </c>
      <c r="KV4" s="13">
        <v>0.69844194736842125</v>
      </c>
      <c r="KW4" s="13">
        <v>0.70058726315789488</v>
      </c>
      <c r="KX4" s="13">
        <v>0.74489526315789478</v>
      </c>
      <c r="KY4" s="13">
        <v>0.74690747368421062</v>
      </c>
      <c r="KZ4" s="13">
        <v>0.49741228070175436</v>
      </c>
      <c r="LA4" s="13">
        <v>0.30246140350877199</v>
      </c>
      <c r="LB4" s="13">
        <v>0.23727719298245606</v>
      </c>
      <c r="LC4" s="13">
        <v>0.2284631578947369</v>
      </c>
      <c r="LD4" s="13">
        <v>0.18320701754385965</v>
      </c>
      <c r="LE4" s="13">
        <v>0.1607578947368421</v>
      </c>
      <c r="LF4" s="13">
        <v>0.36875752631578967</v>
      </c>
      <c r="LG4" s="13">
        <v>0.35331819298245604</v>
      </c>
      <c r="LH4" s="13">
        <v>0.13947371929824559</v>
      </c>
      <c r="LI4" s="13">
        <v>0.12173815789473687</v>
      </c>
      <c r="LJ4" s="13">
        <v>0.24261603508771937</v>
      </c>
      <c r="LK4" s="13">
        <v>0.4601797719298249</v>
      </c>
      <c r="LL4" s="13">
        <v>0.5100572105263157</v>
      </c>
      <c r="LM4" s="13">
        <v>4.5256140350877189E-2</v>
      </c>
      <c r="LN4" s="13">
        <v>1.1909971929824561</v>
      </c>
      <c r="LO4" s="13">
        <v>0.69463984210526286</v>
      </c>
      <c r="LP4" s="13">
        <v>0.6635914210526318</v>
      </c>
      <c r="LQ4" s="13">
        <v>0.75377956140350877</v>
      </c>
      <c r="LR4" s="13">
        <v>0.72927138596491214</v>
      </c>
      <c r="LS4" s="13">
        <v>43.741176471000003</v>
      </c>
      <c r="LT4" s="13">
        <v>42.199411765000001</v>
      </c>
      <c r="LU4" s="13">
        <v>108.07647059</v>
      </c>
      <c r="LV4" s="13">
        <f t="shared" si="68"/>
        <v>22.92352941</v>
      </c>
      <c r="LW4" s="13">
        <f t="shared" si="7"/>
        <v>8.0992999879213858</v>
      </c>
      <c r="LX4" s="13">
        <v>0.51359999999999995</v>
      </c>
      <c r="LY4" s="13">
        <v>0.30680000000000002</v>
      </c>
      <c r="LZ4" s="13">
        <v>0.16569999999999999</v>
      </c>
      <c r="MA4" s="13">
        <v>0.17499999999999999</v>
      </c>
      <c r="MB4" s="13">
        <v>0.14480000000000001</v>
      </c>
      <c r="MC4" s="13">
        <v>0.1361</v>
      </c>
      <c r="MD4" s="13">
        <v>0.4899</v>
      </c>
      <c r="ME4" s="13">
        <v>0.51119999999999999</v>
      </c>
      <c r="MF4" s="13">
        <v>0.27279999999999999</v>
      </c>
      <c r="MG4" s="13">
        <v>0.29859999999999998</v>
      </c>
      <c r="MH4" s="13">
        <v>0.25140000000000001</v>
      </c>
      <c r="MI4" s="13">
        <v>0.55869999999999997</v>
      </c>
      <c r="MJ4" s="13">
        <v>0.5796</v>
      </c>
      <c r="MK4" s="13">
        <v>3.0200000000000001E-2</v>
      </c>
      <c r="ML4" s="13">
        <v>1.9479</v>
      </c>
      <c r="MM4" s="13">
        <v>0.49359999999999998</v>
      </c>
      <c r="MN4" s="13">
        <v>0.51449999999999996</v>
      </c>
      <c r="MO4" s="13">
        <v>0.59489999999999998</v>
      </c>
      <c r="MP4" s="13">
        <v>0.61180000000000001</v>
      </c>
      <c r="MQ4" s="13">
        <v>37.948461537999997</v>
      </c>
      <c r="MR4" s="13">
        <v>35.86</v>
      </c>
      <c r="MS4" s="13">
        <v>35.85</v>
      </c>
      <c r="MT4" s="13">
        <f t="shared" si="69"/>
        <v>-2.0984615379999951</v>
      </c>
      <c r="MU4" s="13">
        <v>111.45</v>
      </c>
      <c r="MV4" s="13">
        <f t="shared" si="70"/>
        <v>35.549999999999997</v>
      </c>
      <c r="MW4" s="13">
        <f t="shared" si="8"/>
        <v>18.173159999999999</v>
      </c>
      <c r="MX4" s="13">
        <v>0.42100270270270279</v>
      </c>
      <c r="MY4" s="13">
        <v>0.21938918918918923</v>
      </c>
      <c r="MZ4" s="13">
        <v>0.10558108108108108</v>
      </c>
      <c r="NA4" s="13">
        <v>0.11686756756756755</v>
      </c>
      <c r="NB4" s="13">
        <v>9.7156756756756765E-2</v>
      </c>
      <c r="NC4" s="13">
        <v>8.6262162162162134E-2</v>
      </c>
      <c r="ND4" s="13">
        <v>0.56223256756756756</v>
      </c>
      <c r="NE4" s="13">
        <v>0.59641129729729736</v>
      </c>
      <c r="NF4" s="13">
        <v>0.3037241891891892</v>
      </c>
      <c r="NG4" s="13">
        <v>0.34980372972972978</v>
      </c>
      <c r="NH4" s="13">
        <v>0.31302651351351346</v>
      </c>
      <c r="NI4" s="13">
        <v>0.62277543243243239</v>
      </c>
      <c r="NJ4" s="13">
        <v>0.65774900000000003</v>
      </c>
      <c r="NK4" s="13">
        <v>1.971081081081081E-2</v>
      </c>
      <c r="NL4" s="13">
        <v>2.6141524054054055</v>
      </c>
      <c r="NM4" s="13">
        <v>0.52491256756756743</v>
      </c>
      <c r="NN4" s="13">
        <v>0.55693578378378383</v>
      </c>
      <c r="NO4" s="13">
        <v>0.63772675675675683</v>
      </c>
      <c r="NP4" s="13">
        <v>0.66217170270270276</v>
      </c>
      <c r="NQ4" s="13">
        <v>38.119999999999997</v>
      </c>
      <c r="NR4" s="13">
        <v>39.261000000000003</v>
      </c>
      <c r="NS4" s="13">
        <v>125.50666667</v>
      </c>
      <c r="NT4" s="13">
        <f t="shared" si="71"/>
        <v>40.493333329999999</v>
      </c>
      <c r="NU4" s="13">
        <f t="shared" si="9"/>
        <v>24.150681463237188</v>
      </c>
      <c r="NV4" s="13">
        <v>0.52343802816901386</v>
      </c>
      <c r="NW4" s="13">
        <v>0.25785915492957739</v>
      </c>
      <c r="NX4" s="13">
        <v>9.1152112676056329E-2</v>
      </c>
      <c r="NY4" s="13">
        <v>0.11093239436619717</v>
      </c>
      <c r="NZ4" s="13">
        <v>9.6797183098591547E-2</v>
      </c>
      <c r="OA4" s="13">
        <v>8.8347887323943664E-2</v>
      </c>
      <c r="OB4" s="13">
        <v>0.64763561971830952</v>
      </c>
      <c r="OC4" s="13">
        <v>0.7011895352112677</v>
      </c>
      <c r="OD4" s="13">
        <v>0.39685869014084507</v>
      </c>
      <c r="OE4" s="13">
        <v>0.47699580281690146</v>
      </c>
      <c r="OF4" s="13">
        <v>0.33874050704225356</v>
      </c>
      <c r="OG4" s="13">
        <v>0.68576494366197183</v>
      </c>
      <c r="OH4" s="13">
        <v>0.70924640845070441</v>
      </c>
      <c r="OI4" s="13">
        <v>1.4135211267605637E-2</v>
      </c>
      <c r="OJ4" s="13">
        <v>3.7339411126760575</v>
      </c>
      <c r="OK4" s="13">
        <v>0.48330964788732372</v>
      </c>
      <c r="OL4" s="13">
        <v>0.52317056338028167</v>
      </c>
      <c r="OM4" s="13">
        <v>0.61378236619718329</v>
      </c>
      <c r="ON4" s="13">
        <v>0.64355597183098556</v>
      </c>
      <c r="OO4" s="13">
        <v>36.69</v>
      </c>
      <c r="OP4" s="13">
        <v>40.174999999999997</v>
      </c>
      <c r="OQ4" s="13">
        <v>111.1</v>
      </c>
      <c r="OR4" s="13">
        <f>171-OQ4</f>
        <v>59.900000000000006</v>
      </c>
      <c r="OS4" s="13">
        <f t="shared" ref="OS4:OS35" si="77">OC4*OR4</f>
        <v>42.001253159154942</v>
      </c>
      <c r="OT4" s="13">
        <v>0.6587793103448274</v>
      </c>
      <c r="OU4" s="13">
        <v>0.30986896551724141</v>
      </c>
      <c r="OV4" s="13">
        <v>6.9482758620689658E-2</v>
      </c>
      <c r="OW4" s="13">
        <v>0.10867931034482761</v>
      </c>
      <c r="OX4" s="13">
        <v>0.10372758620689657</v>
      </c>
      <c r="OY4" s="13">
        <v>0.10413793103448275</v>
      </c>
      <c r="OZ4" s="13">
        <v>0.7160896896551725</v>
      </c>
      <c r="PA4" s="13">
        <v>0.80843300000000007</v>
      </c>
      <c r="PB4" s="13">
        <v>0.47982375862068966</v>
      </c>
      <c r="PC4" s="13">
        <v>0.6325983793103449</v>
      </c>
      <c r="PD4" s="13">
        <v>0.3601135172413793</v>
      </c>
      <c r="PE4" s="13">
        <v>0.72690937931034483</v>
      </c>
      <c r="PF4" s="13">
        <v>0.72598875862068957</v>
      </c>
      <c r="PG4" s="13">
        <v>4.9517241379310349E-3</v>
      </c>
      <c r="PH4" s="13">
        <v>5.0642538965517243</v>
      </c>
      <c r="PI4" s="13">
        <v>0.44565134482758623</v>
      </c>
      <c r="PJ4" s="13">
        <v>0.50291410344827592</v>
      </c>
      <c r="PK4" s="13">
        <v>0.59223103448275838</v>
      </c>
      <c r="PL4" s="13">
        <v>0.63435248275862088</v>
      </c>
      <c r="PM4" s="13">
        <f t="shared" si="10"/>
        <v>0.89259177992641425</v>
      </c>
      <c r="PN4" s="13">
        <v>43.466799999999999</v>
      </c>
      <c r="PO4" s="13">
        <v>38.419411765</v>
      </c>
      <c r="PP4" s="13">
        <v>40.42</v>
      </c>
      <c r="PQ4" s="13">
        <f t="shared" si="72"/>
        <v>39.527408220073589</v>
      </c>
      <c r="PR4" s="13">
        <v>107.35294118</v>
      </c>
      <c r="PS4" s="13">
        <f t="shared" si="11"/>
        <v>81.647058819999998</v>
      </c>
      <c r="PT4" s="13">
        <f t="shared" si="12"/>
        <v>66.00617670302907</v>
      </c>
      <c r="PU4" s="13">
        <v>0.60024347826086966</v>
      </c>
      <c r="PV4" s="13">
        <v>0.26632173913043483</v>
      </c>
      <c r="PW4" s="13">
        <v>6.573043478260869E-2</v>
      </c>
      <c r="PX4" s="13">
        <v>9.8056521739130417E-2</v>
      </c>
      <c r="PY4" s="13">
        <v>9.1804347826086957E-2</v>
      </c>
      <c r="PZ4" s="13">
        <v>8.4713043478260877E-2</v>
      </c>
      <c r="QA4" s="13">
        <v>0.71651991304347828</v>
      </c>
      <c r="QB4" s="13">
        <v>0.79949669565217396</v>
      </c>
      <c r="QC4" s="13">
        <v>0.45875713043478272</v>
      </c>
      <c r="QD4" s="13">
        <v>0.60027239130434784</v>
      </c>
      <c r="QE4" s="13">
        <v>0.38468482608695648</v>
      </c>
      <c r="QF4" s="13">
        <v>0.73223313043478266</v>
      </c>
      <c r="QG4" s="13">
        <v>0.75029343478260868</v>
      </c>
      <c r="QH4" s="13">
        <v>6.2521739130434774E-3</v>
      </c>
      <c r="QI4" s="13">
        <v>5.1104824347826092</v>
      </c>
      <c r="QJ4" s="13">
        <v>0.48159695652173901</v>
      </c>
      <c r="QK4" s="13">
        <v>0.53722908695652161</v>
      </c>
      <c r="QL4" s="13">
        <v>0.6255130000000001</v>
      </c>
      <c r="QM4" s="13">
        <v>0.66568591304347824</v>
      </c>
      <c r="QN4" s="13">
        <f t="shared" si="13"/>
        <v>0.67638816188016626</v>
      </c>
      <c r="QO4" s="13">
        <v>37.552857142999997</v>
      </c>
      <c r="QP4" s="13">
        <v>39.35</v>
      </c>
      <c r="QQ4" s="13">
        <v>103.82857143</v>
      </c>
      <c r="QR4" s="13">
        <f>DZ4-QQ4</f>
        <v>85.171428570000003</v>
      </c>
      <c r="QS4" s="13">
        <f>QB4*QR4</f>
        <v>68.094275705690166</v>
      </c>
      <c r="QT4" s="13">
        <v>0.57784814814814822</v>
      </c>
      <c r="QU4" s="13">
        <v>0.24953703703703706</v>
      </c>
      <c r="QV4" s="13">
        <v>6.1462962962962948E-2</v>
      </c>
      <c r="QW4" s="13">
        <v>8.6290740740740737E-2</v>
      </c>
      <c r="QX4" s="13">
        <v>8.5944444444444448E-2</v>
      </c>
      <c r="QY4" s="13">
        <v>8.082222222222224E-2</v>
      </c>
      <c r="QZ4" s="13">
        <v>0.73836220370370365</v>
      </c>
      <c r="RA4" s="13">
        <v>0.80509012962962978</v>
      </c>
      <c r="RB4" s="13">
        <v>0.48410925925925924</v>
      </c>
      <c r="RC4" s="13">
        <v>0.60172727777777779</v>
      </c>
      <c r="RD4" s="13">
        <v>0.39616190740740742</v>
      </c>
      <c r="RE4" s="13">
        <v>0.73881399999999975</v>
      </c>
      <c r="RF4" s="13">
        <v>0.75271790740740718</v>
      </c>
      <c r="RG4" s="13">
        <v>3.4629629629629626E-4</v>
      </c>
      <c r="RH4" s="13">
        <v>5.6924258888888897</v>
      </c>
      <c r="RI4" s="13">
        <v>0.49234864814814794</v>
      </c>
      <c r="RJ4" s="13">
        <v>0.53664470370370354</v>
      </c>
      <c r="RK4" s="13">
        <v>0.63616631481481467</v>
      </c>
      <c r="RL4" s="13">
        <v>0.66786401851851829</v>
      </c>
      <c r="RM4" s="13">
        <f t="shared" si="14"/>
        <v>0.63101819211498367</v>
      </c>
      <c r="RN4" s="13">
        <v>0.60334150943396236</v>
      </c>
      <c r="RO4" s="13">
        <v>0.28755094339622639</v>
      </c>
      <c r="RP4" s="13">
        <v>5.5535849056603789E-2</v>
      </c>
      <c r="RQ4" s="13">
        <v>9.330377358490563E-2</v>
      </c>
      <c r="RR4" s="13">
        <v>8.925849056603774E-2</v>
      </c>
      <c r="RS4" s="13">
        <v>8.4833962264150978E-2</v>
      </c>
      <c r="RT4" s="13">
        <v>0.73099098113207539</v>
      </c>
      <c r="RU4" s="13">
        <v>0.82995150943396201</v>
      </c>
      <c r="RV4" s="13">
        <v>0.50931432075471694</v>
      </c>
      <c r="RW4" s="13">
        <v>0.67490401886792439</v>
      </c>
      <c r="RX4" s="13">
        <v>0.35364767924528295</v>
      </c>
      <c r="RY4" s="13">
        <v>0.74130371698113207</v>
      </c>
      <c r="RZ4" s="13">
        <v>0.75228584905660423</v>
      </c>
      <c r="SA4" s="13">
        <v>4.0452830188679248E-3</v>
      </c>
      <c r="SB4" s="13">
        <v>5.4707350188679236</v>
      </c>
      <c r="SC4" s="13">
        <v>0.42613071698113197</v>
      </c>
      <c r="SD4" s="13">
        <v>0.48369547169811328</v>
      </c>
      <c r="SE4" s="13">
        <v>0.57583905660377355</v>
      </c>
      <c r="SF4" s="13">
        <v>0.61836822641509448</v>
      </c>
      <c r="SG4" s="13">
        <f t="shared" si="15"/>
        <v>1.0001641969433366</v>
      </c>
      <c r="SH4" s="21">
        <v>131.52173913043478</v>
      </c>
      <c r="SI4" s="21">
        <f>EC4-SH4+2</f>
        <v>71.478260869565219</v>
      </c>
      <c r="SJ4" s="24">
        <f>RU4*SI4</f>
        <v>59.323490500410152</v>
      </c>
      <c r="SK4" s="13">
        <v>0.63230909090909093</v>
      </c>
      <c r="SL4" s="13">
        <v>0.27357499999999996</v>
      </c>
      <c r="SM4" s="13">
        <v>4.722272727272727E-2</v>
      </c>
      <c r="SN4" s="13">
        <v>7.9263636363636356E-2</v>
      </c>
      <c r="SO4" s="13">
        <v>7.9597727272727278E-2</v>
      </c>
      <c r="SP4" s="13">
        <v>8.0304545454545448E-2</v>
      </c>
      <c r="SQ4" s="13">
        <v>0.77637325000000001</v>
      </c>
      <c r="SR4" s="13">
        <v>0.85981093181818158</v>
      </c>
      <c r="SS4" s="13">
        <v>0.54929634090909107</v>
      </c>
      <c r="ST4" s="13">
        <v>0.70356345454545466</v>
      </c>
      <c r="SU4" s="13">
        <v>0.39608554545454538</v>
      </c>
      <c r="SV4" s="13">
        <v>0.77547245454545444</v>
      </c>
      <c r="SW4" s="13">
        <v>0.77418413636363637</v>
      </c>
      <c r="SX4" s="13">
        <v>-3.340909090909097E-4</v>
      </c>
      <c r="SY4" s="13">
        <v>6.9861655000000011</v>
      </c>
      <c r="SZ4" s="13">
        <v>0.46075850000000007</v>
      </c>
      <c r="TA4" s="13">
        <v>0.51018979545454546</v>
      </c>
      <c r="TB4" s="13">
        <v>0.61347402272727269</v>
      </c>
      <c r="TC4" s="13">
        <v>0.6488781136363635</v>
      </c>
      <c r="TD4" s="13">
        <v>1.4491825279999999</v>
      </c>
      <c r="TE4" s="13">
        <v>-0.74644808699999998</v>
      </c>
      <c r="TF4" s="13">
        <f t="shared" si="73"/>
        <v>1.086184125998652</v>
      </c>
      <c r="TG4" s="21">
        <v>118.88888888888889</v>
      </c>
      <c r="TH4" s="21">
        <f t="shared" si="16"/>
        <v>84.111111111111114</v>
      </c>
      <c r="TI4" s="24">
        <f t="shared" si="74"/>
        <v>72.319652820707049</v>
      </c>
      <c r="TJ4" s="26">
        <v>3</v>
      </c>
      <c r="TK4" s="24">
        <v>5.0599999999999996</v>
      </c>
      <c r="TL4" s="13">
        <v>1.07</v>
      </c>
      <c r="TM4" s="24">
        <v>80.3</v>
      </c>
      <c r="TN4" s="24">
        <v>28.4</v>
      </c>
      <c r="TO4" s="24">
        <v>5.5</v>
      </c>
      <c r="TP4" s="24">
        <v>10.1</v>
      </c>
    </row>
    <row r="5" spans="1:536" x14ac:dyDescent="0.25">
      <c r="A5" s="10">
        <v>4</v>
      </c>
      <c r="B5" s="20">
        <v>1</v>
      </c>
      <c r="C5" s="21">
        <v>201</v>
      </c>
      <c r="D5" s="21">
        <v>2</v>
      </c>
      <c r="E5" s="13" t="s">
        <v>60</v>
      </c>
      <c r="F5" s="21">
        <v>4</v>
      </c>
      <c r="G5" s="24">
        <f t="shared" si="17"/>
        <v>179.20000000000002</v>
      </c>
      <c r="H5" s="24">
        <f t="shared" si="18"/>
        <v>59.733333333333341</v>
      </c>
      <c r="I5" s="21">
        <v>160</v>
      </c>
      <c r="J5" s="13">
        <f t="shared" si="19"/>
        <v>59.733333333333341</v>
      </c>
      <c r="K5" s="13">
        <f t="shared" si="20"/>
        <v>59.733333333333341</v>
      </c>
      <c r="L5" s="13">
        <f t="shared" si="21"/>
        <v>59.733333333333341</v>
      </c>
      <c r="M5" s="22">
        <v>408747.98797299998</v>
      </c>
      <c r="N5" s="22">
        <v>3660497.2943910002</v>
      </c>
      <c r="O5" s="23">
        <v>33.079247000000002</v>
      </c>
      <c r="P5" s="23">
        <v>-111.977692</v>
      </c>
      <c r="Q5" s="13">
        <v>47.839999999999996</v>
      </c>
      <c r="R5" s="13">
        <v>24</v>
      </c>
      <c r="S5" s="13">
        <v>28.16</v>
      </c>
      <c r="T5" s="13">
        <v>49.839999999999996</v>
      </c>
      <c r="U5" s="13">
        <v>24</v>
      </c>
      <c r="V5" s="13">
        <v>26.160000000000004</v>
      </c>
      <c r="W5" s="13">
        <v>47.839999999999996</v>
      </c>
      <c r="X5" s="13">
        <v>22</v>
      </c>
      <c r="Y5" s="13">
        <v>30.160000000000004</v>
      </c>
      <c r="Z5" s="13">
        <v>41.674074074074099</v>
      </c>
      <c r="AA5" s="21">
        <v>-9999</v>
      </c>
      <c r="AB5" s="21">
        <v>-9999</v>
      </c>
      <c r="AC5" s="21">
        <v>-9999</v>
      </c>
      <c r="AD5" s="10">
        <v>8.3000000000000007</v>
      </c>
      <c r="AE5" s="10">
        <v>7.2</v>
      </c>
      <c r="AF5" s="13">
        <v>0.57999999999999996</v>
      </c>
      <c r="AG5" s="10" t="s">
        <v>132</v>
      </c>
      <c r="AH5" s="10">
        <v>2</v>
      </c>
      <c r="AI5" s="24">
        <v>0.9</v>
      </c>
      <c r="AJ5" s="24">
        <v>0.2</v>
      </c>
      <c r="AK5" s="10">
        <v>0</v>
      </c>
      <c r="AL5" s="10">
        <v>227</v>
      </c>
      <c r="AM5" s="10">
        <v>25</v>
      </c>
      <c r="AN5" s="13">
        <v>0.76</v>
      </c>
      <c r="AO5" s="24">
        <v>4.7</v>
      </c>
      <c r="AP5" s="24">
        <v>8</v>
      </c>
      <c r="AQ5" s="13">
        <v>2.4500000000000002</v>
      </c>
      <c r="AR5" s="10">
        <v>2666</v>
      </c>
      <c r="AS5" s="10">
        <v>255</v>
      </c>
      <c r="AT5" s="10">
        <v>203</v>
      </c>
      <c r="AU5" s="10">
        <v>16.899999999999999</v>
      </c>
      <c r="AV5" s="10">
        <v>0</v>
      </c>
      <c r="AW5" s="10">
        <v>3</v>
      </c>
      <c r="AX5" s="10">
        <v>79</v>
      </c>
      <c r="AY5" s="10">
        <v>13</v>
      </c>
      <c r="AZ5" s="10">
        <v>5</v>
      </c>
      <c r="BA5" s="10">
        <v>0.9</v>
      </c>
      <c r="BB5" s="10">
        <v>51</v>
      </c>
      <c r="BC5" s="25">
        <v>0.85704320095669939</v>
      </c>
      <c r="BD5" s="25">
        <v>0.39910202045397852</v>
      </c>
      <c r="BE5" s="25">
        <v>1.0472248541365381</v>
      </c>
      <c r="BF5" s="25">
        <v>0.99761762954139366</v>
      </c>
      <c r="BG5" s="25">
        <v>1.0129235068110374</v>
      </c>
      <c r="BH5" s="25">
        <v>1.112829981536005</v>
      </c>
      <c r="BI5" s="13">
        <f t="shared" si="22"/>
        <v>5.0245808856427114</v>
      </c>
      <c r="BJ5" s="13">
        <f t="shared" si="23"/>
        <v>9.2134803021888629</v>
      </c>
      <c r="BK5" s="13">
        <f t="shared" si="24"/>
        <v>13.203950820354438</v>
      </c>
      <c r="BL5" s="13">
        <f t="shared" ref="BL5:BM5" si="78">(BK5+(BG5*4))</f>
        <v>17.255644847598589</v>
      </c>
      <c r="BM5" s="13">
        <f t="shared" si="78"/>
        <v>21.706964773742609</v>
      </c>
      <c r="BN5" s="13">
        <f t="shared" si="26"/>
        <v>3.9904705181655746</v>
      </c>
      <c r="BO5" s="13">
        <f t="shared" si="27"/>
        <v>4.0516940272441495</v>
      </c>
      <c r="BP5" s="13">
        <f t="shared" si="28"/>
        <v>4.4513199261440199</v>
      </c>
      <c r="BQ5" s="13">
        <f t="shared" si="29"/>
        <v>12.493484471553744</v>
      </c>
      <c r="BR5" s="25">
        <v>1.9881409138472275</v>
      </c>
      <c r="BS5" s="25">
        <v>1.5265652282364679</v>
      </c>
      <c r="BT5" s="25">
        <v>2.303894679100384</v>
      </c>
      <c r="BU5" s="25">
        <v>2.2036926742108398</v>
      </c>
      <c r="BV5" s="25">
        <v>2.2903048750062371</v>
      </c>
      <c r="BW5" s="25">
        <v>2.3903388392634364</v>
      </c>
      <c r="BX5" s="13">
        <f t="shared" si="30"/>
        <v>14.058824568334781</v>
      </c>
      <c r="BY5" s="13">
        <f t="shared" si="31"/>
        <v>23.274403284736316</v>
      </c>
      <c r="BZ5" s="13">
        <f t="shared" si="32"/>
        <v>32.089173981579677</v>
      </c>
      <c r="CA5" s="13">
        <f t="shared" si="33"/>
        <v>8.8147706968433592</v>
      </c>
      <c r="CB5" s="13">
        <f t="shared" si="34"/>
        <v>9.1612195000249486</v>
      </c>
      <c r="CC5" s="13">
        <f t="shared" si="35"/>
        <v>9.5613553570537455</v>
      </c>
      <c r="CD5" s="13">
        <f t="shared" si="36"/>
        <v>27.537345553922055</v>
      </c>
      <c r="CE5" s="13">
        <v>6.0449999999999999</v>
      </c>
      <c r="CF5" s="13">
        <v>2.5350000000000001</v>
      </c>
      <c r="CG5" s="13">
        <v>1.18</v>
      </c>
      <c r="CH5" s="13">
        <v>0.52</v>
      </c>
      <c r="CI5" s="13">
        <v>0.8899999999999999</v>
      </c>
      <c r="CJ5" s="13">
        <v>0.78</v>
      </c>
      <c r="CK5" s="13">
        <f t="shared" si="37"/>
        <v>34.32</v>
      </c>
      <c r="CL5" s="13">
        <f t="shared" si="38"/>
        <v>39.04</v>
      </c>
      <c r="CM5" s="13">
        <f t="shared" si="39"/>
        <v>41.12</v>
      </c>
      <c r="CN5" s="13">
        <f t="shared" ref="CN5:CO5" si="79">(CM5+(CI5*4))</f>
        <v>44.68</v>
      </c>
      <c r="CO5" s="13">
        <f t="shared" si="79"/>
        <v>47.8</v>
      </c>
      <c r="CP5" s="13">
        <f t="shared" si="41"/>
        <v>2.08</v>
      </c>
      <c r="CQ5" s="13">
        <f t="shared" si="42"/>
        <v>3.5599999999999996</v>
      </c>
      <c r="CR5" s="13">
        <f t="shared" si="43"/>
        <v>3.12</v>
      </c>
      <c r="CS5" s="13">
        <f t="shared" si="44"/>
        <v>8.76</v>
      </c>
      <c r="CT5" s="10">
        <v>-9999</v>
      </c>
      <c r="CU5" s="10">
        <v>-9999</v>
      </c>
      <c r="CV5" s="10">
        <v>-9999</v>
      </c>
      <c r="CW5" s="10">
        <v>-9999</v>
      </c>
      <c r="CX5" s="10">
        <v>-9999</v>
      </c>
      <c r="CY5" s="10">
        <v>-9999</v>
      </c>
      <c r="CZ5" s="13">
        <v>15</v>
      </c>
      <c r="DA5" s="13">
        <v>15</v>
      </c>
      <c r="DB5" s="13">
        <v>15</v>
      </c>
      <c r="DC5" s="13">
        <v>27.333333333333332</v>
      </c>
      <c r="DD5" s="13">
        <v>38</v>
      </c>
      <c r="DE5" s="13">
        <v>35.333333333333336</v>
      </c>
      <c r="DF5" s="13">
        <v>47</v>
      </c>
      <c r="DG5" s="13">
        <v>59</v>
      </c>
      <c r="DH5" s="13">
        <v>68.666666666666671</v>
      </c>
      <c r="DI5" s="13">
        <v>61.666666666666664</v>
      </c>
      <c r="DJ5" s="13">
        <v>69.666666666666671</v>
      </c>
      <c r="DK5" s="13">
        <v>75.333333333333329</v>
      </c>
      <c r="DL5" s="13">
        <v>85</v>
      </c>
      <c r="DM5" s="13">
        <v>80</v>
      </c>
      <c r="DN5" s="13">
        <v>90.333333333333329</v>
      </c>
      <c r="DO5" s="13">
        <v>82.666666666666671</v>
      </c>
      <c r="DP5" s="13">
        <v>90</v>
      </c>
      <c r="DQ5" s="13">
        <f t="shared" si="45"/>
        <v>79.333333333333329</v>
      </c>
      <c r="DR5" s="13">
        <f t="shared" si="46"/>
        <v>79.333333333333329</v>
      </c>
      <c r="DS5" s="13">
        <v>84.666666666666671</v>
      </c>
      <c r="DT5" s="13">
        <v>95</v>
      </c>
      <c r="DU5" s="21">
        <v>131</v>
      </c>
      <c r="DV5" s="21">
        <v>147</v>
      </c>
      <c r="DW5" s="21">
        <v>166</v>
      </c>
      <c r="DX5" s="21">
        <v>171</v>
      </c>
      <c r="DY5" s="21">
        <v>178</v>
      </c>
      <c r="DZ5" s="21">
        <v>189</v>
      </c>
      <c r="EA5" s="21">
        <v>199</v>
      </c>
      <c r="EB5" s="21">
        <v>199</v>
      </c>
      <c r="EC5" s="21">
        <v>201</v>
      </c>
      <c r="ED5" s="21">
        <v>203</v>
      </c>
      <c r="EE5" s="12">
        <v>-9999</v>
      </c>
      <c r="EF5" s="12">
        <v>-9999</v>
      </c>
      <c r="EG5" s="12">
        <v>-9999</v>
      </c>
      <c r="EH5" s="12">
        <v>-9999</v>
      </c>
      <c r="EI5" s="12">
        <v>-9999</v>
      </c>
      <c r="EJ5" s="12">
        <v>-9999</v>
      </c>
      <c r="EK5" s="12">
        <v>-9999</v>
      </c>
      <c r="EL5" s="12">
        <v>-9999</v>
      </c>
      <c r="EM5" s="12">
        <v>-9999</v>
      </c>
      <c r="EN5" s="12">
        <v>-9999</v>
      </c>
      <c r="EO5" s="10">
        <v>-9999</v>
      </c>
      <c r="EP5" s="10">
        <v>-9999</v>
      </c>
      <c r="EQ5" s="10">
        <v>-9999</v>
      </c>
      <c r="ER5" s="10">
        <v>-9999</v>
      </c>
      <c r="ES5" s="10">
        <v>-9999</v>
      </c>
      <c r="ET5" s="10">
        <v>-9999</v>
      </c>
      <c r="EU5" s="10">
        <v>-9999</v>
      </c>
      <c r="EV5" s="10">
        <v>-9999</v>
      </c>
      <c r="EW5" s="10">
        <v>-9999</v>
      </c>
      <c r="EX5" s="10">
        <v>-9999</v>
      </c>
      <c r="EY5" s="21">
        <v>-9999</v>
      </c>
      <c r="EZ5" s="21">
        <v>-9999</v>
      </c>
      <c r="FA5" s="21">
        <v>-9999</v>
      </c>
      <c r="FB5" s="21">
        <v>-9999</v>
      </c>
      <c r="FC5" s="21">
        <v>-9999</v>
      </c>
      <c r="FD5" s="21">
        <v>-9999</v>
      </c>
      <c r="FE5" s="21">
        <v>-9999</v>
      </c>
      <c r="FF5" s="21">
        <v>-9999</v>
      </c>
      <c r="FG5" s="21">
        <v>-9999</v>
      </c>
      <c r="FH5" s="10">
        <v>-9999</v>
      </c>
      <c r="FI5" s="13">
        <v>289.58</v>
      </c>
      <c r="FJ5" s="10">
        <v>16</v>
      </c>
      <c r="FK5" s="10">
        <v>336.49</v>
      </c>
      <c r="FL5" s="10">
        <v>98</v>
      </c>
      <c r="FM5" s="10">
        <v>103.01</v>
      </c>
      <c r="FN5" s="10">
        <v>364.46</v>
      </c>
      <c r="FO5" s="10">
        <v>202.09</v>
      </c>
      <c r="FP5" s="10">
        <v>168.86999999999998</v>
      </c>
      <c r="FQ5" s="13">
        <f t="shared" si="47"/>
        <v>1655.5882352941173</v>
      </c>
      <c r="FR5" s="13">
        <f t="shared" si="48"/>
        <v>1478.2037815126046</v>
      </c>
      <c r="FS5" s="13">
        <f t="shared" si="0"/>
        <v>2839.0196078431372</v>
      </c>
      <c r="FT5" s="13">
        <f t="shared" si="1"/>
        <v>3298.9215686274511</v>
      </c>
      <c r="FU5" s="13">
        <f t="shared" si="49"/>
        <v>1009.9019607843137</v>
      </c>
      <c r="FV5" s="13">
        <f t="shared" si="50"/>
        <v>3573.1372549019607</v>
      </c>
      <c r="FW5" s="13">
        <f t="shared" si="51"/>
        <v>10720.980392156864</v>
      </c>
      <c r="FX5" s="13">
        <f t="shared" si="52"/>
        <v>1981.2745098039215</v>
      </c>
      <c r="FY5" s="13">
        <v>173.16</v>
      </c>
      <c r="FZ5" s="13">
        <v>0</v>
      </c>
      <c r="GA5" s="13">
        <f t="shared" si="53"/>
        <v>28.930000000000007</v>
      </c>
      <c r="GB5" s="10">
        <v>2.86</v>
      </c>
      <c r="GC5" s="13">
        <f t="shared" si="54"/>
        <v>81.195960784313726</v>
      </c>
      <c r="GD5" s="13">
        <v>0.9</v>
      </c>
      <c r="GE5" s="13">
        <f t="shared" si="55"/>
        <v>29.690294117647063</v>
      </c>
      <c r="GF5" s="13">
        <v>1.31</v>
      </c>
      <c r="GG5" s="13">
        <f t="shared" si="56"/>
        <v>13.22971568627451</v>
      </c>
      <c r="GH5" s="13">
        <v>4.3</v>
      </c>
      <c r="GI5" s="13">
        <f t="shared" si="57"/>
        <v>85.194803921568621</v>
      </c>
      <c r="GJ5" s="13">
        <f t="shared" si="58"/>
        <v>209.31077450980393</v>
      </c>
      <c r="GK5" s="13">
        <f t="shared" si="59"/>
        <v>186.88462009803922</v>
      </c>
      <c r="GL5" s="10">
        <v>17.2</v>
      </c>
      <c r="GM5" s="13">
        <v>6.04</v>
      </c>
      <c r="GN5" s="13">
        <f t="shared" si="60"/>
        <v>5053.7069499357731</v>
      </c>
      <c r="GO5" s="13">
        <v>2.2599999999999998</v>
      </c>
      <c r="GP5" s="13">
        <f t="shared" si="61"/>
        <v>0.37417218543046354</v>
      </c>
      <c r="GQ5" s="13">
        <f t="shared" si="62"/>
        <v>1890.9565739825903</v>
      </c>
      <c r="GR5" s="13">
        <f t="shared" si="63"/>
        <v>2117.8713628605014</v>
      </c>
      <c r="GS5" s="21">
        <v>-9999</v>
      </c>
      <c r="GT5" s="13">
        <v>5205.05</v>
      </c>
      <c r="GU5" s="13">
        <f t="shared" si="64"/>
        <v>1925.8685</v>
      </c>
      <c r="GV5" s="13">
        <f t="shared" si="65"/>
        <v>2156.9727200000002</v>
      </c>
      <c r="GW5" s="21">
        <v>-9999</v>
      </c>
      <c r="GX5" s="21">
        <v>-9999</v>
      </c>
      <c r="GY5" s="13">
        <v>2.88</v>
      </c>
      <c r="GZ5" s="13">
        <f t="shared" si="66"/>
        <v>2.82</v>
      </c>
      <c r="HA5" s="21">
        <v>2843</v>
      </c>
      <c r="HB5" s="13">
        <f t="shared" si="2"/>
        <v>0.46688741721854304</v>
      </c>
      <c r="HC5" s="21">
        <f t="shared" si="3"/>
        <v>2409.7145721548054</v>
      </c>
      <c r="HD5" s="22">
        <f t="shared" si="4"/>
        <v>1.2743362831858407</v>
      </c>
      <c r="HE5" s="21">
        <f t="shared" si="5"/>
        <v>2378.7564335542056</v>
      </c>
      <c r="HF5" s="13">
        <v>4.18</v>
      </c>
      <c r="HG5" s="22">
        <f t="shared" si="67"/>
        <v>100.72606911607086</v>
      </c>
      <c r="HH5" s="22">
        <f t="shared" si="6"/>
        <v>2.3248959981054766</v>
      </c>
      <c r="HI5" s="13">
        <v>0.547738888888889</v>
      </c>
      <c r="HJ5" s="13">
        <v>0.41045833333333326</v>
      </c>
      <c r="HK5" s="13">
        <v>0.41122222222222216</v>
      </c>
      <c r="HL5" s="13">
        <v>0.33771111111111113</v>
      </c>
      <c r="HM5" s="13">
        <v>0.2109166666666667</v>
      </c>
      <c r="HN5" s="13">
        <v>0.19360833333333333</v>
      </c>
      <c r="HO5" s="13">
        <v>0.23703908333333334</v>
      </c>
      <c r="HP5" s="13">
        <v>0.14226133333333335</v>
      </c>
      <c r="HQ5" s="13">
        <v>9.7170166666666641E-2</v>
      </c>
      <c r="HR5" s="13">
        <v>-9.3238888888888885E-4</v>
      </c>
      <c r="HS5" s="13">
        <v>0.14316108333333333</v>
      </c>
      <c r="HT5" s="13">
        <v>0.44383124999999995</v>
      </c>
      <c r="HU5" s="13">
        <v>0.47758238888888882</v>
      </c>
      <c r="HV5" s="13">
        <v>0.12679444444444443</v>
      </c>
      <c r="HW5" s="13">
        <v>0.62208327777777783</v>
      </c>
      <c r="HX5" s="13">
        <v>1.0061336111111112</v>
      </c>
      <c r="HY5" s="13">
        <v>0.60282680555555546</v>
      </c>
      <c r="HZ5" s="13">
        <v>1.0048578611111114</v>
      </c>
      <c r="IA5" s="13">
        <v>0.65197361111111118</v>
      </c>
      <c r="IB5" s="13">
        <v>0.55252352941176486</v>
      </c>
      <c r="IC5" s="13">
        <v>0.41854117647058825</v>
      </c>
      <c r="ID5" s="13">
        <v>0.39857647058823525</v>
      </c>
      <c r="IE5" s="13">
        <v>0.36721764705882354</v>
      </c>
      <c r="IF5" s="13">
        <v>0.24810588235294112</v>
      </c>
      <c r="IG5" s="13">
        <v>0.22594117647058823</v>
      </c>
      <c r="IH5" s="13">
        <v>0.20132288235294118</v>
      </c>
      <c r="II5" s="13">
        <v>0.16162917647058828</v>
      </c>
      <c r="IJ5" s="13">
        <v>6.525682352941177E-2</v>
      </c>
      <c r="IK5" s="13">
        <v>2.4299588235294125E-2</v>
      </c>
      <c r="IL5" s="13">
        <v>0.13788300000000001</v>
      </c>
      <c r="IM5" s="13">
        <v>0.3799445882352942</v>
      </c>
      <c r="IN5" s="13">
        <v>0.41927935294117641</v>
      </c>
      <c r="IO5" s="13">
        <v>0.11911176470588236</v>
      </c>
      <c r="IP5" s="13">
        <v>0.50478517647058818</v>
      </c>
      <c r="IQ5" s="13">
        <v>0.85445552941176517</v>
      </c>
      <c r="IR5" s="13">
        <v>0.68429458823529443</v>
      </c>
      <c r="IS5" s="13">
        <v>0.8718638823529411</v>
      </c>
      <c r="IT5" s="13">
        <v>0.72217817647058813</v>
      </c>
      <c r="IU5" s="13">
        <v>0.63460499999999986</v>
      </c>
      <c r="IV5" s="13">
        <v>0.43804500000000007</v>
      </c>
      <c r="IW5" s="13">
        <v>0.42909499999999995</v>
      </c>
      <c r="IX5" s="13">
        <v>0.37565499999999996</v>
      </c>
      <c r="IY5" s="13">
        <v>0.27094499999999999</v>
      </c>
      <c r="IZ5" s="13">
        <v>0.24263499999999999</v>
      </c>
      <c r="JA5" s="13">
        <v>0.25633824999999999</v>
      </c>
      <c r="JB5" s="13">
        <v>0.19296600000000003</v>
      </c>
      <c r="JC5" s="13">
        <v>7.6627299999999995E-2</v>
      </c>
      <c r="JD5" s="13">
        <v>1.0082000000000001E-2</v>
      </c>
      <c r="JE5" s="13">
        <v>0.18331290000000003</v>
      </c>
      <c r="JF5" s="13">
        <v>0.40128754999999999</v>
      </c>
      <c r="JG5" s="13">
        <v>0.44637875000000005</v>
      </c>
      <c r="JH5" s="13">
        <v>0.10471</v>
      </c>
      <c r="JI5" s="13">
        <v>0.68986975000000006</v>
      </c>
      <c r="JJ5" s="13">
        <v>0.96163634999999981</v>
      </c>
      <c r="JK5" s="13">
        <v>0.71496979999999977</v>
      </c>
      <c r="JL5" s="13">
        <v>0.96729060000000011</v>
      </c>
      <c r="JM5" s="13">
        <v>0.75894575000000009</v>
      </c>
      <c r="JN5" s="13">
        <v>0.60984090909090904</v>
      </c>
      <c r="JO5" s="13">
        <v>0.41050909090909082</v>
      </c>
      <c r="JP5" s="13">
        <v>0.40376363636363632</v>
      </c>
      <c r="JQ5" s="13">
        <v>0.35462727272727274</v>
      </c>
      <c r="JR5" s="13">
        <v>0.26099999999999995</v>
      </c>
      <c r="JS5" s="13">
        <v>0.22612272727272728</v>
      </c>
      <c r="JT5" s="13">
        <v>0.26421372727272724</v>
      </c>
      <c r="JU5" s="13">
        <v>0.2028990454545454</v>
      </c>
      <c r="JV5" s="13">
        <v>7.3024954545454532E-2</v>
      </c>
      <c r="JW5" s="13">
        <v>8.2894090909090903E-3</v>
      </c>
      <c r="JX5" s="13">
        <v>0.19501581818181812</v>
      </c>
      <c r="JY5" s="13">
        <v>0.40015454545454543</v>
      </c>
      <c r="JZ5" s="13">
        <v>0.45862504545454547</v>
      </c>
      <c r="KA5" s="13">
        <v>9.3627272727272726E-2</v>
      </c>
      <c r="KB5" s="13">
        <v>0.72045368181818181</v>
      </c>
      <c r="KC5" s="13">
        <v>0.96884513636363645</v>
      </c>
      <c r="KD5" s="13">
        <v>0.73942672727272718</v>
      </c>
      <c r="KE5" s="13">
        <v>0.97404213636363657</v>
      </c>
      <c r="KF5" s="13">
        <v>0.78175240909090893</v>
      </c>
      <c r="KG5" s="13">
        <v>0.54396842105263155</v>
      </c>
      <c r="KH5" s="13">
        <v>0.3623157894736842</v>
      </c>
      <c r="KI5" s="13">
        <v>0.30534210526315791</v>
      </c>
      <c r="KJ5" s="13">
        <v>0.30594736842105263</v>
      </c>
      <c r="KK5" s="13">
        <v>0.20843157894736838</v>
      </c>
      <c r="KL5" s="13">
        <v>0.18438421052631579</v>
      </c>
      <c r="KM5" s="13">
        <v>0.27940273684210526</v>
      </c>
      <c r="KN5" s="13">
        <v>0.28042852631578946</v>
      </c>
      <c r="KO5" s="13">
        <v>8.4208631578947354E-2</v>
      </c>
      <c r="KP5" s="13">
        <v>8.5326631578947362E-2</v>
      </c>
      <c r="KQ5" s="13">
        <v>0.20000015789473685</v>
      </c>
      <c r="KR5" s="13">
        <v>0.44524505263157899</v>
      </c>
      <c r="KS5" s="13">
        <v>0.49305057894736837</v>
      </c>
      <c r="KT5" s="13">
        <v>9.7515789473684236E-2</v>
      </c>
      <c r="KU5" s="13">
        <v>0.77867115789473684</v>
      </c>
      <c r="KV5" s="13">
        <v>0.71496357894736828</v>
      </c>
      <c r="KW5" s="13">
        <v>0.71699126315789474</v>
      </c>
      <c r="KX5" s="13">
        <v>0.76216689473684207</v>
      </c>
      <c r="KY5" s="13">
        <v>0.76390868421052627</v>
      </c>
      <c r="KZ5" s="13">
        <v>0.4998620689655171</v>
      </c>
      <c r="LA5" s="13">
        <v>0.29813965517241359</v>
      </c>
      <c r="LB5" s="13">
        <v>0.23500517241379318</v>
      </c>
      <c r="LC5" s="13">
        <v>0.21997586206896547</v>
      </c>
      <c r="LD5" s="13">
        <v>0.18101896551724134</v>
      </c>
      <c r="LE5" s="13">
        <v>0.15740000000000004</v>
      </c>
      <c r="LF5" s="13">
        <v>0.3875891206896549</v>
      </c>
      <c r="LG5" s="13">
        <v>0.35998313793103448</v>
      </c>
      <c r="LH5" s="13">
        <v>0.15064960344827596</v>
      </c>
      <c r="LI5" s="13">
        <v>0.11886965517241378</v>
      </c>
      <c r="LJ5" s="13">
        <v>0.25210020689655166</v>
      </c>
      <c r="LK5" s="13">
        <v>0.46737870689655192</v>
      </c>
      <c r="LL5" s="13">
        <v>0.52004468965517248</v>
      </c>
      <c r="LM5" s="13">
        <v>3.895689655172415E-2</v>
      </c>
      <c r="LN5" s="13">
        <v>1.278497172413793</v>
      </c>
      <c r="LO5" s="13">
        <v>0.70363163793103478</v>
      </c>
      <c r="LP5" s="13">
        <v>0.65301606896551756</v>
      </c>
      <c r="LQ5" s="13">
        <v>0.76283560344827595</v>
      </c>
      <c r="LR5" s="13">
        <v>0.72272706896551786</v>
      </c>
      <c r="LS5" s="13">
        <v>41.12</v>
      </c>
      <c r="LT5" s="13">
        <v>42.17</v>
      </c>
      <c r="LU5" s="13">
        <v>105.46666667</v>
      </c>
      <c r="LV5" s="13">
        <f t="shared" si="68"/>
        <v>25.533333330000005</v>
      </c>
      <c r="LW5" s="13">
        <f t="shared" si="7"/>
        <v>9.1915694539724715</v>
      </c>
      <c r="LX5" s="13">
        <v>0.49059999999999998</v>
      </c>
      <c r="LY5" s="13">
        <v>0.28910000000000002</v>
      </c>
      <c r="LZ5" s="13">
        <v>0.1741</v>
      </c>
      <c r="MA5" s="13">
        <v>0.18029999999999999</v>
      </c>
      <c r="MB5" s="13">
        <v>0.14760000000000001</v>
      </c>
      <c r="MC5" s="13">
        <v>0.13569999999999999</v>
      </c>
      <c r="MD5" s="13">
        <v>0.46150000000000002</v>
      </c>
      <c r="ME5" s="13">
        <v>0.47510000000000002</v>
      </c>
      <c r="MF5" s="13">
        <v>0.2311</v>
      </c>
      <c r="MG5" s="13">
        <v>0.24790000000000001</v>
      </c>
      <c r="MH5" s="13">
        <v>0.25819999999999999</v>
      </c>
      <c r="MI5" s="13">
        <v>0.53639999999999999</v>
      </c>
      <c r="MJ5" s="13">
        <v>0.56579999999999997</v>
      </c>
      <c r="MK5" s="13">
        <v>3.27E-2</v>
      </c>
      <c r="ML5" s="13">
        <v>1.7271000000000001</v>
      </c>
      <c r="MM5" s="13">
        <v>0.54710000000000003</v>
      </c>
      <c r="MN5" s="13">
        <v>0.56100000000000005</v>
      </c>
      <c r="MO5" s="13">
        <v>0.63970000000000005</v>
      </c>
      <c r="MP5" s="13">
        <v>0.65080000000000005</v>
      </c>
      <c r="MQ5" s="13">
        <v>38.016666667000003</v>
      </c>
      <c r="MR5" s="13">
        <v>35.86</v>
      </c>
      <c r="MS5" s="13">
        <v>35.85</v>
      </c>
      <c r="MT5" s="13">
        <f t="shared" si="69"/>
        <v>-2.1666666670000012</v>
      </c>
      <c r="MU5" s="13">
        <v>117.93333333</v>
      </c>
      <c r="MV5" s="13">
        <f t="shared" si="70"/>
        <v>29.066666670000004</v>
      </c>
      <c r="MW5" s="13">
        <f t="shared" si="8"/>
        <v>13.809573334917003</v>
      </c>
      <c r="MX5" s="13">
        <v>0.39353103448275861</v>
      </c>
      <c r="MY5" s="13">
        <v>0.20923448275862067</v>
      </c>
      <c r="MZ5" s="13">
        <v>0.1123448275862069</v>
      </c>
      <c r="NA5" s="13">
        <v>0.11848965517241379</v>
      </c>
      <c r="NB5" s="13">
        <v>9.5110344827586193E-2</v>
      </c>
      <c r="NC5" s="13">
        <v>8.5317241379310335E-2</v>
      </c>
      <c r="ND5" s="13">
        <v>0.53344310344827595</v>
      </c>
      <c r="NE5" s="13">
        <v>0.55223689655172425</v>
      </c>
      <c r="NF5" s="13">
        <v>0.27547106896551721</v>
      </c>
      <c r="NG5" s="13">
        <v>0.30014796551724149</v>
      </c>
      <c r="NH5" s="13">
        <v>0.30387013793103451</v>
      </c>
      <c r="NI5" s="13">
        <v>0.60787017241379315</v>
      </c>
      <c r="NJ5" s="13">
        <v>0.6412306896551726</v>
      </c>
      <c r="NK5" s="13">
        <v>2.3379310344827584E-2</v>
      </c>
      <c r="NL5" s="13">
        <v>2.3367231379310343</v>
      </c>
      <c r="NM5" s="13">
        <v>0.55102465517241384</v>
      </c>
      <c r="NN5" s="13">
        <v>0.57030879310344829</v>
      </c>
      <c r="NO5" s="13">
        <v>0.65514193103448282</v>
      </c>
      <c r="NP5" s="13">
        <v>0.66995072413793111</v>
      </c>
      <c r="NQ5" s="13">
        <v>38.146956522000004</v>
      </c>
      <c r="NR5" s="13">
        <v>39.297391304000001</v>
      </c>
      <c r="NS5" s="13">
        <v>129.03043478000001</v>
      </c>
      <c r="NT5" s="13">
        <f t="shared" si="71"/>
        <v>36.969565219999993</v>
      </c>
      <c r="NU5" s="13">
        <f t="shared" si="9"/>
        <v>20.415957963959357</v>
      </c>
      <c r="NV5" s="13">
        <v>0.47770422535211271</v>
      </c>
      <c r="NW5" s="13">
        <v>0.24134507042253517</v>
      </c>
      <c r="NX5" s="13">
        <v>9.7808450704225391E-2</v>
      </c>
      <c r="NY5" s="13">
        <v>0.11169154929577464</v>
      </c>
      <c r="NZ5" s="13">
        <v>9.520563380281688E-2</v>
      </c>
      <c r="OA5" s="13">
        <v>8.5740845070422525E-2</v>
      </c>
      <c r="OB5" s="13">
        <v>0.61855705633802827</v>
      </c>
      <c r="OC5" s="13">
        <v>0.65741136619718321</v>
      </c>
      <c r="OD5" s="13">
        <v>0.36497184507042246</v>
      </c>
      <c r="OE5" s="13">
        <v>0.42084373239436618</v>
      </c>
      <c r="OF5" s="13">
        <v>0.32816432394366196</v>
      </c>
      <c r="OG5" s="13">
        <v>0.66575228169014089</v>
      </c>
      <c r="OH5" s="13">
        <v>0.69381294366197177</v>
      </c>
      <c r="OI5" s="13">
        <v>1.6485915492957744E-2</v>
      </c>
      <c r="OJ5" s="13">
        <v>3.2806726056338018</v>
      </c>
      <c r="OK5" s="13">
        <v>0.50050946478873215</v>
      </c>
      <c r="OL5" s="13">
        <v>0.53118363380281708</v>
      </c>
      <c r="OM5" s="13">
        <v>0.6235692394366199</v>
      </c>
      <c r="ON5" s="13">
        <v>0.64668208450704245</v>
      </c>
      <c r="OO5" s="13">
        <v>36.69</v>
      </c>
      <c r="OP5" s="13">
        <v>40.183333333</v>
      </c>
      <c r="OQ5" s="13">
        <v>114.63333333</v>
      </c>
      <c r="OR5" s="13">
        <f t="shared" ref="OR5:OR65" si="80">171-OQ5</f>
        <v>56.366666670000001</v>
      </c>
      <c r="OS5" s="13">
        <f t="shared" si="77"/>
        <v>37.056087343505929</v>
      </c>
      <c r="OT5" s="13">
        <v>0.66808749999999995</v>
      </c>
      <c r="OU5" s="13">
        <v>0.30987083333333326</v>
      </c>
      <c r="OV5" s="13">
        <v>6.9370833333333326E-2</v>
      </c>
      <c r="OW5" s="13">
        <v>0.1096625</v>
      </c>
      <c r="OX5" s="13">
        <v>0.10656250000000002</v>
      </c>
      <c r="OY5" s="13">
        <v>0.10557499999999999</v>
      </c>
      <c r="OZ5" s="13">
        <v>0.71626199999999995</v>
      </c>
      <c r="PA5" s="13">
        <v>0.80982604166666672</v>
      </c>
      <c r="PB5" s="13">
        <v>0.47537141666666666</v>
      </c>
      <c r="PC5" s="13">
        <v>0.63177908333333344</v>
      </c>
      <c r="PD5" s="13">
        <v>0.36560920833333327</v>
      </c>
      <c r="PE5" s="13">
        <v>0.72352462500000014</v>
      </c>
      <c r="PF5" s="13">
        <v>0.72528208333333322</v>
      </c>
      <c r="PG5" s="13">
        <v>3.0999999999999999E-3</v>
      </c>
      <c r="PH5" s="13">
        <v>5.0771886666666672</v>
      </c>
      <c r="PI5" s="13">
        <v>0.45163337499999995</v>
      </c>
      <c r="PJ5" s="13">
        <v>0.51046591666666685</v>
      </c>
      <c r="PK5" s="13">
        <v>0.59829070833333331</v>
      </c>
      <c r="PL5" s="13">
        <v>0.64137004166666656</v>
      </c>
      <c r="PM5" s="13">
        <f t="shared" si="10"/>
        <v>0.89542229513284055</v>
      </c>
      <c r="PN5" s="13">
        <v>43.489565220000003</v>
      </c>
      <c r="PO5" s="13">
        <v>42.56</v>
      </c>
      <c r="PP5" s="13">
        <v>40.33</v>
      </c>
      <c r="PQ5" s="13">
        <f t="shared" si="72"/>
        <v>39.434577704867159</v>
      </c>
      <c r="PR5" s="13">
        <v>109.7</v>
      </c>
      <c r="PS5" s="13">
        <f t="shared" si="11"/>
        <v>79.3</v>
      </c>
      <c r="PT5" s="13">
        <f t="shared" si="12"/>
        <v>64.219205104166662</v>
      </c>
      <c r="PU5" s="13">
        <v>0.48158695652173916</v>
      </c>
      <c r="PV5" s="13">
        <v>0.21961739130434785</v>
      </c>
      <c r="PW5" s="13">
        <v>7.348260869565218E-2</v>
      </c>
      <c r="PX5" s="13">
        <v>9.6095652173913054E-2</v>
      </c>
      <c r="PY5" s="13">
        <v>8.5791304347826086E-2</v>
      </c>
      <c r="PZ5" s="13">
        <v>7.6913043478260862E-2</v>
      </c>
      <c r="QA5" s="13">
        <v>0.66457817391304363</v>
      </c>
      <c r="QB5" s="13">
        <v>0.73235052173913029</v>
      </c>
      <c r="QC5" s="13">
        <v>0.38843217391304347</v>
      </c>
      <c r="QD5" s="13">
        <v>0.4953634347826088</v>
      </c>
      <c r="QE5" s="13">
        <v>0.37317952173913055</v>
      </c>
      <c r="QF5" s="13">
        <v>0.69577539130434785</v>
      </c>
      <c r="QG5" s="13">
        <v>0.72288847826086944</v>
      </c>
      <c r="QH5" s="13">
        <v>1.0304347826086956E-2</v>
      </c>
      <c r="QI5" s="13">
        <v>4.0255077391304344</v>
      </c>
      <c r="QJ5" s="13">
        <v>0.51021591304347824</v>
      </c>
      <c r="QK5" s="13">
        <v>0.56252160869565226</v>
      </c>
      <c r="QL5" s="13">
        <v>0.64308034782608692</v>
      </c>
      <c r="QM5" s="13">
        <v>0.68117039130434776</v>
      </c>
      <c r="QN5" s="13">
        <f t="shared" si="13"/>
        <v>0.36291900607887884</v>
      </c>
      <c r="QO5" s="13">
        <v>37.57</v>
      </c>
      <c r="QP5" s="13">
        <v>39.4</v>
      </c>
      <c r="QQ5" s="13">
        <v>112.7</v>
      </c>
      <c r="QR5" s="13">
        <f>DZ5-QQ5</f>
        <v>76.3</v>
      </c>
      <c r="QS5" s="13">
        <f>QB5*QR5</f>
        <v>55.878344808695637</v>
      </c>
      <c r="QT5" s="13">
        <v>0.51123255813953494</v>
      </c>
      <c r="QU5" s="13">
        <v>0.22352790697674416</v>
      </c>
      <c r="QV5" s="13">
        <v>6.535581395348837E-2</v>
      </c>
      <c r="QW5" s="13">
        <v>8.5686046511627922E-2</v>
      </c>
      <c r="QX5" s="13">
        <v>8.3325581395348847E-2</v>
      </c>
      <c r="QY5" s="13">
        <v>7.7539534883720937E-2</v>
      </c>
      <c r="QZ5" s="13">
        <v>0.70493130232558143</v>
      </c>
      <c r="RA5" s="13">
        <v>0.76282520930232545</v>
      </c>
      <c r="RB5" s="13">
        <v>0.43784220930232548</v>
      </c>
      <c r="RC5" s="13">
        <v>0.53624313953488356</v>
      </c>
      <c r="RD5" s="13">
        <v>0.38866109302325574</v>
      </c>
      <c r="RE5" s="13">
        <v>0.71346397674418605</v>
      </c>
      <c r="RF5" s="13">
        <v>0.73214890697674417</v>
      </c>
      <c r="RG5" s="13">
        <v>2.3604651162790705E-3</v>
      </c>
      <c r="RH5" s="13">
        <v>4.9339787209302326</v>
      </c>
      <c r="RI5" s="13">
        <v>0.51092358139534888</v>
      </c>
      <c r="RJ5" s="13">
        <v>0.55211386046511635</v>
      </c>
      <c r="RK5" s="13">
        <v>0.64758551162790712</v>
      </c>
      <c r="RL5" s="13">
        <v>0.67720518604651159</v>
      </c>
      <c r="RM5" s="13">
        <f t="shared" si="14"/>
        <v>0.44668675389286405</v>
      </c>
      <c r="RN5" s="13">
        <v>0.49660566037735832</v>
      </c>
      <c r="RO5" s="13">
        <v>0.2451905660377359</v>
      </c>
      <c r="RP5" s="13">
        <v>5.8367924528301876E-2</v>
      </c>
      <c r="RQ5" s="13">
        <v>8.9924528301886825E-2</v>
      </c>
      <c r="RR5" s="13">
        <v>8.2366037735849065E-2</v>
      </c>
      <c r="RS5" s="13">
        <v>7.7890566037735837E-2</v>
      </c>
      <c r="RT5" s="13">
        <v>0.68852162264150962</v>
      </c>
      <c r="RU5" s="13">
        <v>0.78388405660377336</v>
      </c>
      <c r="RV5" s="13">
        <v>0.45864933962264137</v>
      </c>
      <c r="RW5" s="13">
        <v>0.60912537735849059</v>
      </c>
      <c r="RX5" s="13">
        <v>0.33718103773584901</v>
      </c>
      <c r="RY5" s="13">
        <v>0.71164796226415117</v>
      </c>
      <c r="RZ5" s="13">
        <v>0.72640520754716975</v>
      </c>
      <c r="SA5" s="13">
        <v>7.5584905660377351E-3</v>
      </c>
      <c r="SB5" s="13">
        <v>4.4987534905660391</v>
      </c>
      <c r="SC5" s="13">
        <v>0.43049862264150951</v>
      </c>
      <c r="SD5" s="13">
        <v>0.48997796226415086</v>
      </c>
      <c r="SE5" s="13">
        <v>0.57387986792452828</v>
      </c>
      <c r="SF5" s="13">
        <v>0.61835816981132063</v>
      </c>
      <c r="SG5" s="13">
        <f t="shared" si="15"/>
        <v>0.6543524717255601</v>
      </c>
      <c r="SH5" s="21">
        <v>144.18421052631578</v>
      </c>
      <c r="SI5" s="21">
        <f>EC5-SH5+2</f>
        <v>58.81578947368422</v>
      </c>
      <c r="SJ5" s="24">
        <f>RU5*SI5</f>
        <v>46.104759644985101</v>
      </c>
      <c r="SK5" s="13">
        <v>0.53058536585365845</v>
      </c>
      <c r="SL5" s="13">
        <v>0.23601951219512196</v>
      </c>
      <c r="SM5" s="13">
        <v>4.9841463414634142E-2</v>
      </c>
      <c r="SN5" s="13">
        <v>7.7685365853658553E-2</v>
      </c>
      <c r="SO5" s="13">
        <v>7.6917073170731723E-2</v>
      </c>
      <c r="SP5" s="13">
        <v>7.3719512195121947E-2</v>
      </c>
      <c r="SQ5" s="13">
        <v>0.73963092682926823</v>
      </c>
      <c r="SR5" s="13">
        <v>0.82266143902439015</v>
      </c>
      <c r="SS5" s="13">
        <v>0.49928782926829263</v>
      </c>
      <c r="ST5" s="13">
        <v>0.64437024390243902</v>
      </c>
      <c r="SU5" s="13">
        <v>0.38255743902439027</v>
      </c>
      <c r="SV5" s="13">
        <v>0.74340265853658549</v>
      </c>
      <c r="SW5" s="13">
        <v>0.75331702439024373</v>
      </c>
      <c r="SX5" s="13">
        <v>7.6829268292682778E-4</v>
      </c>
      <c r="SY5" s="13">
        <v>5.8045160487804885</v>
      </c>
      <c r="SZ5" s="13">
        <v>0.46543458536585375</v>
      </c>
      <c r="TA5" s="13">
        <v>0.51748346341463403</v>
      </c>
      <c r="TB5" s="13">
        <v>0.6131059756097561</v>
      </c>
      <c r="TC5" s="13">
        <v>0.65076258536585352</v>
      </c>
      <c r="TD5" s="13">
        <v>1.8569941640000001</v>
      </c>
      <c r="TE5" s="13">
        <v>-0.52500000000000002</v>
      </c>
      <c r="TF5" s="13">
        <f t="shared" si="73"/>
        <v>0.73167319254984597</v>
      </c>
      <c r="TG5" s="21">
        <v>129.89655172413794</v>
      </c>
      <c r="TH5" s="21">
        <f t="shared" si="16"/>
        <v>73.103448275862064</v>
      </c>
      <c r="TI5" s="24">
        <f t="shared" si="74"/>
        <v>60.139387956265757</v>
      </c>
      <c r="TJ5" s="26">
        <v>4</v>
      </c>
      <c r="TK5" s="24">
        <v>5.33</v>
      </c>
      <c r="TL5" s="13">
        <v>1.03</v>
      </c>
      <c r="TM5" s="24">
        <v>79.599999999999994</v>
      </c>
      <c r="TN5" s="24">
        <v>27.3</v>
      </c>
      <c r="TO5" s="24">
        <v>5.7</v>
      </c>
      <c r="TP5" s="24">
        <v>10.7</v>
      </c>
    </row>
    <row r="6" spans="1:536" x14ac:dyDescent="0.25">
      <c r="A6" s="10">
        <v>5</v>
      </c>
      <c r="B6" s="20">
        <v>1</v>
      </c>
      <c r="C6" s="21">
        <v>301</v>
      </c>
      <c r="D6" s="21">
        <v>3</v>
      </c>
      <c r="E6" s="21" t="s">
        <v>61</v>
      </c>
      <c r="F6" s="21">
        <v>3</v>
      </c>
      <c r="G6" s="24">
        <f t="shared" si="17"/>
        <v>232.96000000000004</v>
      </c>
      <c r="H6" s="24">
        <f t="shared" si="18"/>
        <v>77.65333333333335</v>
      </c>
      <c r="I6" s="21">
        <v>208</v>
      </c>
      <c r="J6" s="13">
        <f t="shared" si="19"/>
        <v>77.65333333333335</v>
      </c>
      <c r="K6" s="13">
        <f t="shared" si="20"/>
        <v>77.65333333333335</v>
      </c>
      <c r="L6" s="13">
        <f t="shared" si="21"/>
        <v>77.65333333333335</v>
      </c>
      <c r="M6" s="22">
        <v>408747.65290699998</v>
      </c>
      <c r="N6" s="22">
        <v>3660474.4334869999</v>
      </c>
      <c r="O6" s="23">
        <v>33.079040999999997</v>
      </c>
      <c r="P6" s="23">
        <v>-111.977694</v>
      </c>
      <c r="Q6" s="13">
        <v>48.56</v>
      </c>
      <c r="R6" s="13">
        <v>24.72</v>
      </c>
      <c r="S6" s="13">
        <v>26.720000000000006</v>
      </c>
      <c r="T6" s="13">
        <v>56.56</v>
      </c>
      <c r="U6" s="13">
        <v>22.72</v>
      </c>
      <c r="V6" s="13">
        <v>20.720000000000006</v>
      </c>
      <c r="W6" s="13">
        <v>60.56</v>
      </c>
      <c r="X6" s="13">
        <v>20.72</v>
      </c>
      <c r="Y6" s="13">
        <v>18.720000000000006</v>
      </c>
      <c r="Z6" s="13">
        <v>55.909774436090203</v>
      </c>
      <c r="AA6" s="21">
        <v>-9999</v>
      </c>
      <c r="AB6" s="21">
        <v>-9999</v>
      </c>
      <c r="AC6" s="21">
        <v>-9999</v>
      </c>
      <c r="AD6" s="10">
        <v>8.6</v>
      </c>
      <c r="AE6" s="10">
        <v>7.2</v>
      </c>
      <c r="AF6" s="13">
        <v>0.8</v>
      </c>
      <c r="AG6" s="10" t="s">
        <v>132</v>
      </c>
      <c r="AH6" s="10">
        <v>2</v>
      </c>
      <c r="AI6" s="24">
        <v>1</v>
      </c>
      <c r="AJ6" s="24">
        <v>0.7</v>
      </c>
      <c r="AK6" s="10">
        <v>2</v>
      </c>
      <c r="AL6" s="10">
        <v>288</v>
      </c>
      <c r="AM6" s="10">
        <v>31</v>
      </c>
      <c r="AN6" s="13">
        <v>1.08</v>
      </c>
      <c r="AO6" s="24">
        <v>4.5</v>
      </c>
      <c r="AP6" s="24">
        <v>11</v>
      </c>
      <c r="AQ6" s="13">
        <v>3.2</v>
      </c>
      <c r="AR6" s="10">
        <v>3143</v>
      </c>
      <c r="AS6" s="10">
        <v>315</v>
      </c>
      <c r="AT6" s="10">
        <v>275</v>
      </c>
      <c r="AU6" s="10">
        <v>20.3</v>
      </c>
      <c r="AV6" s="10">
        <v>0</v>
      </c>
      <c r="AW6" s="10">
        <v>4</v>
      </c>
      <c r="AX6" s="10">
        <v>77</v>
      </c>
      <c r="AY6" s="10">
        <v>13</v>
      </c>
      <c r="AZ6" s="10">
        <v>6</v>
      </c>
      <c r="BA6" s="10">
        <v>1</v>
      </c>
      <c r="BB6" s="10">
        <v>57</v>
      </c>
      <c r="BC6" s="25">
        <v>0.59787753475163175</v>
      </c>
      <c r="BD6" s="25">
        <v>0.76460950300382313</v>
      </c>
      <c r="BE6" s="25">
        <v>1.4717542120911793</v>
      </c>
      <c r="BF6" s="25">
        <v>2.9079320818602792</v>
      </c>
      <c r="BG6" s="25">
        <v>2.9676258992805757</v>
      </c>
      <c r="BH6" s="25">
        <v>3.304382549665569</v>
      </c>
      <c r="BI6" s="13">
        <f t="shared" si="22"/>
        <v>5.44994815102182</v>
      </c>
      <c r="BJ6" s="13">
        <f t="shared" si="23"/>
        <v>11.336964999386538</v>
      </c>
      <c r="BK6" s="13">
        <f t="shared" si="24"/>
        <v>22.968693326827655</v>
      </c>
      <c r="BL6" s="13">
        <f t="shared" ref="BL6:BM6" si="81">(BK6+(BG6*4))</f>
        <v>34.839196923949956</v>
      </c>
      <c r="BM6" s="13">
        <f t="shared" si="81"/>
        <v>48.05672712261223</v>
      </c>
      <c r="BN6" s="13">
        <f t="shared" si="26"/>
        <v>11.631728327441117</v>
      </c>
      <c r="BO6" s="13">
        <f t="shared" si="27"/>
        <v>11.870503597122303</v>
      </c>
      <c r="BP6" s="13">
        <f t="shared" si="28"/>
        <v>13.217530198662276</v>
      </c>
      <c r="BQ6" s="13">
        <f t="shared" si="29"/>
        <v>36.719762123225692</v>
      </c>
      <c r="BR6" s="25">
        <v>1.8833142344676401</v>
      </c>
      <c r="BS6" s="25">
        <v>1.3901990963705877</v>
      </c>
      <c r="BT6" s="25">
        <v>1.3726461843409317</v>
      </c>
      <c r="BU6" s="25">
        <v>1.3543793257979386</v>
      </c>
      <c r="BV6" s="25">
        <v>1.4388489208633093</v>
      </c>
      <c r="BW6" s="25">
        <v>1.207946490965359</v>
      </c>
      <c r="BX6" s="13">
        <f t="shared" si="30"/>
        <v>13.094053323352911</v>
      </c>
      <c r="BY6" s="13">
        <f t="shared" si="31"/>
        <v>18.584638060716639</v>
      </c>
      <c r="BZ6" s="13">
        <f t="shared" si="32"/>
        <v>24.002155363908393</v>
      </c>
      <c r="CA6" s="13">
        <f t="shared" si="33"/>
        <v>5.4175173031917545</v>
      </c>
      <c r="CB6" s="13">
        <f t="shared" si="34"/>
        <v>5.7553956834532372</v>
      </c>
      <c r="CC6" s="13">
        <f t="shared" si="35"/>
        <v>4.831785963861436</v>
      </c>
      <c r="CD6" s="13">
        <f t="shared" si="36"/>
        <v>16.004698950506427</v>
      </c>
      <c r="CE6" s="13">
        <v>6.6300000000000008</v>
      </c>
      <c r="CF6" s="13">
        <v>3.3000000000000003</v>
      </c>
      <c r="CG6" s="13">
        <v>2.9699999999999998</v>
      </c>
      <c r="CH6" s="13">
        <v>2.4500000000000002</v>
      </c>
      <c r="CI6" s="13">
        <v>2.63</v>
      </c>
      <c r="CJ6" s="13">
        <v>2.5449999999999999</v>
      </c>
      <c r="CK6" s="13">
        <f t="shared" si="37"/>
        <v>39.720000000000006</v>
      </c>
      <c r="CL6" s="13">
        <f t="shared" si="38"/>
        <v>51.600000000000009</v>
      </c>
      <c r="CM6" s="13">
        <f t="shared" si="39"/>
        <v>61.400000000000006</v>
      </c>
      <c r="CN6" s="13">
        <f t="shared" ref="CN6:CO6" si="82">(CM6+(CI6*4))</f>
        <v>71.92</v>
      </c>
      <c r="CO6" s="13">
        <f t="shared" si="82"/>
        <v>82.1</v>
      </c>
      <c r="CP6" s="13">
        <f t="shared" si="41"/>
        <v>9.8000000000000007</v>
      </c>
      <c r="CQ6" s="13">
        <f t="shared" si="42"/>
        <v>10.52</v>
      </c>
      <c r="CR6" s="13">
        <f t="shared" si="43"/>
        <v>10.18</v>
      </c>
      <c r="CS6" s="13">
        <f t="shared" si="44"/>
        <v>30.5</v>
      </c>
      <c r="CT6" s="13">
        <v>2.3837737535710755</v>
      </c>
      <c r="CU6" s="13">
        <v>22.035917937941068</v>
      </c>
      <c r="CV6" s="13">
        <v>0.89506660348549538</v>
      </c>
      <c r="CW6" s="13">
        <v>15.97430632338231</v>
      </c>
      <c r="CX6" s="13">
        <v>2.4746125066809213</v>
      </c>
      <c r="CY6" s="13">
        <v>18.118653126670242</v>
      </c>
      <c r="CZ6" s="13">
        <v>19.5</v>
      </c>
      <c r="DA6" s="13">
        <v>19.5</v>
      </c>
      <c r="DB6" s="13">
        <v>19.5</v>
      </c>
      <c r="DC6" s="13">
        <v>26.333333333333332</v>
      </c>
      <c r="DD6" s="13">
        <v>37.333333333333336</v>
      </c>
      <c r="DE6" s="13">
        <v>34.666666666666664</v>
      </c>
      <c r="DF6" s="13">
        <v>45.333333333333336</v>
      </c>
      <c r="DG6" s="13">
        <v>51.333333333333336</v>
      </c>
      <c r="DH6" s="13">
        <v>60</v>
      </c>
      <c r="DI6" s="13">
        <v>54.666666666666664</v>
      </c>
      <c r="DJ6" s="13">
        <v>64</v>
      </c>
      <c r="DK6" s="13">
        <v>56</v>
      </c>
      <c r="DL6" s="13">
        <v>66.333333333333329</v>
      </c>
      <c r="DM6" s="13">
        <v>80</v>
      </c>
      <c r="DN6" s="13">
        <v>89</v>
      </c>
      <c r="DO6" s="13">
        <v>79.333333333333329</v>
      </c>
      <c r="DP6" s="13">
        <v>91</v>
      </c>
      <c r="DQ6" s="13">
        <f t="shared" si="45"/>
        <v>71.777777777777771</v>
      </c>
      <c r="DR6" s="13">
        <f t="shared" si="46"/>
        <v>71.777777777777771</v>
      </c>
      <c r="DS6" s="13">
        <v>73</v>
      </c>
      <c r="DT6" s="13">
        <v>82.666666666666671</v>
      </c>
      <c r="DU6" s="21">
        <v>131</v>
      </c>
      <c r="DV6" s="21">
        <v>147</v>
      </c>
      <c r="DW6" s="21">
        <v>166</v>
      </c>
      <c r="DX6" s="21">
        <v>171</v>
      </c>
      <c r="DY6" s="21">
        <v>178</v>
      </c>
      <c r="DZ6" s="21">
        <v>189</v>
      </c>
      <c r="EA6" s="21">
        <v>199</v>
      </c>
      <c r="EB6" s="21">
        <v>199</v>
      </c>
      <c r="EC6" s="21">
        <v>201</v>
      </c>
      <c r="ED6" s="21">
        <v>203</v>
      </c>
      <c r="EE6" s="12">
        <v>45.3</v>
      </c>
      <c r="EF6" s="12">
        <v>43.7</v>
      </c>
      <c r="EG6" s="12">
        <v>38.700000000000003</v>
      </c>
      <c r="EH6" s="12">
        <v>42.5</v>
      </c>
      <c r="EI6" s="12">
        <v>43.8</v>
      </c>
      <c r="EJ6" s="12">
        <v>37.1</v>
      </c>
      <c r="EK6" s="12">
        <v>37.200000000000003</v>
      </c>
      <c r="EL6" s="12">
        <v>40.4</v>
      </c>
      <c r="EM6" s="12">
        <v>38</v>
      </c>
      <c r="EN6" s="12">
        <v>39.200000000000003</v>
      </c>
      <c r="EO6" s="10">
        <v>4.8</v>
      </c>
      <c r="EP6" s="10">
        <v>5.09</v>
      </c>
      <c r="EQ6" s="10">
        <v>4.75</v>
      </c>
      <c r="ER6" s="10">
        <v>4.28</v>
      </c>
      <c r="ES6" s="10">
        <v>3.99</v>
      </c>
      <c r="ET6" s="10">
        <v>4.0199999999999996</v>
      </c>
      <c r="EU6" s="10">
        <v>3.85</v>
      </c>
      <c r="EV6" s="10">
        <v>3.44</v>
      </c>
      <c r="EW6" s="10">
        <v>3.64</v>
      </c>
      <c r="EX6" s="10">
        <v>3.2</v>
      </c>
      <c r="EY6" s="13">
        <v>29858.11623246493</v>
      </c>
      <c r="EZ6" s="13">
        <v>28851.095617529885</v>
      </c>
      <c r="FA6" s="11">
        <v>16768.893320039879</v>
      </c>
      <c r="FB6" s="13">
        <v>11755.522088353415</v>
      </c>
      <c r="FC6" s="13">
        <v>9705.9</v>
      </c>
      <c r="FD6" s="13">
        <v>5333.7313432835817</v>
      </c>
      <c r="FE6" s="11">
        <v>2646.4464464464463</v>
      </c>
      <c r="FF6" s="11">
        <v>1863.9800995024875</v>
      </c>
      <c r="FG6" s="11">
        <v>653.10957551826255</v>
      </c>
      <c r="FH6" s="12">
        <v>512.54578754578756</v>
      </c>
      <c r="FI6" s="13">
        <v>289.01</v>
      </c>
      <c r="FJ6" s="10">
        <v>11</v>
      </c>
      <c r="FK6" s="10">
        <v>292.12</v>
      </c>
      <c r="FL6" s="10">
        <v>91</v>
      </c>
      <c r="FM6" s="10">
        <v>94.160000000000011</v>
      </c>
      <c r="FN6" s="10">
        <v>316.21999999999997</v>
      </c>
      <c r="FO6" s="10">
        <v>178.85999999999999</v>
      </c>
      <c r="FP6" s="10">
        <v>140.76999999999998</v>
      </c>
      <c r="FQ6" s="13">
        <f t="shared" si="47"/>
        <v>1380.098039215686</v>
      </c>
      <c r="FR6" s="13">
        <f t="shared" si="48"/>
        <v>1232.2303921568623</v>
      </c>
      <c r="FS6" s="13">
        <f t="shared" si="0"/>
        <v>2833.4313725490197</v>
      </c>
      <c r="FT6" s="13">
        <f t="shared" si="1"/>
        <v>2863.9215686274511</v>
      </c>
      <c r="FU6" s="13">
        <f t="shared" si="49"/>
        <v>923.13725490196089</v>
      </c>
      <c r="FV6" s="13">
        <f t="shared" si="50"/>
        <v>3100.1960784313719</v>
      </c>
      <c r="FW6" s="13">
        <f t="shared" si="51"/>
        <v>9720.6862745098024</v>
      </c>
      <c r="FX6" s="13">
        <f t="shared" si="52"/>
        <v>1753.5294117647056</v>
      </c>
      <c r="FY6" s="13">
        <v>149.24</v>
      </c>
      <c r="FZ6" s="13">
        <v>0</v>
      </c>
      <c r="GA6" s="13">
        <f t="shared" si="53"/>
        <v>29.619999999999976</v>
      </c>
      <c r="GB6" s="10">
        <v>3.31</v>
      </c>
      <c r="GC6" s="13">
        <f t="shared" si="54"/>
        <v>93.786578431372547</v>
      </c>
      <c r="GD6" s="13">
        <v>1.1000000000000001</v>
      </c>
      <c r="GE6" s="13">
        <f t="shared" si="55"/>
        <v>31.503137254901965</v>
      </c>
      <c r="GF6" s="13">
        <v>1.65</v>
      </c>
      <c r="GG6" s="13">
        <f t="shared" si="56"/>
        <v>15.231764705882355</v>
      </c>
      <c r="GH6" s="13">
        <v>4.09</v>
      </c>
      <c r="GI6" s="13">
        <f t="shared" si="57"/>
        <v>71.719352941176453</v>
      </c>
      <c r="GJ6" s="13">
        <f t="shared" si="58"/>
        <v>212.24083333333334</v>
      </c>
      <c r="GK6" s="13">
        <f t="shared" si="59"/>
        <v>189.50074404761904</v>
      </c>
      <c r="GL6" s="10">
        <v>17.2</v>
      </c>
      <c r="GM6" s="13">
        <v>5.19</v>
      </c>
      <c r="GN6" s="13">
        <f t="shared" si="60"/>
        <v>4342.5064685706393</v>
      </c>
      <c r="GO6" s="13">
        <v>1.94</v>
      </c>
      <c r="GP6" s="13">
        <f t="shared" si="61"/>
        <v>0.37379576107899803</v>
      </c>
      <c r="GQ6" s="13">
        <f t="shared" si="62"/>
        <v>1623.2105104098343</v>
      </c>
      <c r="GR6" s="13">
        <f t="shared" si="63"/>
        <v>1817.9957716590147</v>
      </c>
      <c r="GS6" s="13">
        <v>4712.6673913043523</v>
      </c>
      <c r="GT6" s="13">
        <v>4287.085714285713</v>
      </c>
      <c r="GU6" s="13">
        <f t="shared" si="64"/>
        <v>1586.2217142857139</v>
      </c>
      <c r="GV6" s="13">
        <f t="shared" si="65"/>
        <v>1776.5683199999999</v>
      </c>
      <c r="GW6" s="13">
        <f>GS6*GP6</f>
        <v>1761.5750942447867</v>
      </c>
      <c r="GX6" s="13">
        <f>GW6*1.12</f>
        <v>1972.9641055541613</v>
      </c>
      <c r="GY6" s="13">
        <v>2.42</v>
      </c>
      <c r="GZ6" s="13">
        <f t="shared" si="66"/>
        <v>2.36</v>
      </c>
      <c r="HA6" s="21">
        <v>2436</v>
      </c>
      <c r="HB6" s="13">
        <f t="shared" si="2"/>
        <v>0.45472061657032747</v>
      </c>
      <c r="HC6" s="21">
        <f t="shared" si="3"/>
        <v>2024.8296057689686</v>
      </c>
      <c r="HD6" s="22">
        <f t="shared" si="4"/>
        <v>1.2474226804123711</v>
      </c>
      <c r="HE6" s="21">
        <f t="shared" si="5"/>
        <v>2038.2169089476063</v>
      </c>
      <c r="HF6" s="13">
        <v>4.09</v>
      </c>
      <c r="HG6" s="22">
        <f t="shared" si="67"/>
        <v>82.815530875950813</v>
      </c>
      <c r="HH6" s="22">
        <f t="shared" si="6"/>
        <v>0.50114084675057824</v>
      </c>
      <c r="HI6" s="13">
        <v>0.55605714285714281</v>
      </c>
      <c r="HJ6" s="13">
        <v>0.41867857142857151</v>
      </c>
      <c r="HK6" s="13">
        <v>0.42096428571428574</v>
      </c>
      <c r="HL6" s="13">
        <v>0.34660000000000002</v>
      </c>
      <c r="HM6" s="13">
        <v>0.21530714285714289</v>
      </c>
      <c r="HN6" s="13">
        <v>0.19820714285714289</v>
      </c>
      <c r="HO6" s="13">
        <v>0.23193678571428572</v>
      </c>
      <c r="HP6" s="13">
        <v>0.13820235714285714</v>
      </c>
      <c r="HQ6" s="13">
        <v>9.4108857142857133E-2</v>
      </c>
      <c r="HR6" s="13">
        <v>-2.7586428571428566E-3</v>
      </c>
      <c r="HS6" s="13">
        <v>0.14089635714285714</v>
      </c>
      <c r="HT6" s="13">
        <v>0.44168964285714285</v>
      </c>
      <c r="HU6" s="13">
        <v>0.47436257142857141</v>
      </c>
      <c r="HV6" s="13">
        <v>0.13129285714285716</v>
      </c>
      <c r="HW6" s="13">
        <v>0.60433985714285721</v>
      </c>
      <c r="HX6" s="13">
        <v>1.0190522142857144</v>
      </c>
      <c r="HY6" s="13">
        <v>0.60679000000000005</v>
      </c>
      <c r="HZ6" s="13">
        <v>1.0163157857142857</v>
      </c>
      <c r="IA6" s="13">
        <v>0.6549492142857144</v>
      </c>
      <c r="IB6" s="13">
        <v>0.56956249999999997</v>
      </c>
      <c r="IC6" s="13">
        <v>0.43632500000000002</v>
      </c>
      <c r="ID6" s="13">
        <v>0.41097499999999998</v>
      </c>
      <c r="IE6" s="13">
        <v>0.37640000000000001</v>
      </c>
      <c r="IF6" s="13">
        <v>0.25469999999999998</v>
      </c>
      <c r="IG6" s="13">
        <v>0.23348749999999999</v>
      </c>
      <c r="IH6" s="13">
        <v>0.20404549999999999</v>
      </c>
      <c r="II6" s="13">
        <v>0.16159487500000003</v>
      </c>
      <c r="IJ6" s="13">
        <v>7.3651687499999993E-2</v>
      </c>
      <c r="IK6" s="13">
        <v>2.9846187499999993E-2</v>
      </c>
      <c r="IL6" s="13">
        <v>0.13237568750000001</v>
      </c>
      <c r="IM6" s="13">
        <v>0.38185343749999995</v>
      </c>
      <c r="IN6" s="13">
        <v>0.41836781249999994</v>
      </c>
      <c r="IO6" s="13">
        <v>0.12170000000000003</v>
      </c>
      <c r="IP6" s="13">
        <v>0.51319468750000008</v>
      </c>
      <c r="IQ6" s="13">
        <v>0.81862862500000011</v>
      </c>
      <c r="IR6" s="13">
        <v>0.64749143750000004</v>
      </c>
      <c r="IS6" s="13">
        <v>0.83922787499999996</v>
      </c>
      <c r="IT6" s="13">
        <v>0.68815718749999999</v>
      </c>
      <c r="IU6" s="13">
        <v>0.61429</v>
      </c>
      <c r="IV6" s="13">
        <v>0.43333499999999991</v>
      </c>
      <c r="IW6" s="13">
        <v>0.42786000000000007</v>
      </c>
      <c r="IX6" s="13">
        <v>0.375695</v>
      </c>
      <c r="IY6" s="13">
        <v>0.27071499999999998</v>
      </c>
      <c r="IZ6" s="13">
        <v>0.23788999999999999</v>
      </c>
      <c r="JA6" s="13">
        <v>0.24047589999999999</v>
      </c>
      <c r="JB6" s="13">
        <v>0.17809644999999996</v>
      </c>
      <c r="JC6" s="13">
        <v>7.0932349999999991E-2</v>
      </c>
      <c r="JD6" s="13">
        <v>5.7702500000000002E-3</v>
      </c>
      <c r="JE6" s="13">
        <v>0.17250735</v>
      </c>
      <c r="JF6" s="13">
        <v>0.38742880000000007</v>
      </c>
      <c r="JG6" s="13">
        <v>0.44099639999999996</v>
      </c>
      <c r="JH6" s="13">
        <v>0.10498</v>
      </c>
      <c r="JI6" s="13">
        <v>0.63476319999999997</v>
      </c>
      <c r="JJ6" s="13">
        <v>0.9752375499999999</v>
      </c>
      <c r="JK6" s="13">
        <v>0.71734254999999991</v>
      </c>
      <c r="JL6" s="13">
        <v>0.97839844999999992</v>
      </c>
      <c r="JM6" s="13">
        <v>0.75847959999999992</v>
      </c>
      <c r="JN6" s="13">
        <v>0.61180000000000001</v>
      </c>
      <c r="JO6" s="13">
        <v>0.40373333333333333</v>
      </c>
      <c r="JP6" s="13">
        <v>0.40123999999999987</v>
      </c>
      <c r="JQ6" s="13">
        <v>0.34814666666666666</v>
      </c>
      <c r="JR6" s="13">
        <v>0.25809333333333329</v>
      </c>
      <c r="JS6" s="13">
        <v>0.22516666666666665</v>
      </c>
      <c r="JT6" s="13">
        <v>0.27445613333333335</v>
      </c>
      <c r="JU6" s="13">
        <v>0.20766879999999999</v>
      </c>
      <c r="JV6" s="13">
        <v>7.3825266666666653E-2</v>
      </c>
      <c r="JW6" s="13">
        <v>3.0010666666666669E-3</v>
      </c>
      <c r="JX6" s="13">
        <v>0.20478833333333332</v>
      </c>
      <c r="JY6" s="13">
        <v>0.40639446666666673</v>
      </c>
      <c r="JZ6" s="13">
        <v>0.46177433333333334</v>
      </c>
      <c r="KA6" s="13">
        <v>9.0053333333333332E-2</v>
      </c>
      <c r="KB6" s="13">
        <v>0.75754973333333331</v>
      </c>
      <c r="KC6" s="13">
        <v>0.98655046666666668</v>
      </c>
      <c r="KD6" s="13">
        <v>0.74617239999999996</v>
      </c>
      <c r="KE6" s="13">
        <v>0.98864966666666676</v>
      </c>
      <c r="KF6" s="13">
        <v>0.78906026666666673</v>
      </c>
      <c r="KG6" s="13">
        <v>0.53515000000000001</v>
      </c>
      <c r="KH6" s="13">
        <v>0.3648818181818182</v>
      </c>
      <c r="KI6" s="13">
        <v>0.30680909090909092</v>
      </c>
      <c r="KJ6" s="13">
        <v>0.30880909090909087</v>
      </c>
      <c r="KK6" s="13">
        <v>0.21155909090909084</v>
      </c>
      <c r="KL6" s="13">
        <v>0.18661363636363637</v>
      </c>
      <c r="KM6" s="13">
        <v>0.2679222727272727</v>
      </c>
      <c r="KN6" s="13">
        <v>0.27098804545454541</v>
      </c>
      <c r="KO6" s="13">
        <v>8.295818181818182E-2</v>
      </c>
      <c r="KP6" s="13">
        <v>8.6217909090909081E-2</v>
      </c>
      <c r="KQ6" s="13">
        <v>0.1892091818181818</v>
      </c>
      <c r="KR6" s="13">
        <v>0.4330542272727273</v>
      </c>
      <c r="KS6" s="13">
        <v>0.48258290909090906</v>
      </c>
      <c r="KT6" s="13">
        <v>9.7250000000000003E-2</v>
      </c>
      <c r="KU6" s="13">
        <v>0.73393786363636337</v>
      </c>
      <c r="KV6" s="13">
        <v>0.7005564090909091</v>
      </c>
      <c r="KW6" s="13">
        <v>0.70745431818181814</v>
      </c>
      <c r="KX6" s="13">
        <v>0.74761936363636361</v>
      </c>
      <c r="KY6" s="13">
        <v>0.75359181818181797</v>
      </c>
      <c r="KZ6" s="13">
        <v>0.49155084745762728</v>
      </c>
      <c r="LA6" s="13">
        <v>0.29444406779661003</v>
      </c>
      <c r="LB6" s="13">
        <v>0.24031016949152537</v>
      </c>
      <c r="LC6" s="13">
        <v>0.22281355932203398</v>
      </c>
      <c r="LD6" s="13">
        <v>0.17953389830508476</v>
      </c>
      <c r="LE6" s="13">
        <v>0.15584745762711869</v>
      </c>
      <c r="LF6" s="13">
        <v>0.3743823728813559</v>
      </c>
      <c r="LG6" s="13">
        <v>0.34203510169491524</v>
      </c>
      <c r="LH6" s="13">
        <v>0.13785208474576269</v>
      </c>
      <c r="LI6" s="13">
        <v>0.10121196610169488</v>
      </c>
      <c r="LJ6" s="13">
        <v>0.25000971186440679</v>
      </c>
      <c r="LK6" s="13">
        <v>0.46340255932203378</v>
      </c>
      <c r="LL6" s="13">
        <v>0.51711128813559315</v>
      </c>
      <c r="LM6" s="13">
        <v>4.3279661016949161E-2</v>
      </c>
      <c r="LN6" s="13">
        <v>1.2130844915254237</v>
      </c>
      <c r="LO6" s="13">
        <v>0.74087567796610176</v>
      </c>
      <c r="LP6" s="13">
        <v>0.67220715254237295</v>
      </c>
      <c r="LQ6" s="13">
        <v>0.79240754237288114</v>
      </c>
      <c r="LR6" s="13">
        <v>0.73766945762711855</v>
      </c>
      <c r="LS6" s="21">
        <v>-9999</v>
      </c>
      <c r="LT6" s="21">
        <v>-9999</v>
      </c>
      <c r="LU6" s="21">
        <v>-9999</v>
      </c>
      <c r="LV6" s="13">
        <f t="shared" si="68"/>
        <v>10130</v>
      </c>
      <c r="LW6" s="13">
        <f t="shared" si="7"/>
        <v>3464.8155801694916</v>
      </c>
      <c r="LX6" s="13">
        <v>0.4662</v>
      </c>
      <c r="LY6" s="13">
        <v>0.2797</v>
      </c>
      <c r="LZ6" s="13">
        <v>0.17469999999999999</v>
      </c>
      <c r="MA6" s="13">
        <v>0.1749</v>
      </c>
      <c r="MB6" s="13">
        <v>0.1406</v>
      </c>
      <c r="MC6" s="13">
        <v>0.129</v>
      </c>
      <c r="MD6" s="13">
        <v>0.45300000000000001</v>
      </c>
      <c r="ME6" s="13">
        <v>0.45440000000000003</v>
      </c>
      <c r="MF6" s="13">
        <v>0.2303</v>
      </c>
      <c r="MG6" s="13">
        <v>0.23169999999999999</v>
      </c>
      <c r="MH6" s="13">
        <v>0.24929999999999999</v>
      </c>
      <c r="MI6" s="13">
        <v>0.53580000000000005</v>
      </c>
      <c r="MJ6" s="13">
        <v>0.56559999999999999</v>
      </c>
      <c r="MK6" s="13">
        <v>3.4299999999999997E-2</v>
      </c>
      <c r="ML6" s="13">
        <v>1.6735</v>
      </c>
      <c r="MM6" s="13">
        <v>0.55010000000000003</v>
      </c>
      <c r="MN6" s="13">
        <v>0.55110000000000003</v>
      </c>
      <c r="MO6" s="13">
        <v>0.63959999999999995</v>
      </c>
      <c r="MP6" s="13">
        <v>0.64059999999999995</v>
      </c>
      <c r="MQ6" s="13">
        <v>37.836666667000003</v>
      </c>
      <c r="MR6" s="13">
        <v>35.847777778000001</v>
      </c>
      <c r="MS6" s="13">
        <v>35.81</v>
      </c>
      <c r="MT6" s="13">
        <f t="shared" si="69"/>
        <v>-2.0266666670000006</v>
      </c>
      <c r="MU6" s="13">
        <v>118.68888889</v>
      </c>
      <c r="MV6" s="13">
        <f t="shared" si="70"/>
        <v>28.311111109999999</v>
      </c>
      <c r="MW6" s="13">
        <f t="shared" si="8"/>
        <v>12.864568888383999</v>
      </c>
      <c r="MX6" s="13">
        <v>0.37986562500000004</v>
      </c>
      <c r="MY6" s="13">
        <v>0.20616562499999999</v>
      </c>
      <c r="MZ6" s="13">
        <v>0.11630625</v>
      </c>
      <c r="NA6" s="13">
        <v>0.12332812499999997</v>
      </c>
      <c r="NB6" s="13">
        <v>9.7796874999999991E-2</v>
      </c>
      <c r="NC6" s="13">
        <v>8.6303124999999994E-2</v>
      </c>
      <c r="ND6" s="13">
        <v>0.50723665624999992</v>
      </c>
      <c r="NE6" s="13">
        <v>0.52885659375000005</v>
      </c>
      <c r="NF6" s="13">
        <v>0.25072759374999998</v>
      </c>
      <c r="NG6" s="13">
        <v>0.27850081249999997</v>
      </c>
      <c r="NH6" s="13">
        <v>0.2948710625</v>
      </c>
      <c r="NI6" s="13">
        <v>0.58838225000000011</v>
      </c>
      <c r="NJ6" s="13">
        <v>0.62781274999999992</v>
      </c>
      <c r="NK6" s="13">
        <v>2.5531250000000002E-2</v>
      </c>
      <c r="NL6" s="13">
        <v>2.0913758124999995</v>
      </c>
      <c r="NM6" s="13">
        <v>0.56039812499999986</v>
      </c>
      <c r="NN6" s="13">
        <v>0.58206265625000009</v>
      </c>
      <c r="NO6" s="13">
        <v>0.65994003125</v>
      </c>
      <c r="NP6" s="13">
        <v>0.67672128124999997</v>
      </c>
      <c r="NQ6" s="13">
        <v>40.178275862</v>
      </c>
      <c r="NR6" s="13">
        <v>39.35</v>
      </c>
      <c r="NS6" s="13">
        <v>132.79310344999999</v>
      </c>
      <c r="NT6" s="13">
        <f t="shared" si="71"/>
        <v>33.20689655000001</v>
      </c>
      <c r="NU6" s="13">
        <f t="shared" si="9"/>
        <v>17.561686198441635</v>
      </c>
      <c r="NV6" s="13">
        <v>0.43967297297297298</v>
      </c>
      <c r="NW6" s="13">
        <v>0.22700540540540537</v>
      </c>
      <c r="NX6" s="13">
        <v>0.10453378378378377</v>
      </c>
      <c r="NY6" s="13">
        <v>0.11652432432432434</v>
      </c>
      <c r="NZ6" s="13">
        <v>9.6062162162162193E-2</v>
      </c>
      <c r="OA6" s="13">
        <v>8.634054054054055E-2</v>
      </c>
      <c r="OB6" s="13">
        <v>0.57775835135135123</v>
      </c>
      <c r="OC6" s="13">
        <v>0.61224635135135153</v>
      </c>
      <c r="OD6" s="13">
        <v>0.31991875675675685</v>
      </c>
      <c r="OE6" s="13">
        <v>0.36799118918918927</v>
      </c>
      <c r="OF6" s="13">
        <v>0.31751182432432434</v>
      </c>
      <c r="OG6" s="13">
        <v>0.63886932432432419</v>
      </c>
      <c r="OH6" s="13">
        <v>0.66963305405405404</v>
      </c>
      <c r="OI6" s="13">
        <v>2.0462162162162165E-2</v>
      </c>
      <c r="OJ6" s="13">
        <v>2.7840711486486485</v>
      </c>
      <c r="OK6" s="13">
        <v>0.52049166216216225</v>
      </c>
      <c r="OL6" s="13">
        <v>0.55022393243243251</v>
      </c>
      <c r="OM6" s="13">
        <v>0.63572802702702702</v>
      </c>
      <c r="ON6" s="13">
        <v>0.65825559459459448</v>
      </c>
      <c r="OO6" s="13">
        <v>36.61</v>
      </c>
      <c r="OP6" s="13">
        <v>39.981428571000002</v>
      </c>
      <c r="OQ6" s="13">
        <v>123.61428571</v>
      </c>
      <c r="OR6" s="13">
        <f t="shared" si="80"/>
        <v>47.385714289999996</v>
      </c>
      <c r="OS6" s="13">
        <f t="shared" si="77"/>
        <v>29.011730680230094</v>
      </c>
      <c r="OT6" s="13">
        <v>0.726992857142857</v>
      </c>
      <c r="OU6" s="13">
        <v>0.33696785714285715</v>
      </c>
      <c r="OV6" s="13">
        <v>6.4860714285714313E-2</v>
      </c>
      <c r="OW6" s="13">
        <v>0.110375</v>
      </c>
      <c r="OX6" s="13">
        <v>0.1081392857142857</v>
      </c>
      <c r="OY6" s="13">
        <v>0.10926785714285717</v>
      </c>
      <c r="OZ6" s="13">
        <v>0.73555853571428553</v>
      </c>
      <c r="PA6" s="13">
        <v>0.83500439285714301</v>
      </c>
      <c r="PB6" s="13">
        <v>0.50588096428571439</v>
      </c>
      <c r="PC6" s="13">
        <v>0.67596553571428575</v>
      </c>
      <c r="PD6" s="13">
        <v>0.36613939285714281</v>
      </c>
      <c r="PE6" s="13">
        <v>0.74016253571428581</v>
      </c>
      <c r="PF6" s="13">
        <v>0.73808428571428575</v>
      </c>
      <c r="PG6" s="13">
        <v>2.2357142857142858E-3</v>
      </c>
      <c r="PH6" s="13">
        <v>5.5909672499999994</v>
      </c>
      <c r="PI6" s="13">
        <v>0.4385615357142858</v>
      </c>
      <c r="PJ6" s="13">
        <v>0.49774267857142862</v>
      </c>
      <c r="PK6" s="13">
        <v>0.58888424999999989</v>
      </c>
      <c r="PL6" s="13">
        <v>0.63220378571428582</v>
      </c>
      <c r="PM6" s="13">
        <f t="shared" si="10"/>
        <v>1.1782241342909054</v>
      </c>
      <c r="PN6" s="13">
        <v>43.243600000000001</v>
      </c>
      <c r="PO6" s="13">
        <v>25.694285713999999</v>
      </c>
      <c r="PP6" s="13">
        <v>40.26</v>
      </c>
      <c r="PQ6" s="13">
        <f t="shared" si="72"/>
        <v>39.081775865709091</v>
      </c>
      <c r="PR6" s="13">
        <v>106.18571429000001</v>
      </c>
      <c r="PS6" s="13">
        <f t="shared" si="11"/>
        <v>82.814285709999993</v>
      </c>
      <c r="PT6" s="13">
        <f t="shared" si="12"/>
        <v>69.150292359176518</v>
      </c>
      <c r="PU6" s="13">
        <v>0.60962272727272726</v>
      </c>
      <c r="PV6" s="13">
        <v>0.27494090909090918</v>
      </c>
      <c r="PW6" s="13">
        <v>6.6436363636363641E-2</v>
      </c>
      <c r="PX6" s="13">
        <v>9.8909090909090891E-2</v>
      </c>
      <c r="PY6" s="13">
        <v>9.1399999999999981E-2</v>
      </c>
      <c r="PZ6" s="13">
        <v>8.4559090909090917E-2</v>
      </c>
      <c r="QA6" s="13">
        <v>0.71313540909090911</v>
      </c>
      <c r="QB6" s="13">
        <v>0.79276827272727279</v>
      </c>
      <c r="QC6" s="13">
        <v>0.4619764545454545</v>
      </c>
      <c r="QD6" s="13">
        <v>0.59814995454545461</v>
      </c>
      <c r="QE6" s="13">
        <v>0.37683768181818178</v>
      </c>
      <c r="QF6" s="13">
        <v>0.73235450000000002</v>
      </c>
      <c r="QG6" s="13">
        <v>0.75219099999999994</v>
      </c>
      <c r="QH6" s="13">
        <v>7.5090909090909097E-3</v>
      </c>
      <c r="QI6" s="13">
        <v>5.1283302272727269</v>
      </c>
      <c r="QJ6" s="13">
        <v>0.47810172727272726</v>
      </c>
      <c r="QK6" s="13">
        <v>0.52987118181818194</v>
      </c>
      <c r="QL6" s="13">
        <v>0.62090809090909094</v>
      </c>
      <c r="QM6" s="13">
        <v>0.65847581818181833</v>
      </c>
      <c r="QN6" s="13">
        <f t="shared" si="13"/>
        <v>0.71717892197840527</v>
      </c>
      <c r="QO6" s="21">
        <v>-9999</v>
      </c>
      <c r="QP6" s="21">
        <v>-9999</v>
      </c>
      <c r="QQ6" s="21">
        <v>-9999</v>
      </c>
      <c r="QR6" s="21">
        <v>-9999</v>
      </c>
      <c r="QS6" s="21">
        <v>-9999</v>
      </c>
      <c r="QT6" s="13">
        <v>0.46577222222222225</v>
      </c>
      <c r="QU6" s="13">
        <v>0.2011555555555555</v>
      </c>
      <c r="QV6" s="13">
        <v>6.5352777777777787E-2</v>
      </c>
      <c r="QW6" s="13">
        <v>8.0569444444444444E-2</v>
      </c>
      <c r="QX6" s="13">
        <v>7.861944444444445E-2</v>
      </c>
      <c r="QY6" s="13">
        <v>6.9650000000000017E-2</v>
      </c>
      <c r="QZ6" s="13">
        <v>0.69701644444444444</v>
      </c>
      <c r="RA6" s="13">
        <v>0.7438506388888888</v>
      </c>
      <c r="RB6" s="13">
        <v>0.42014438888888894</v>
      </c>
      <c r="RC6" s="13">
        <v>0.49925366666666665</v>
      </c>
      <c r="RD6" s="13">
        <v>0.3941001111111111</v>
      </c>
      <c r="RE6" s="13">
        <v>0.70335927777777796</v>
      </c>
      <c r="RF6" s="13">
        <v>0.7338918888888889</v>
      </c>
      <c r="RG6" s="13">
        <v>1.9500000000000003E-3</v>
      </c>
      <c r="RH6" s="13">
        <v>4.761606249999998</v>
      </c>
      <c r="RI6" s="13">
        <v>0.53189774999999995</v>
      </c>
      <c r="RJ6" s="13">
        <v>0.56649044444444452</v>
      </c>
      <c r="RK6" s="13">
        <v>0.66408436111111091</v>
      </c>
      <c r="RL6" s="13">
        <v>0.68890516666666679</v>
      </c>
      <c r="RM6" s="13">
        <f t="shared" si="14"/>
        <v>0.3437676368049945</v>
      </c>
      <c r="RN6" s="13">
        <v>0.51245416666666677</v>
      </c>
      <c r="RO6" s="13">
        <v>0.24670208333333318</v>
      </c>
      <c r="RP6" s="13">
        <v>5.4231250000000002E-2</v>
      </c>
      <c r="RQ6" s="13">
        <v>8.6972916666666678E-2</v>
      </c>
      <c r="RR6" s="13">
        <v>8.1643750000000001E-2</v>
      </c>
      <c r="RS6" s="13">
        <v>7.2699999999999973E-2</v>
      </c>
      <c r="RT6" s="13">
        <v>0.70502110416666675</v>
      </c>
      <c r="RU6" s="13">
        <v>0.80224208333333369</v>
      </c>
      <c r="RV6" s="13">
        <v>0.47447018750000008</v>
      </c>
      <c r="RW6" s="13">
        <v>0.63279504166666667</v>
      </c>
      <c r="RX6" s="13">
        <v>0.34763733333333335</v>
      </c>
      <c r="RY6" s="13">
        <v>0.7206037291666666</v>
      </c>
      <c r="RZ6" s="13">
        <v>0.74743845833333322</v>
      </c>
      <c r="SA6" s="13">
        <v>5.3291666666666669E-3</v>
      </c>
      <c r="SB6" s="13">
        <v>4.8575204166666657</v>
      </c>
      <c r="SC6" s="13">
        <v>0.43358487499999998</v>
      </c>
      <c r="SD6" s="13">
        <v>0.49317800000000017</v>
      </c>
      <c r="SE6" s="13">
        <v>0.5794242083333333</v>
      </c>
      <c r="SF6" s="13">
        <v>0.62362160416666657</v>
      </c>
      <c r="SG6" s="13">
        <f t="shared" si="15"/>
        <v>0.73024044120471632</v>
      </c>
      <c r="SH6" s="21">
        <v>127.35416666666667</v>
      </c>
      <c r="SI6" s="21">
        <f>EC6-SH6+2</f>
        <v>75.645833333333329</v>
      </c>
      <c r="SJ6" s="24">
        <f>RU6*SI6</f>
        <v>60.686270928819468</v>
      </c>
      <c r="SK6" s="13">
        <v>0.55166730769230798</v>
      </c>
      <c r="SL6" s="13">
        <v>0.24060961538461539</v>
      </c>
      <c r="SM6" s="13">
        <v>4.3713461538461555E-2</v>
      </c>
      <c r="SN6" s="13">
        <v>7.175384615384614E-2</v>
      </c>
      <c r="SO6" s="13">
        <v>6.9190384615384612E-2</v>
      </c>
      <c r="SP6" s="13">
        <v>6.8323076923076931E-2</v>
      </c>
      <c r="SQ6" s="13">
        <v>0.76705794230769242</v>
      </c>
      <c r="SR6" s="13">
        <v>0.84922249999999966</v>
      </c>
      <c r="SS6" s="13">
        <v>0.53689955769230768</v>
      </c>
      <c r="ST6" s="13">
        <v>0.68661759615384632</v>
      </c>
      <c r="SU6" s="13">
        <v>0.39197453846153835</v>
      </c>
      <c r="SV6" s="13">
        <v>0.77374705769230789</v>
      </c>
      <c r="SW6" s="13">
        <v>0.77747651923076944</v>
      </c>
      <c r="SX6" s="13">
        <v>2.5634615384615396E-3</v>
      </c>
      <c r="SY6" s="13">
        <v>6.6619417115384625</v>
      </c>
      <c r="SZ6" s="13">
        <v>0.4619165192307691</v>
      </c>
      <c r="TA6" s="13">
        <v>0.51116211538461531</v>
      </c>
      <c r="TB6" s="13">
        <v>0.61325955769230767</v>
      </c>
      <c r="TC6" s="13">
        <v>0.64863780769230772</v>
      </c>
      <c r="TD6" s="13">
        <v>1.3858936289999999</v>
      </c>
      <c r="TE6" s="13">
        <v>-0.81014955300000002</v>
      </c>
      <c r="TF6" s="13">
        <f t="shared" si="73"/>
        <v>0.89788001517751037</v>
      </c>
      <c r="TG6" s="21">
        <v>142.83333333333334</v>
      </c>
      <c r="TH6" s="21">
        <f t="shared" si="16"/>
        <v>60.166666666666657</v>
      </c>
      <c r="TI6" s="24">
        <f t="shared" si="74"/>
        <v>51.094887083333305</v>
      </c>
      <c r="TJ6" s="26">
        <v>5</v>
      </c>
      <c r="TK6" s="24">
        <v>5.21</v>
      </c>
      <c r="TL6" s="13">
        <v>1.04</v>
      </c>
      <c r="TM6" s="24">
        <v>80.900000000000006</v>
      </c>
      <c r="TN6" s="24">
        <v>27.9</v>
      </c>
      <c r="TO6" s="24">
        <v>5.7</v>
      </c>
      <c r="TP6" s="24">
        <v>10.3</v>
      </c>
    </row>
    <row r="7" spans="1:536" x14ac:dyDescent="0.25">
      <c r="A7" s="10">
        <v>6</v>
      </c>
      <c r="B7" s="20">
        <v>1</v>
      </c>
      <c r="C7" s="21">
        <v>301</v>
      </c>
      <c r="D7" s="21">
        <v>3</v>
      </c>
      <c r="E7" s="24" t="s">
        <v>61</v>
      </c>
      <c r="F7" s="21">
        <v>3</v>
      </c>
      <c r="G7" s="24">
        <f t="shared" si="17"/>
        <v>232.96000000000004</v>
      </c>
      <c r="H7" s="24">
        <f t="shared" si="18"/>
        <v>77.65333333333335</v>
      </c>
      <c r="I7" s="21">
        <v>208</v>
      </c>
      <c r="J7" s="13">
        <f t="shared" si="19"/>
        <v>77.65333333333335</v>
      </c>
      <c r="K7" s="13">
        <f t="shared" si="20"/>
        <v>77.65333333333335</v>
      </c>
      <c r="L7" s="13">
        <f t="shared" si="21"/>
        <v>77.65333333333335</v>
      </c>
      <c r="M7" s="22">
        <v>408747.36796200002</v>
      </c>
      <c r="N7" s="22">
        <v>3660456.1478200001</v>
      </c>
      <c r="O7" s="23">
        <v>33.078876000000001</v>
      </c>
      <c r="P7" s="23">
        <v>-111.977695</v>
      </c>
      <c r="Q7" s="13">
        <v>47.839999999999996</v>
      </c>
      <c r="R7" s="13">
        <v>24.72</v>
      </c>
      <c r="S7" s="13">
        <v>27.439999999999998</v>
      </c>
      <c r="T7" s="13">
        <v>51.12</v>
      </c>
      <c r="U7" s="13">
        <v>25.439999999999998</v>
      </c>
      <c r="V7" s="13">
        <v>23.439999999999998</v>
      </c>
      <c r="W7" s="13">
        <v>57.11999999999999</v>
      </c>
      <c r="X7" s="13">
        <v>17.440000000000012</v>
      </c>
      <c r="Y7" s="13">
        <v>25.439999999999998</v>
      </c>
      <c r="Z7" s="13">
        <v>57.052238805970099</v>
      </c>
      <c r="AA7" s="21">
        <v>-9999</v>
      </c>
      <c r="AB7" s="21">
        <v>-9999</v>
      </c>
      <c r="AC7" s="21">
        <v>-9999</v>
      </c>
      <c r="AD7" s="10">
        <v>8.3000000000000007</v>
      </c>
      <c r="AE7" s="10">
        <v>7.2</v>
      </c>
      <c r="AF7" s="13">
        <v>0.7</v>
      </c>
      <c r="AG7" s="10" t="s">
        <v>132</v>
      </c>
      <c r="AH7" s="10">
        <v>2</v>
      </c>
      <c r="AI7" s="24">
        <v>1</v>
      </c>
      <c r="AJ7" s="24">
        <v>0.1</v>
      </c>
      <c r="AK7" s="10">
        <v>0</v>
      </c>
      <c r="AL7" s="10">
        <v>353</v>
      </c>
      <c r="AM7" s="10">
        <v>19</v>
      </c>
      <c r="AN7" s="13">
        <v>2.48</v>
      </c>
      <c r="AO7" s="24">
        <v>4.2</v>
      </c>
      <c r="AP7" s="24">
        <v>11.7</v>
      </c>
      <c r="AQ7" s="13">
        <v>2.4</v>
      </c>
      <c r="AR7" s="10">
        <v>2767</v>
      </c>
      <c r="AS7" s="10">
        <v>323</v>
      </c>
      <c r="AT7" s="10">
        <v>220</v>
      </c>
      <c r="AU7" s="10">
        <v>18.399999999999999</v>
      </c>
      <c r="AV7" s="10">
        <v>0</v>
      </c>
      <c r="AW7" s="10">
        <v>5</v>
      </c>
      <c r="AX7" s="10">
        <v>75</v>
      </c>
      <c r="AY7" s="10">
        <v>15</v>
      </c>
      <c r="AZ7" s="10">
        <v>5</v>
      </c>
      <c r="BA7" s="10">
        <v>1</v>
      </c>
      <c r="BB7" s="10">
        <v>69</v>
      </c>
      <c r="BC7" s="25">
        <v>0.68452380952380965</v>
      </c>
      <c r="BD7" s="25">
        <v>1.0042468148888335</v>
      </c>
      <c r="BE7" s="25">
        <v>0.65861690450054888</v>
      </c>
      <c r="BF7" s="25">
        <v>2.4990003998400643</v>
      </c>
      <c r="BG7" s="25">
        <v>4.0878462690291988</v>
      </c>
      <c r="BH7" s="25">
        <v>14.059386209645277</v>
      </c>
      <c r="BI7" s="13">
        <f t="shared" si="22"/>
        <v>6.755082497650573</v>
      </c>
      <c r="BJ7" s="13">
        <f t="shared" si="23"/>
        <v>9.389550115652769</v>
      </c>
      <c r="BK7" s="13">
        <f t="shared" si="24"/>
        <v>19.385551715013026</v>
      </c>
      <c r="BL7" s="13">
        <f t="shared" ref="BL7:BM7" si="83">(BK7+(BG7*4))</f>
        <v>35.736936791129821</v>
      </c>
      <c r="BM7" s="13">
        <f t="shared" si="83"/>
        <v>91.974481629710937</v>
      </c>
      <c r="BN7" s="13">
        <f t="shared" si="26"/>
        <v>9.9960015993602571</v>
      </c>
      <c r="BO7" s="13">
        <f t="shared" si="27"/>
        <v>16.351385076116795</v>
      </c>
      <c r="BP7" s="13">
        <f t="shared" si="28"/>
        <v>56.237544838581108</v>
      </c>
      <c r="BQ7" s="13">
        <f t="shared" si="29"/>
        <v>82.584931514058155</v>
      </c>
      <c r="BR7" s="25">
        <v>2.628968253968254</v>
      </c>
      <c r="BS7" s="25">
        <v>1.553834624031976</v>
      </c>
      <c r="BT7" s="25">
        <v>1.9958088015168149</v>
      </c>
      <c r="BU7" s="25">
        <v>1.4894042383046782</v>
      </c>
      <c r="BV7" s="25">
        <v>2.0464187671574745</v>
      </c>
      <c r="BW7" s="25">
        <v>1.2305699481865284</v>
      </c>
      <c r="BX7" s="13">
        <f t="shared" si="30"/>
        <v>16.731211512000918</v>
      </c>
      <c r="BY7" s="13">
        <f t="shared" si="31"/>
        <v>24.714446718068178</v>
      </c>
      <c r="BZ7" s="13">
        <f t="shared" si="32"/>
        <v>30.672063671286892</v>
      </c>
      <c r="CA7" s="13">
        <f t="shared" si="33"/>
        <v>5.9576169532187127</v>
      </c>
      <c r="CB7" s="13">
        <f t="shared" si="34"/>
        <v>8.185675068629898</v>
      </c>
      <c r="CC7" s="13">
        <f t="shared" si="35"/>
        <v>4.9222797927461137</v>
      </c>
      <c r="CD7" s="13">
        <f t="shared" si="36"/>
        <v>19.065571814594726</v>
      </c>
      <c r="CE7" s="13">
        <v>11.165000000000001</v>
      </c>
      <c r="CF7" s="13">
        <v>7.085</v>
      </c>
      <c r="CG7" s="13">
        <v>6.3149999999999995</v>
      </c>
      <c r="CH7" s="13">
        <v>10.605</v>
      </c>
      <c r="CI7" s="13">
        <v>13.870000000000001</v>
      </c>
      <c r="CJ7" s="13">
        <v>14.47</v>
      </c>
      <c r="CK7" s="13">
        <f t="shared" si="37"/>
        <v>73</v>
      </c>
      <c r="CL7" s="13">
        <f t="shared" si="38"/>
        <v>98.259999999999991</v>
      </c>
      <c r="CM7" s="13">
        <f t="shared" si="39"/>
        <v>140.68</v>
      </c>
      <c r="CN7" s="13">
        <f t="shared" ref="CN7:CO7" si="84">(CM7+(CI7*4))</f>
        <v>196.16000000000003</v>
      </c>
      <c r="CO7" s="13">
        <f t="shared" si="84"/>
        <v>254.04000000000002</v>
      </c>
      <c r="CP7" s="13">
        <f t="shared" si="41"/>
        <v>42.42</v>
      </c>
      <c r="CQ7" s="13">
        <f t="shared" si="42"/>
        <v>55.480000000000004</v>
      </c>
      <c r="CR7" s="13">
        <f t="shared" si="43"/>
        <v>57.88</v>
      </c>
      <c r="CS7" s="13">
        <f t="shared" si="44"/>
        <v>155.78</v>
      </c>
      <c r="CT7" s="10">
        <v>-9999</v>
      </c>
      <c r="CU7" s="10">
        <v>-9999</v>
      </c>
      <c r="CV7" s="10">
        <v>-9999</v>
      </c>
      <c r="CW7" s="10">
        <v>-9999</v>
      </c>
      <c r="CX7" s="10">
        <v>-9999</v>
      </c>
      <c r="CY7" s="10">
        <v>-9999</v>
      </c>
      <c r="CZ7" s="13">
        <v>19.5</v>
      </c>
      <c r="DA7" s="13">
        <v>19.5</v>
      </c>
      <c r="DB7" s="13">
        <v>19.5</v>
      </c>
      <c r="DC7" s="13">
        <v>25.333333333333332</v>
      </c>
      <c r="DD7" s="13">
        <v>34.333333333333336</v>
      </c>
      <c r="DE7" s="13">
        <v>35</v>
      </c>
      <c r="DF7" s="13">
        <v>47.333333333333336</v>
      </c>
      <c r="DG7" s="13">
        <v>49</v>
      </c>
      <c r="DH7" s="13">
        <v>58</v>
      </c>
      <c r="DI7" s="13">
        <v>61.666666666666664</v>
      </c>
      <c r="DJ7" s="13">
        <v>72</v>
      </c>
      <c r="DK7" s="13">
        <v>69.333333333333329</v>
      </c>
      <c r="DL7" s="13">
        <v>79</v>
      </c>
      <c r="DM7" s="13">
        <v>81.666666666666671</v>
      </c>
      <c r="DN7" s="13">
        <v>92.666666666666671</v>
      </c>
      <c r="DO7" s="13">
        <v>88</v>
      </c>
      <c r="DP7" s="13">
        <v>99.666666666666671</v>
      </c>
      <c r="DQ7" s="13">
        <f t="shared" si="45"/>
        <v>79.666666666666671</v>
      </c>
      <c r="DR7" s="13">
        <f t="shared" si="46"/>
        <v>79.666666666666671</v>
      </c>
      <c r="DS7" s="13">
        <v>81.333333333333329</v>
      </c>
      <c r="DT7" s="13">
        <v>94.666666666666671</v>
      </c>
      <c r="DU7" s="21">
        <v>131</v>
      </c>
      <c r="DV7" s="21">
        <v>147</v>
      </c>
      <c r="DW7" s="21">
        <v>166</v>
      </c>
      <c r="DX7" s="21">
        <v>171</v>
      </c>
      <c r="DY7" s="21">
        <v>178</v>
      </c>
      <c r="DZ7" s="21">
        <v>189</v>
      </c>
      <c r="EA7" s="21">
        <v>199</v>
      </c>
      <c r="EB7" s="21">
        <v>199</v>
      </c>
      <c r="EC7" s="21">
        <v>201</v>
      </c>
      <c r="ED7" s="21">
        <v>203</v>
      </c>
      <c r="EE7" s="12">
        <v>-9999</v>
      </c>
      <c r="EF7" s="12">
        <v>-9999</v>
      </c>
      <c r="EG7" s="12">
        <v>-9999</v>
      </c>
      <c r="EH7" s="12">
        <v>-9999</v>
      </c>
      <c r="EI7" s="12">
        <v>-9999</v>
      </c>
      <c r="EJ7" s="12">
        <v>-9999</v>
      </c>
      <c r="EK7" s="12">
        <v>-9999</v>
      </c>
      <c r="EL7" s="12">
        <v>-9999</v>
      </c>
      <c r="EM7" s="12">
        <v>-9999</v>
      </c>
      <c r="EN7" s="12">
        <v>-9999</v>
      </c>
      <c r="EO7" s="10">
        <v>-9999</v>
      </c>
      <c r="EP7" s="10">
        <v>-9999</v>
      </c>
      <c r="EQ7" s="10">
        <v>-9999</v>
      </c>
      <c r="ER7" s="10">
        <v>-9999</v>
      </c>
      <c r="ES7" s="10">
        <v>-9999</v>
      </c>
      <c r="ET7" s="10">
        <v>-9999</v>
      </c>
      <c r="EU7" s="10">
        <v>-9999</v>
      </c>
      <c r="EV7" s="10">
        <v>-9999</v>
      </c>
      <c r="EW7" s="10">
        <v>-9999</v>
      </c>
      <c r="EX7" s="10">
        <v>-9999</v>
      </c>
      <c r="EY7" s="21">
        <v>-9999</v>
      </c>
      <c r="EZ7" s="21">
        <v>-9999</v>
      </c>
      <c r="FA7" s="21">
        <v>-9999</v>
      </c>
      <c r="FB7" s="21">
        <v>-9999</v>
      </c>
      <c r="FC7" s="21">
        <v>-9999</v>
      </c>
      <c r="FD7" s="21">
        <v>-9999</v>
      </c>
      <c r="FE7" s="21">
        <v>-9999</v>
      </c>
      <c r="FF7" s="21">
        <v>-9999</v>
      </c>
      <c r="FG7" s="21">
        <v>-9999</v>
      </c>
      <c r="FH7" s="10">
        <v>-9999</v>
      </c>
      <c r="FI7" s="13">
        <v>347.81</v>
      </c>
      <c r="FJ7" s="10">
        <v>17</v>
      </c>
      <c r="FK7" s="10">
        <v>354.91999999999996</v>
      </c>
      <c r="FL7" s="10">
        <v>135</v>
      </c>
      <c r="FM7" s="10">
        <v>136.29</v>
      </c>
      <c r="FN7" s="10">
        <v>452.36</v>
      </c>
      <c r="FO7" s="10">
        <v>261.98</v>
      </c>
      <c r="FP7" s="10">
        <v>195.07</v>
      </c>
      <c r="FQ7" s="13">
        <f t="shared" si="47"/>
        <v>1912.4509803921569</v>
      </c>
      <c r="FR7" s="13">
        <f t="shared" si="48"/>
        <v>1707.5455182072828</v>
      </c>
      <c r="FS7" s="13">
        <f t="shared" si="0"/>
        <v>3409.9019607843138</v>
      </c>
      <c r="FT7" s="13">
        <f t="shared" si="1"/>
        <v>3479.6078431372543</v>
      </c>
      <c r="FU7" s="13">
        <f t="shared" si="49"/>
        <v>1336.1764705882354</v>
      </c>
      <c r="FV7" s="13">
        <f t="shared" si="50"/>
        <v>4434.9019607843138</v>
      </c>
      <c r="FW7" s="13">
        <f t="shared" si="51"/>
        <v>12660.588235294119</v>
      </c>
      <c r="FX7" s="13">
        <f t="shared" si="52"/>
        <v>2568.4313725490197</v>
      </c>
      <c r="FY7" s="13">
        <v>203.03</v>
      </c>
      <c r="FZ7" s="13">
        <v>0</v>
      </c>
      <c r="GA7" s="13">
        <f t="shared" si="53"/>
        <v>58.950000000000017</v>
      </c>
      <c r="GB7" s="10">
        <v>3.38</v>
      </c>
      <c r="GC7" s="13">
        <f t="shared" si="54"/>
        <v>115.25468627450979</v>
      </c>
      <c r="GD7" s="13">
        <v>1.08</v>
      </c>
      <c r="GE7" s="13">
        <f t="shared" si="55"/>
        <v>37.579764705882347</v>
      </c>
      <c r="GF7" s="13">
        <v>1.62</v>
      </c>
      <c r="GG7" s="13">
        <f t="shared" si="56"/>
        <v>21.646058823529415</v>
      </c>
      <c r="GH7" s="13">
        <v>4.1399999999999997</v>
      </c>
      <c r="GI7" s="13">
        <f t="shared" si="57"/>
        <v>106.33305882352941</v>
      </c>
      <c r="GJ7" s="13">
        <f t="shared" si="58"/>
        <v>280.81356862745099</v>
      </c>
      <c r="GK7" s="13">
        <f t="shared" si="59"/>
        <v>250.72640056022408</v>
      </c>
      <c r="GL7" s="10">
        <v>17.2</v>
      </c>
      <c r="GM7" s="13">
        <v>7.17</v>
      </c>
      <c r="GN7" s="13">
        <f t="shared" si="60"/>
        <v>5999.1852369270682</v>
      </c>
      <c r="GO7" s="13">
        <v>2.62</v>
      </c>
      <c r="GP7" s="13">
        <f t="shared" si="61"/>
        <v>0.36541143654114366</v>
      </c>
      <c r="GQ7" s="13">
        <f t="shared" si="62"/>
        <v>2192.1708955019412</v>
      </c>
      <c r="GR7" s="13">
        <f t="shared" si="63"/>
        <v>2455.2314029621743</v>
      </c>
      <c r="GS7" s="21">
        <v>-9999</v>
      </c>
      <c r="GT7" s="13">
        <v>5433.3428571428594</v>
      </c>
      <c r="GU7" s="13">
        <f t="shared" si="64"/>
        <v>2010.336857142858</v>
      </c>
      <c r="GV7" s="13">
        <f t="shared" si="65"/>
        <v>2251.5772800000013</v>
      </c>
      <c r="GW7" s="21">
        <v>-9999</v>
      </c>
      <c r="GX7" s="21">
        <v>-9999</v>
      </c>
      <c r="GY7" s="13">
        <v>3.46</v>
      </c>
      <c r="GZ7" s="13">
        <f t="shared" si="66"/>
        <v>3.4</v>
      </c>
      <c r="HA7" s="21">
        <v>3436</v>
      </c>
      <c r="HB7" s="13">
        <f t="shared" si="2"/>
        <v>0.47419804741980476</v>
      </c>
      <c r="HC7" s="21">
        <f t="shared" si="3"/>
        <v>2895.0043123804262</v>
      </c>
      <c r="HD7" s="22">
        <f t="shared" si="4"/>
        <v>1.3206106870229009</v>
      </c>
      <c r="HE7" s="21">
        <f t="shared" si="5"/>
        <v>2874.9233576124693</v>
      </c>
      <c r="HF7" s="13">
        <v>4.08</v>
      </c>
      <c r="HG7" s="22">
        <f t="shared" si="67"/>
        <v>118.1161759451214</v>
      </c>
      <c r="HH7" s="22">
        <f t="shared" si="6"/>
        <v>3.2365273135395527</v>
      </c>
      <c r="HI7" s="13">
        <v>0.55985294117647055</v>
      </c>
      <c r="HJ7" s="13">
        <v>0.41554117647058825</v>
      </c>
      <c r="HK7" s="13">
        <v>0.41827647058823531</v>
      </c>
      <c r="HL7" s="13">
        <v>0.34478235294117648</v>
      </c>
      <c r="HM7" s="13">
        <v>0.21389999999999998</v>
      </c>
      <c r="HN7" s="13">
        <v>0.19590588235294121</v>
      </c>
      <c r="HO7" s="13">
        <v>0.23759870588235299</v>
      </c>
      <c r="HP7" s="13">
        <v>0.14461888235294115</v>
      </c>
      <c r="HQ7" s="13">
        <v>9.3036823529411769E-2</v>
      </c>
      <c r="HR7" s="13">
        <v>-3.2908235294117653E-3</v>
      </c>
      <c r="HS7" s="13">
        <v>0.14782800000000001</v>
      </c>
      <c r="HT7" s="13">
        <v>0.44701841176470586</v>
      </c>
      <c r="HU7" s="13">
        <v>0.48144852941176475</v>
      </c>
      <c r="HV7" s="13">
        <v>0.13088235294117645</v>
      </c>
      <c r="HW7" s="13">
        <v>0.62383729411764699</v>
      </c>
      <c r="HX7" s="13">
        <v>1.0226221764705883</v>
      </c>
      <c r="HY7" s="13">
        <v>0.62114047058823518</v>
      </c>
      <c r="HZ7" s="13">
        <v>1.0192846470588235</v>
      </c>
      <c r="IA7" s="13">
        <v>0.66953129411764722</v>
      </c>
      <c r="IB7" s="13">
        <v>0.58205294117647055</v>
      </c>
      <c r="IC7" s="13">
        <v>0.4424941176470587</v>
      </c>
      <c r="ID7" s="13">
        <v>0.41661764705882354</v>
      </c>
      <c r="IE7" s="13">
        <v>0.38305294117647054</v>
      </c>
      <c r="IF7" s="13">
        <v>0.25907647058823524</v>
      </c>
      <c r="IG7" s="13">
        <v>0.23759999999999992</v>
      </c>
      <c r="IH7" s="13">
        <v>0.20599464705882348</v>
      </c>
      <c r="II7" s="13">
        <v>0.16541194117647059</v>
      </c>
      <c r="IJ7" s="13">
        <v>7.1853470588235283E-2</v>
      </c>
      <c r="IK7" s="13">
        <v>2.9918647058823515E-2</v>
      </c>
      <c r="IL7" s="13">
        <v>0.13616052941176468</v>
      </c>
      <c r="IM7" s="13">
        <v>0.38381229411764706</v>
      </c>
      <c r="IN7" s="13">
        <v>0.41997305882352953</v>
      </c>
      <c r="IO7" s="13">
        <v>0.1239764705882353</v>
      </c>
      <c r="IP7" s="13">
        <v>0.51979694117647035</v>
      </c>
      <c r="IQ7" s="13">
        <v>0.82192182352941179</v>
      </c>
      <c r="IR7" s="13">
        <v>0.65989570588235291</v>
      </c>
      <c r="IS7" s="13">
        <v>0.84259423529411759</v>
      </c>
      <c r="IT7" s="13">
        <v>0.6999761176470588</v>
      </c>
      <c r="IU7" s="13">
        <v>0.59357499999999996</v>
      </c>
      <c r="IV7" s="13">
        <v>0.41911000000000004</v>
      </c>
      <c r="IW7" s="13">
        <v>0.40884500000000001</v>
      </c>
      <c r="IX7" s="13">
        <v>0.36135500000000004</v>
      </c>
      <c r="IY7" s="13">
        <v>0.26095000000000002</v>
      </c>
      <c r="IZ7" s="13">
        <v>0.22939000000000007</v>
      </c>
      <c r="JA7" s="13">
        <v>0.24304450000000002</v>
      </c>
      <c r="JB7" s="13">
        <v>0.18408099999999999</v>
      </c>
      <c r="JC7" s="13">
        <v>7.403585E-2</v>
      </c>
      <c r="JD7" s="13">
        <v>1.24125E-2</v>
      </c>
      <c r="JE7" s="13">
        <v>0.17212500000000003</v>
      </c>
      <c r="JF7" s="13">
        <v>0.38897414999999991</v>
      </c>
      <c r="JG7" s="13">
        <v>0.44223165000000009</v>
      </c>
      <c r="JH7" s="13">
        <v>0.10040500000000001</v>
      </c>
      <c r="JI7" s="13">
        <v>0.64357564999999994</v>
      </c>
      <c r="JJ7" s="13">
        <v>0.94344980000000012</v>
      </c>
      <c r="JK7" s="13">
        <v>0.70800624999999995</v>
      </c>
      <c r="JL7" s="13">
        <v>0.95187749999999993</v>
      </c>
      <c r="JM7" s="13">
        <v>0.75045164999999991</v>
      </c>
      <c r="JN7" s="13">
        <v>0.62340000000000007</v>
      </c>
      <c r="JO7" s="13">
        <v>0.4264466666666667</v>
      </c>
      <c r="JP7" s="13">
        <v>0.41622666666666663</v>
      </c>
      <c r="JQ7" s="13">
        <v>0.36159333333333332</v>
      </c>
      <c r="JR7" s="13">
        <v>0.26537333333333335</v>
      </c>
      <c r="JS7" s="13">
        <v>0.23401333333333335</v>
      </c>
      <c r="JT7" s="13">
        <v>0.26546953333333334</v>
      </c>
      <c r="JU7" s="13">
        <v>0.1989237333333333</v>
      </c>
      <c r="JV7" s="13">
        <v>8.2262933333333343E-2</v>
      </c>
      <c r="JW7" s="13">
        <v>1.2083533333333335E-2</v>
      </c>
      <c r="JX7" s="13">
        <v>0.18728560000000002</v>
      </c>
      <c r="JY7" s="13">
        <v>0.4025342666666667</v>
      </c>
      <c r="JZ7" s="13">
        <v>0.45384766666666654</v>
      </c>
      <c r="KA7" s="13">
        <v>9.6219999999999986E-2</v>
      </c>
      <c r="KB7" s="13">
        <v>0.72391813333333332</v>
      </c>
      <c r="KC7" s="13">
        <v>0.94163826666666661</v>
      </c>
      <c r="KD7" s="13">
        <v>0.70387446666666664</v>
      </c>
      <c r="KE7" s="13">
        <v>0.95051606666666677</v>
      </c>
      <c r="KF7" s="13">
        <v>0.75001893333333325</v>
      </c>
      <c r="KG7" s="13">
        <v>0.55512857142857142</v>
      </c>
      <c r="KH7" s="13">
        <v>0.37676666666666664</v>
      </c>
      <c r="KI7" s="13">
        <v>0.30994761904761903</v>
      </c>
      <c r="KJ7" s="13">
        <v>0.31299047619047621</v>
      </c>
      <c r="KK7" s="13">
        <v>0.21142857142857144</v>
      </c>
      <c r="KL7" s="13">
        <v>0.18744761904761903</v>
      </c>
      <c r="KM7" s="13">
        <v>0.27861147619047616</v>
      </c>
      <c r="KN7" s="13">
        <v>0.28324680952380954</v>
      </c>
      <c r="KO7" s="13">
        <v>9.2520428571428545E-2</v>
      </c>
      <c r="KP7" s="13">
        <v>9.7385380952380959E-2</v>
      </c>
      <c r="KQ7" s="13">
        <v>0.19115866666666664</v>
      </c>
      <c r="KR7" s="13">
        <v>0.44802952380952377</v>
      </c>
      <c r="KS7" s="13">
        <v>0.49480876190476181</v>
      </c>
      <c r="KT7" s="13">
        <v>0.10156190476190474</v>
      </c>
      <c r="KU7" s="13">
        <v>0.77651938095238093</v>
      </c>
      <c r="KV7" s="13">
        <v>0.6771584761904762</v>
      </c>
      <c r="KW7" s="13">
        <v>0.68959552380952371</v>
      </c>
      <c r="KX7" s="13">
        <v>0.72845747619047629</v>
      </c>
      <c r="KY7" s="13">
        <v>0.73921552380952382</v>
      </c>
      <c r="KZ7" s="13">
        <v>0.52318245614035086</v>
      </c>
      <c r="LA7" s="13">
        <v>0.31155438596491236</v>
      </c>
      <c r="LB7" s="13">
        <v>0.24200701754385956</v>
      </c>
      <c r="LC7" s="13">
        <v>0.23198947368421058</v>
      </c>
      <c r="LD7" s="13">
        <v>0.18656842105263169</v>
      </c>
      <c r="LE7" s="13">
        <v>0.1629228070175438</v>
      </c>
      <c r="LF7" s="13">
        <v>0.38420014035087691</v>
      </c>
      <c r="LG7" s="13">
        <v>0.36685047368421048</v>
      </c>
      <c r="LH7" s="13">
        <v>0.1463461578947369</v>
      </c>
      <c r="LI7" s="13">
        <v>0.12618526315789472</v>
      </c>
      <c r="LJ7" s="13">
        <v>0.25266668421052629</v>
      </c>
      <c r="LK7" s="13">
        <v>0.47308445614035066</v>
      </c>
      <c r="LL7" s="13">
        <v>0.52391712280701763</v>
      </c>
      <c r="LM7" s="13">
        <v>4.5421052631578973E-2</v>
      </c>
      <c r="LN7" s="13">
        <v>1.2647235964912282</v>
      </c>
      <c r="LO7" s="13">
        <v>0.69187750877192977</v>
      </c>
      <c r="LP7" s="13">
        <v>0.66090503508771892</v>
      </c>
      <c r="LQ7" s="13">
        <v>0.75355961403508787</v>
      </c>
      <c r="LR7" s="13">
        <v>0.7291744912280701</v>
      </c>
      <c r="LS7" s="13">
        <v>42.115454544999999</v>
      </c>
      <c r="LT7" s="13">
        <v>41.838636364000003</v>
      </c>
      <c r="LU7" s="13">
        <v>107.06363636</v>
      </c>
      <c r="LV7" s="13">
        <f>131-LU7</f>
        <v>23.936363639999996</v>
      </c>
      <c r="LW7" s="13">
        <f t="shared" si="7"/>
        <v>8.7810663396115114</v>
      </c>
      <c r="LX7" s="13">
        <v>0.51029999999999998</v>
      </c>
      <c r="LY7" s="13">
        <v>0.29809999999999998</v>
      </c>
      <c r="LZ7" s="13">
        <v>0.1706</v>
      </c>
      <c r="MA7" s="13">
        <v>0.17860000000000001</v>
      </c>
      <c r="MB7" s="13">
        <v>0.1457</v>
      </c>
      <c r="MC7" s="13">
        <v>0.1346</v>
      </c>
      <c r="MD7" s="13">
        <v>0.47989999999999999</v>
      </c>
      <c r="ME7" s="13">
        <v>0.498</v>
      </c>
      <c r="MF7" s="13">
        <v>0.25019999999999998</v>
      </c>
      <c r="MG7" s="13">
        <v>0.2722</v>
      </c>
      <c r="MH7" s="13">
        <v>0.26179999999999998</v>
      </c>
      <c r="MI7" s="13">
        <v>0.5544</v>
      </c>
      <c r="MJ7" s="13">
        <v>0.58120000000000005</v>
      </c>
      <c r="MK7" s="13">
        <v>3.2899999999999999E-2</v>
      </c>
      <c r="ML7" s="13">
        <v>1.8674999999999999</v>
      </c>
      <c r="MM7" s="13">
        <v>0.52769999999999995</v>
      </c>
      <c r="MN7" s="13">
        <v>0.54690000000000005</v>
      </c>
      <c r="MO7" s="13">
        <v>0.62529999999999997</v>
      </c>
      <c r="MP7" s="13">
        <v>0.64070000000000005</v>
      </c>
      <c r="MQ7" s="13">
        <v>37.913333332999997</v>
      </c>
      <c r="MR7" s="13">
        <v>35.82</v>
      </c>
      <c r="MS7" s="13">
        <v>35.808095238</v>
      </c>
      <c r="MT7" s="13">
        <f t="shared" si="69"/>
        <v>-2.1052380949999971</v>
      </c>
      <c r="MU7" s="13">
        <v>110.22380952</v>
      </c>
      <c r="MV7" s="13">
        <f t="shared" si="70"/>
        <v>36.776190479999997</v>
      </c>
      <c r="MW7" s="13">
        <f t="shared" si="8"/>
        <v>18.314542859039999</v>
      </c>
      <c r="MX7" s="13">
        <v>0.41081470588235292</v>
      </c>
      <c r="MY7" s="13">
        <v>0.21756764705882356</v>
      </c>
      <c r="MZ7" s="13">
        <v>0.11699411764705883</v>
      </c>
      <c r="NA7" s="13">
        <v>0.12414411764705881</v>
      </c>
      <c r="NB7" s="13">
        <v>0.10111470588235294</v>
      </c>
      <c r="NC7" s="13">
        <v>8.9329411764705879E-2</v>
      </c>
      <c r="ND7" s="13">
        <v>0.53450067647058841</v>
      </c>
      <c r="NE7" s="13">
        <v>0.55580123529411773</v>
      </c>
      <c r="NF7" s="13">
        <v>0.27266238235294116</v>
      </c>
      <c r="NG7" s="13">
        <v>0.30028520588235291</v>
      </c>
      <c r="NH7" s="13">
        <v>0.30696570588235295</v>
      </c>
      <c r="NI7" s="13">
        <v>0.60394270588235277</v>
      </c>
      <c r="NJ7" s="13">
        <v>0.64173320588235305</v>
      </c>
      <c r="NK7" s="13">
        <v>2.3029411764705882E-2</v>
      </c>
      <c r="NL7" s="13">
        <v>2.3160958235294116</v>
      </c>
      <c r="NM7" s="13">
        <v>0.55283982352941174</v>
      </c>
      <c r="NN7" s="13">
        <v>0.57472994117647047</v>
      </c>
      <c r="NO7" s="13">
        <v>0.65733638235294123</v>
      </c>
      <c r="NP7" s="13">
        <v>0.67419544117647046</v>
      </c>
      <c r="NQ7" s="13">
        <v>38.159999999999997</v>
      </c>
      <c r="NR7" s="13">
        <v>39.348750000000003</v>
      </c>
      <c r="NS7" s="13">
        <v>130.92500000000001</v>
      </c>
      <c r="NT7" s="13">
        <f t="shared" si="71"/>
        <v>35.074999999999989</v>
      </c>
      <c r="NU7" s="13">
        <f t="shared" si="9"/>
        <v>19.494728327941175</v>
      </c>
      <c r="NV7" s="13">
        <v>0.49962499999999999</v>
      </c>
      <c r="NW7" s="13">
        <v>0.25225416666666667</v>
      </c>
      <c r="NX7" s="13">
        <v>9.8859722222222252E-2</v>
      </c>
      <c r="NY7" s="13">
        <v>0.11504583333333332</v>
      </c>
      <c r="NZ7" s="13">
        <v>9.94361111111111E-2</v>
      </c>
      <c r="OA7" s="13">
        <v>8.9470833333333347E-2</v>
      </c>
      <c r="OB7" s="13">
        <v>0.62344362500000017</v>
      </c>
      <c r="OC7" s="13">
        <v>0.668179486111111</v>
      </c>
      <c r="OD7" s="13">
        <v>0.37194549999999998</v>
      </c>
      <c r="OE7" s="13">
        <v>0.43619940277777786</v>
      </c>
      <c r="OF7" s="13">
        <v>0.32822024999999999</v>
      </c>
      <c r="OG7" s="13">
        <v>0.66601712500000021</v>
      </c>
      <c r="OH7" s="13">
        <v>0.69428416666666681</v>
      </c>
      <c r="OI7" s="13">
        <v>1.5609722222222218E-2</v>
      </c>
      <c r="OJ7" s="13">
        <v>3.3511944027777791</v>
      </c>
      <c r="OK7" s="13">
        <v>0.49164747222222233</v>
      </c>
      <c r="OL7" s="13">
        <v>0.52701776388888888</v>
      </c>
      <c r="OM7" s="13">
        <v>0.61691513888888894</v>
      </c>
      <c r="ON7" s="13">
        <v>0.64359838888888865</v>
      </c>
      <c r="OO7" s="13">
        <v>36.6875</v>
      </c>
      <c r="OP7" s="13">
        <v>39.950000000000003</v>
      </c>
      <c r="OQ7" s="13">
        <v>119.77500000000001</v>
      </c>
      <c r="OR7" s="13">
        <f t="shared" si="80"/>
        <v>51.224999999999994</v>
      </c>
      <c r="OS7" s="13">
        <f t="shared" si="77"/>
        <v>34.22749417604166</v>
      </c>
      <c r="OT7" s="13">
        <v>0.75120799999999999</v>
      </c>
      <c r="OU7" s="13">
        <v>0.33907600000000004</v>
      </c>
      <c r="OV7" s="13">
        <v>6.7407999999999996E-2</v>
      </c>
      <c r="OW7" s="13">
        <v>0.11423999999999999</v>
      </c>
      <c r="OX7" s="13">
        <v>0.10979599999999998</v>
      </c>
      <c r="OY7" s="13">
        <v>0.11099200000000004</v>
      </c>
      <c r="OZ7" s="13">
        <v>0.73382367999999998</v>
      </c>
      <c r="PA7" s="13">
        <v>0.83316987999999992</v>
      </c>
      <c r="PB7" s="13">
        <v>0.49421207999999994</v>
      </c>
      <c r="PC7" s="13">
        <v>0.6659913999999999</v>
      </c>
      <c r="PD7" s="13">
        <v>0.37694887999999993</v>
      </c>
      <c r="PE7" s="13">
        <v>0.74271956000000006</v>
      </c>
      <c r="PF7" s="13">
        <v>0.74087812000000008</v>
      </c>
      <c r="PG7" s="13">
        <v>4.444E-3</v>
      </c>
      <c r="PH7" s="13">
        <v>5.5758975199999998</v>
      </c>
      <c r="PI7" s="13">
        <v>0.45259887999999998</v>
      </c>
      <c r="PJ7" s="13">
        <v>0.51371403999999987</v>
      </c>
      <c r="PK7" s="13">
        <v>0.60229724000000007</v>
      </c>
      <c r="PL7" s="13">
        <v>0.64673444000000002</v>
      </c>
      <c r="PM7" s="13">
        <f t="shared" si="10"/>
        <v>1.1403513004509853</v>
      </c>
      <c r="PN7" s="13">
        <v>43.228571430000002</v>
      </c>
      <c r="PO7" s="13">
        <v>26.587777778</v>
      </c>
      <c r="PP7" s="13">
        <v>40.21</v>
      </c>
      <c r="PQ7" s="13">
        <f t="shared" si="72"/>
        <v>39.069648699549013</v>
      </c>
      <c r="PR7" s="13">
        <v>105.74444444</v>
      </c>
      <c r="PS7" s="13">
        <f t="shared" si="11"/>
        <v>83.255555560000005</v>
      </c>
      <c r="PT7" s="13">
        <f t="shared" si="12"/>
        <v>69.366021235258529</v>
      </c>
      <c r="PU7" s="13">
        <v>0.57327826086956524</v>
      </c>
      <c r="PV7" s="13">
        <v>0.25504782608695659</v>
      </c>
      <c r="PW7" s="13">
        <v>6.8004347826086955E-2</v>
      </c>
      <c r="PX7" s="13">
        <v>9.7513043478260911E-2</v>
      </c>
      <c r="PY7" s="13">
        <v>8.9534782608695643E-2</v>
      </c>
      <c r="PZ7" s="13">
        <v>8.265217391304347E-2</v>
      </c>
      <c r="QA7" s="13">
        <v>0.70843839130434783</v>
      </c>
      <c r="QB7" s="13">
        <v>0.78716473913043461</v>
      </c>
      <c r="QC7" s="13">
        <v>0.44581999999999999</v>
      </c>
      <c r="QD7" s="13">
        <v>0.57774686956521748</v>
      </c>
      <c r="QE7" s="13">
        <v>0.38401113043478263</v>
      </c>
      <c r="QF7" s="13">
        <v>0.7290356521739132</v>
      </c>
      <c r="QG7" s="13">
        <v>0.74742856521739154</v>
      </c>
      <c r="QH7" s="13">
        <v>7.9782608695652176E-3</v>
      </c>
      <c r="QI7" s="13">
        <v>4.882079130434783</v>
      </c>
      <c r="QJ7" s="13">
        <v>0.48800104347826079</v>
      </c>
      <c r="QK7" s="13">
        <v>0.54212591304347835</v>
      </c>
      <c r="QL7" s="13">
        <v>0.62976195652173916</v>
      </c>
      <c r="QM7" s="13">
        <v>0.66890047826086962</v>
      </c>
      <c r="QN7" s="13">
        <f t="shared" si="13"/>
        <v>0.58333405164242291</v>
      </c>
      <c r="QO7" s="13">
        <v>37.637142857000001</v>
      </c>
      <c r="QP7" s="13">
        <v>39.578571429</v>
      </c>
      <c r="QQ7" s="13">
        <v>117.87142857000001</v>
      </c>
      <c r="QR7" s="13">
        <f>DZ7-QQ7</f>
        <v>71.128571429999994</v>
      </c>
      <c r="QS7" s="13">
        <f>QB7*QR7</f>
        <v>55.989903374416429</v>
      </c>
      <c r="QT7" s="13">
        <v>0.58122325581395351</v>
      </c>
      <c r="QU7" s="13">
        <v>0.24996046511627903</v>
      </c>
      <c r="QV7" s="13">
        <v>6.0860465116279072E-2</v>
      </c>
      <c r="QW7" s="13">
        <v>8.5002325581395352E-2</v>
      </c>
      <c r="QX7" s="13">
        <v>8.5074418604651175E-2</v>
      </c>
      <c r="QY7" s="13">
        <v>8.1111627906976722E-2</v>
      </c>
      <c r="QZ7" s="13">
        <v>0.74398037209302326</v>
      </c>
      <c r="RA7" s="13">
        <v>0.80919613953488367</v>
      </c>
      <c r="RB7" s="13">
        <v>0.49092979069767445</v>
      </c>
      <c r="RC7" s="13">
        <v>0.60610397674418581</v>
      </c>
      <c r="RD7" s="13">
        <v>0.39867000000000008</v>
      </c>
      <c r="RE7" s="13">
        <v>0.74366204651162782</v>
      </c>
      <c r="RF7" s="13">
        <v>0.75422109302325591</v>
      </c>
      <c r="RG7" s="13">
        <v>-7.2093023255813781E-5</v>
      </c>
      <c r="RH7" s="13">
        <v>5.8372504651162807</v>
      </c>
      <c r="RI7" s="13">
        <v>0.49294602325581405</v>
      </c>
      <c r="RJ7" s="13">
        <v>0.53593846511627918</v>
      </c>
      <c r="RK7" s="13">
        <v>0.63717034883720947</v>
      </c>
      <c r="RL7" s="13">
        <v>0.66792211627906972</v>
      </c>
      <c r="RM7" s="13">
        <f t="shared" si="14"/>
        <v>0.64115384630013039</v>
      </c>
      <c r="RN7" s="13">
        <v>0.56338478260869573</v>
      </c>
      <c r="RO7" s="13">
        <v>0.26933260869565212</v>
      </c>
      <c r="RP7" s="13">
        <v>5.5808695652173904E-2</v>
      </c>
      <c r="RQ7" s="13">
        <v>8.9619565217391298E-2</v>
      </c>
      <c r="RR7" s="13">
        <v>8.6006521739130454E-2</v>
      </c>
      <c r="RS7" s="13">
        <v>8.0530434782608712E-2</v>
      </c>
      <c r="RT7" s="13">
        <v>0.72521626086956525</v>
      </c>
      <c r="RU7" s="13">
        <v>0.81868121739130462</v>
      </c>
      <c r="RV7" s="13">
        <v>0.50049726086956492</v>
      </c>
      <c r="RW7" s="13">
        <v>0.6556026739130435</v>
      </c>
      <c r="RX7" s="13">
        <v>0.35273232608695654</v>
      </c>
      <c r="RY7" s="13">
        <v>0.73475528260869583</v>
      </c>
      <c r="RZ7" s="13">
        <v>0.74937421739130439</v>
      </c>
      <c r="SA7" s="13">
        <v>3.61304347826087E-3</v>
      </c>
      <c r="SB7" s="13">
        <v>5.2986396739130432</v>
      </c>
      <c r="SC7" s="13">
        <v>0.43106843478260898</v>
      </c>
      <c r="SD7" s="13">
        <v>0.48644769565217383</v>
      </c>
      <c r="SE7" s="13">
        <v>0.57911234782608689</v>
      </c>
      <c r="SF7" s="13">
        <v>0.62002436956521734</v>
      </c>
      <c r="SG7" s="13">
        <f t="shared" si="15"/>
        <v>0.85700687673594622</v>
      </c>
      <c r="SH7" s="21">
        <v>167.08108108108109</v>
      </c>
      <c r="SI7" s="21">
        <v>-9999</v>
      </c>
      <c r="SJ7" s="21">
        <v>-9999</v>
      </c>
      <c r="SK7" s="13">
        <v>0.57970512820512821</v>
      </c>
      <c r="SL7" s="13">
        <v>0.25278717948717944</v>
      </c>
      <c r="SM7" s="13">
        <v>4.5438461538461559E-2</v>
      </c>
      <c r="SN7" s="13">
        <v>7.3858974358974344E-2</v>
      </c>
      <c r="SO7" s="13">
        <v>7.4099999999999985E-2</v>
      </c>
      <c r="SP7" s="13">
        <v>7.3879487179487197E-2</v>
      </c>
      <c r="SQ7" s="13">
        <v>0.77342194871794856</v>
      </c>
      <c r="SR7" s="13">
        <v>0.85391146153846131</v>
      </c>
      <c r="SS7" s="13">
        <v>0.54716389743589744</v>
      </c>
      <c r="ST7" s="13">
        <v>0.69433394871794885</v>
      </c>
      <c r="SU7" s="13">
        <v>0.3923393076923079</v>
      </c>
      <c r="SV7" s="13">
        <v>0.77335730769230737</v>
      </c>
      <c r="SW7" s="13">
        <v>0.77389956410256422</v>
      </c>
      <c r="SX7" s="13">
        <v>-2.4102564102564087E-4</v>
      </c>
      <c r="SY7" s="13">
        <v>6.8530195128205129</v>
      </c>
      <c r="SZ7" s="13">
        <v>0.45947651282051294</v>
      </c>
      <c r="TA7" s="13">
        <v>0.50723648717948722</v>
      </c>
      <c r="TB7" s="13">
        <v>0.61153164102564095</v>
      </c>
      <c r="TC7" s="13">
        <v>0.64582982051282034</v>
      </c>
      <c r="TD7" s="13">
        <v>1.7522855230000001</v>
      </c>
      <c r="TE7" s="13">
        <v>-0.61591547000000002</v>
      </c>
      <c r="TF7" s="13">
        <f t="shared" si="73"/>
        <v>0.95445454910080496</v>
      </c>
      <c r="TG7" s="21">
        <v>122.52941176470588</v>
      </c>
      <c r="TH7" s="21">
        <f t="shared" si="16"/>
        <v>80.470588235294116</v>
      </c>
      <c r="TI7" s="24">
        <f t="shared" si="74"/>
        <v>68.714757610859706</v>
      </c>
      <c r="TJ7" s="26">
        <v>6</v>
      </c>
      <c r="TK7" s="24">
        <v>5.27</v>
      </c>
      <c r="TL7" s="13">
        <v>1.06</v>
      </c>
      <c r="TM7" s="24">
        <v>80.3</v>
      </c>
      <c r="TN7" s="24">
        <v>28.2</v>
      </c>
      <c r="TO7" s="24">
        <v>5.7</v>
      </c>
      <c r="TP7" s="24">
        <v>10.199999999999999</v>
      </c>
    </row>
    <row r="8" spans="1:536" x14ac:dyDescent="0.25">
      <c r="A8" s="10">
        <v>7</v>
      </c>
      <c r="B8" s="20">
        <v>1</v>
      </c>
      <c r="C8" s="21">
        <v>401</v>
      </c>
      <c r="D8" s="21">
        <v>4</v>
      </c>
      <c r="E8" s="24" t="s">
        <v>63</v>
      </c>
      <c r="F8" s="21">
        <v>1</v>
      </c>
      <c r="G8" s="24">
        <f t="shared" si="17"/>
        <v>0</v>
      </c>
      <c r="H8" s="24">
        <f t="shared" si="18"/>
        <v>0</v>
      </c>
      <c r="I8" s="21">
        <v>0</v>
      </c>
      <c r="J8" s="13">
        <f t="shared" si="19"/>
        <v>0</v>
      </c>
      <c r="K8" s="13">
        <f t="shared" si="20"/>
        <v>0</v>
      </c>
      <c r="L8" s="13">
        <f t="shared" si="21"/>
        <v>0</v>
      </c>
      <c r="M8" s="22">
        <v>408747.019867</v>
      </c>
      <c r="N8" s="22">
        <v>3660433.2871139999</v>
      </c>
      <c r="O8" s="23">
        <v>33.078670000000002</v>
      </c>
      <c r="P8" s="23">
        <v>-111.97769599999999</v>
      </c>
      <c r="Q8" s="13">
        <v>49.839999999999996</v>
      </c>
      <c r="R8" s="13">
        <v>22.72</v>
      </c>
      <c r="S8" s="13">
        <v>27.439999999999998</v>
      </c>
      <c r="T8" s="13">
        <v>55.84</v>
      </c>
      <c r="U8" s="13">
        <v>30.72</v>
      </c>
      <c r="V8" s="13">
        <v>13.439999999999996</v>
      </c>
      <c r="W8" s="13">
        <v>65.12</v>
      </c>
      <c r="X8" s="13">
        <v>15.439999999999998</v>
      </c>
      <c r="Y8" s="13">
        <v>19.439999999999998</v>
      </c>
      <c r="Z8" s="13">
        <v>37.844444444444399</v>
      </c>
      <c r="AA8" s="21">
        <v>-9999</v>
      </c>
      <c r="AB8" s="21">
        <v>-9999</v>
      </c>
      <c r="AC8" s="21">
        <v>-9999</v>
      </c>
      <c r="AD8" s="10">
        <v>8.5</v>
      </c>
      <c r="AE8" s="10">
        <v>7.2</v>
      </c>
      <c r="AF8" s="13">
        <v>0.7</v>
      </c>
      <c r="AG8" s="10" t="s">
        <v>132</v>
      </c>
      <c r="AH8" s="10">
        <v>2</v>
      </c>
      <c r="AI8" s="24">
        <v>0.8</v>
      </c>
      <c r="AJ8" s="24">
        <v>0.1</v>
      </c>
      <c r="AK8" s="10">
        <v>0</v>
      </c>
      <c r="AL8" s="10">
        <v>272</v>
      </c>
      <c r="AM8" s="10">
        <v>26</v>
      </c>
      <c r="AN8" s="13">
        <v>1.22</v>
      </c>
      <c r="AO8" s="24">
        <v>4.4000000000000004</v>
      </c>
      <c r="AP8" s="24">
        <v>10.3</v>
      </c>
      <c r="AQ8" s="13">
        <v>2.98</v>
      </c>
      <c r="AR8" s="10">
        <v>2665</v>
      </c>
      <c r="AS8" s="10">
        <v>282</v>
      </c>
      <c r="AT8" s="10">
        <v>197</v>
      </c>
      <c r="AU8" s="10">
        <v>17.2</v>
      </c>
      <c r="AV8" s="10">
        <v>0</v>
      </c>
      <c r="AW8" s="10">
        <v>4</v>
      </c>
      <c r="AX8" s="10">
        <v>77</v>
      </c>
      <c r="AY8" s="10">
        <v>14</v>
      </c>
      <c r="AZ8" s="10">
        <v>5</v>
      </c>
      <c r="BA8" s="10">
        <v>0.8</v>
      </c>
      <c r="BB8" s="10">
        <v>78</v>
      </c>
      <c r="BC8" s="25">
        <v>0.41250434869042291</v>
      </c>
      <c r="BD8" s="25">
        <v>1.028009535160906</v>
      </c>
      <c r="BE8" s="25">
        <v>0.30952024362238534</v>
      </c>
      <c r="BF8" s="25">
        <v>0.33376506924379795</v>
      </c>
      <c r="BG8" s="25">
        <v>1.0319507838856916</v>
      </c>
      <c r="BH8" s="25">
        <v>1.290933559288242</v>
      </c>
      <c r="BI8" s="13">
        <f t="shared" si="22"/>
        <v>5.7620555354053158</v>
      </c>
      <c r="BJ8" s="13">
        <f t="shared" si="23"/>
        <v>7.0001365098948574</v>
      </c>
      <c r="BK8" s="13">
        <f t="shared" si="24"/>
        <v>8.3351967868700498</v>
      </c>
      <c r="BL8" s="13">
        <f t="shared" ref="BL8:BM8" si="85">(BK8+(BG8*4))</f>
        <v>12.462999922412816</v>
      </c>
      <c r="BM8" s="13">
        <f t="shared" si="85"/>
        <v>17.626734159565785</v>
      </c>
      <c r="BN8" s="13">
        <f t="shared" si="26"/>
        <v>1.3350602769751918</v>
      </c>
      <c r="BO8" s="13">
        <f t="shared" si="27"/>
        <v>4.1278031355427665</v>
      </c>
      <c r="BP8" s="13">
        <f t="shared" si="28"/>
        <v>5.1637342371529682</v>
      </c>
      <c r="BQ8" s="13">
        <f t="shared" si="29"/>
        <v>10.626597649670927</v>
      </c>
      <c r="BR8" s="25">
        <v>1.8140251478554741</v>
      </c>
      <c r="BS8" s="25">
        <v>1.5494636471990466</v>
      </c>
      <c r="BT8" s="25">
        <v>1.357895262343368</v>
      </c>
      <c r="BU8" s="25">
        <v>1.4297100727308956</v>
      </c>
      <c r="BV8" s="25">
        <v>1.4139710259972216</v>
      </c>
      <c r="BW8" s="25">
        <v>1.3308079549419329</v>
      </c>
      <c r="BX8" s="13">
        <f t="shared" si="30"/>
        <v>13.453955180218083</v>
      </c>
      <c r="BY8" s="13">
        <f t="shared" si="31"/>
        <v>18.885536229591555</v>
      </c>
      <c r="BZ8" s="13">
        <f t="shared" si="32"/>
        <v>24.604376520515139</v>
      </c>
      <c r="CA8" s="13">
        <f t="shared" si="33"/>
        <v>5.7188402909235823</v>
      </c>
      <c r="CB8" s="13">
        <f t="shared" si="34"/>
        <v>5.6558841039888863</v>
      </c>
      <c r="CC8" s="13">
        <f t="shared" si="35"/>
        <v>5.3232318197677317</v>
      </c>
      <c r="CD8" s="13">
        <f t="shared" si="36"/>
        <v>16.6979562146802</v>
      </c>
      <c r="CE8" s="13">
        <v>1.27</v>
      </c>
      <c r="CF8" s="13">
        <v>-0.02</v>
      </c>
      <c r="CG8" s="13">
        <v>0.255</v>
      </c>
      <c r="CH8" s="13">
        <v>0.27</v>
      </c>
      <c r="CI8" s="13">
        <v>0.23499999999999999</v>
      </c>
      <c r="CJ8" s="13">
        <v>0.3</v>
      </c>
      <c r="CK8" s="13">
        <f t="shared" si="37"/>
        <v>5</v>
      </c>
      <c r="CL8" s="13">
        <f t="shared" si="38"/>
        <v>6.02</v>
      </c>
      <c r="CM8" s="13">
        <f t="shared" si="39"/>
        <v>7.1</v>
      </c>
      <c r="CN8" s="13">
        <f t="shared" ref="CN8:CO8" si="86">(CM8+(CI8*4))</f>
        <v>8.0399999999999991</v>
      </c>
      <c r="CO8" s="13">
        <f t="shared" si="86"/>
        <v>9.2399999999999984</v>
      </c>
      <c r="CP8" s="13">
        <f t="shared" si="41"/>
        <v>1.08</v>
      </c>
      <c r="CQ8" s="13">
        <f t="shared" si="42"/>
        <v>0.94</v>
      </c>
      <c r="CR8" s="13">
        <f t="shared" si="43"/>
        <v>1.2</v>
      </c>
      <c r="CS8" s="13">
        <f t="shared" si="44"/>
        <v>3.2199999999999998</v>
      </c>
      <c r="CT8" s="13">
        <v>0.80991474782630657</v>
      </c>
      <c r="CU8" s="13">
        <v>11.98297122249061</v>
      </c>
      <c r="CV8" s="13">
        <v>0.63608625950250808</v>
      </c>
      <c r="CW8" s="13">
        <v>2.5184878729896054</v>
      </c>
      <c r="CX8" s="13">
        <v>0.52517107845737587</v>
      </c>
      <c r="CY8" s="13">
        <v>1.2413134581719794</v>
      </c>
      <c r="CZ8" s="13">
        <v>0</v>
      </c>
      <c r="DA8" s="13">
        <v>0</v>
      </c>
      <c r="DB8" s="13">
        <v>0</v>
      </c>
      <c r="DC8" s="13">
        <v>27.333333333333332</v>
      </c>
      <c r="DD8" s="13">
        <v>37.666666666666664</v>
      </c>
      <c r="DE8" s="13">
        <v>30.666666666666668</v>
      </c>
      <c r="DF8" s="13">
        <v>43.333333333333336</v>
      </c>
      <c r="DG8" s="13">
        <v>51</v>
      </c>
      <c r="DH8" s="13">
        <v>59</v>
      </c>
      <c r="DI8" s="13">
        <v>56</v>
      </c>
      <c r="DJ8" s="13">
        <v>65.666666666666671</v>
      </c>
      <c r="DK8" s="13">
        <v>61.666666666666664</v>
      </c>
      <c r="DL8" s="13">
        <v>72.666666666666671</v>
      </c>
      <c r="DM8" s="13">
        <v>66</v>
      </c>
      <c r="DN8" s="13">
        <v>76</v>
      </c>
      <c r="DO8" s="13">
        <v>72.333333333333329</v>
      </c>
      <c r="DP8" s="13">
        <v>83</v>
      </c>
      <c r="DQ8" s="13">
        <f t="shared" si="45"/>
        <v>66.666666666666671</v>
      </c>
      <c r="DR8" s="13">
        <f t="shared" si="46"/>
        <v>66.666666666666671</v>
      </c>
      <c r="DS8" s="13">
        <v>65</v>
      </c>
      <c r="DT8" s="13">
        <v>72</v>
      </c>
      <c r="DU8" s="21">
        <v>131</v>
      </c>
      <c r="DV8" s="21">
        <v>147</v>
      </c>
      <c r="DW8" s="21">
        <v>166</v>
      </c>
      <c r="DX8" s="21">
        <v>171</v>
      </c>
      <c r="DY8" s="21">
        <v>178</v>
      </c>
      <c r="DZ8" s="21">
        <v>189</v>
      </c>
      <c r="EA8" s="21">
        <v>199</v>
      </c>
      <c r="EB8" s="21">
        <v>199</v>
      </c>
      <c r="EC8" s="21">
        <v>201</v>
      </c>
      <c r="ED8" s="21">
        <v>203</v>
      </c>
      <c r="EE8" s="12">
        <v>45.9</v>
      </c>
      <c r="EF8" s="12">
        <v>45.1</v>
      </c>
      <c r="EG8" s="12">
        <v>39</v>
      </c>
      <c r="EH8" s="12">
        <v>44.1</v>
      </c>
      <c r="EI8" s="12">
        <v>39</v>
      </c>
      <c r="EJ8" s="12">
        <v>35.1</v>
      </c>
      <c r="EK8" s="12">
        <v>36</v>
      </c>
      <c r="EL8" s="12">
        <v>33.9</v>
      </c>
      <c r="EM8" s="12">
        <v>28.8</v>
      </c>
      <c r="EN8" s="12">
        <v>34.9</v>
      </c>
      <c r="EO8" s="10">
        <v>5.46</v>
      </c>
      <c r="EP8" s="10">
        <v>5.07</v>
      </c>
      <c r="EQ8" s="10">
        <v>4.42</v>
      </c>
      <c r="ER8" s="10">
        <v>4.46</v>
      </c>
      <c r="ES8" s="10">
        <v>3.26</v>
      </c>
      <c r="ET8" s="10">
        <v>3.04</v>
      </c>
      <c r="EU8" s="10">
        <v>3.56</v>
      </c>
      <c r="EV8" s="10">
        <v>3.95</v>
      </c>
      <c r="EW8" s="10">
        <v>3.52</v>
      </c>
      <c r="EX8" s="10">
        <v>2.95</v>
      </c>
      <c r="EY8" s="13">
        <v>23377.95591182365</v>
      </c>
      <c r="EZ8" s="13">
        <v>23336.600000000002</v>
      </c>
      <c r="FA8" s="11">
        <v>8419.5219123505976</v>
      </c>
      <c r="FB8" s="13">
        <v>3643.0569430569431</v>
      </c>
      <c r="FC8" s="13">
        <v>264.30707876370883</v>
      </c>
      <c r="FD8" s="13">
        <v>117.41741741741741</v>
      </c>
      <c r="FE8" s="11">
        <v>837.26273726273735</v>
      </c>
      <c r="FF8" s="11">
        <v>1905.6112224448898</v>
      </c>
      <c r="FG8" s="11">
        <v>69.146825396825392</v>
      </c>
      <c r="FH8" s="12">
        <v>38.672985781990519</v>
      </c>
      <c r="FI8" s="13">
        <v>198.22999999999996</v>
      </c>
      <c r="FJ8" s="10">
        <v>18</v>
      </c>
      <c r="FK8" s="10">
        <v>201.81</v>
      </c>
      <c r="FL8" s="10">
        <v>102</v>
      </c>
      <c r="FM8" s="10">
        <v>98.92</v>
      </c>
      <c r="FN8" s="10">
        <v>303.27</v>
      </c>
      <c r="FO8" s="10">
        <v>162.97</v>
      </c>
      <c r="FP8" s="10">
        <v>143.19999999999999</v>
      </c>
      <c r="FQ8" s="13">
        <f t="shared" si="47"/>
        <v>1403.9215686274511</v>
      </c>
      <c r="FR8" s="13">
        <f t="shared" si="48"/>
        <v>1253.5014005602241</v>
      </c>
      <c r="FS8" s="13">
        <f t="shared" si="0"/>
        <v>1943.4313725490192</v>
      </c>
      <c r="FT8" s="13">
        <f t="shared" si="1"/>
        <v>1978.5294117647059</v>
      </c>
      <c r="FU8" s="13">
        <f t="shared" si="49"/>
        <v>969.8039215686274</v>
      </c>
      <c r="FV8" s="13">
        <f t="shared" si="50"/>
        <v>2973.2352941176468</v>
      </c>
      <c r="FW8" s="13">
        <f t="shared" si="51"/>
        <v>7864.9999999999991</v>
      </c>
      <c r="FX8" s="13">
        <f t="shared" si="52"/>
        <v>1597.7450980392157</v>
      </c>
      <c r="FY8" s="13">
        <v>133.27000000000001</v>
      </c>
      <c r="FZ8" s="13">
        <v>0</v>
      </c>
      <c r="GA8" s="13">
        <f t="shared" si="53"/>
        <v>29.699999999999989</v>
      </c>
      <c r="GB8" s="10">
        <v>1.83</v>
      </c>
      <c r="GC8" s="13">
        <f t="shared" si="54"/>
        <v>35.564794117647054</v>
      </c>
      <c r="GD8" s="13">
        <v>0.56899999999999995</v>
      </c>
      <c r="GE8" s="13">
        <f t="shared" si="55"/>
        <v>11.257832352941175</v>
      </c>
      <c r="GF8" s="13">
        <v>0.80900000000000005</v>
      </c>
      <c r="GG8" s="13">
        <f t="shared" si="56"/>
        <v>7.8457137254901959</v>
      </c>
      <c r="GH8" s="13">
        <v>3.33</v>
      </c>
      <c r="GI8" s="13">
        <f t="shared" si="57"/>
        <v>53.204911764705891</v>
      </c>
      <c r="GJ8" s="13">
        <f t="shared" si="58"/>
        <v>107.87325196078433</v>
      </c>
      <c r="GK8" s="13">
        <f t="shared" si="59"/>
        <v>96.315403536414564</v>
      </c>
      <c r="GL8" s="10">
        <v>17.2</v>
      </c>
      <c r="GM8" s="13">
        <v>4.71</v>
      </c>
      <c r="GN8" s="13">
        <f t="shared" si="60"/>
        <v>3940.8873732115048</v>
      </c>
      <c r="GO8" s="13">
        <v>1.78</v>
      </c>
      <c r="GP8" s="13">
        <f t="shared" si="61"/>
        <v>0.37791932059447986</v>
      </c>
      <c r="GQ8" s="13">
        <f t="shared" si="62"/>
        <v>1489.3374786234563</v>
      </c>
      <c r="GR8" s="13">
        <f t="shared" si="63"/>
        <v>1668.0579760582712</v>
      </c>
      <c r="GS8" s="13">
        <v>3210.5195652173902</v>
      </c>
      <c r="GT8" s="13">
        <v>2914.9</v>
      </c>
      <c r="GU8" s="13">
        <f t="shared" si="64"/>
        <v>1078.5129999999999</v>
      </c>
      <c r="GV8" s="13">
        <f t="shared" si="65"/>
        <v>1207.9345599999999</v>
      </c>
      <c r="GW8" s="13">
        <f>GS8*GP8</f>
        <v>1213.317372842241</v>
      </c>
      <c r="GX8" s="13">
        <f>GW8*1.12</f>
        <v>1358.9154575833099</v>
      </c>
      <c r="GY8" s="13">
        <v>2.1</v>
      </c>
      <c r="GZ8" s="13">
        <f t="shared" si="66"/>
        <v>2.04</v>
      </c>
      <c r="HA8" s="21">
        <v>2093</v>
      </c>
      <c r="HB8" s="13">
        <f t="shared" si="2"/>
        <v>0.43312101910828027</v>
      </c>
      <c r="HC8" s="21">
        <f t="shared" si="3"/>
        <v>1757.0835421962124</v>
      </c>
      <c r="HD8" s="22">
        <f t="shared" si="4"/>
        <v>1.1797752808988764</v>
      </c>
      <c r="HE8" s="21">
        <f t="shared" si="5"/>
        <v>1751.2265970555584</v>
      </c>
      <c r="HF8" s="13">
        <v>3.83</v>
      </c>
      <c r="HG8" s="22">
        <f t="shared" si="67"/>
        <v>67.296299666114933</v>
      </c>
      <c r="HH8" s="21">
        <v>-9999</v>
      </c>
      <c r="HI8" s="13">
        <v>0.56404081632653058</v>
      </c>
      <c r="HJ8" s="13">
        <v>0.42367346938775508</v>
      </c>
      <c r="HK8" s="13">
        <v>0.42537755102040814</v>
      </c>
      <c r="HL8" s="13">
        <v>0.34608979591836736</v>
      </c>
      <c r="HM8" s="13">
        <v>0.21651020408163268</v>
      </c>
      <c r="HN8" s="13">
        <v>0.19750612244897955</v>
      </c>
      <c r="HO8" s="13">
        <v>0.23931240816326532</v>
      </c>
      <c r="HP8" s="13">
        <v>0.14002528571428571</v>
      </c>
      <c r="HQ8" s="13">
        <v>0.10076083673469391</v>
      </c>
      <c r="HR8" s="13">
        <v>-1.9956938775510203E-3</v>
      </c>
      <c r="HS8" s="13">
        <v>0.14196818367346942</v>
      </c>
      <c r="HT8" s="13">
        <v>0.44514153061224498</v>
      </c>
      <c r="HU8" s="13">
        <v>0.48120344897959183</v>
      </c>
      <c r="HV8" s="13">
        <v>0.1295795918367347</v>
      </c>
      <c r="HW8" s="13">
        <v>0.62975481632653063</v>
      </c>
      <c r="HX8" s="13">
        <v>1.0138929183673471</v>
      </c>
      <c r="HY8" s="13">
        <v>0.59227089795918364</v>
      </c>
      <c r="HZ8" s="13">
        <v>1.0117179999999999</v>
      </c>
      <c r="IA8" s="13">
        <v>0.64246648979591836</v>
      </c>
      <c r="IB8" s="13">
        <v>0.61395625000000009</v>
      </c>
      <c r="IC8" s="13">
        <v>0.46245625000000001</v>
      </c>
      <c r="ID8" s="13">
        <v>0.43530624999999995</v>
      </c>
      <c r="IE8" s="13">
        <v>0.40258125</v>
      </c>
      <c r="IF8" s="13">
        <v>0.26924999999999993</v>
      </c>
      <c r="IG8" s="13">
        <v>0.24813750000000001</v>
      </c>
      <c r="IH8" s="13">
        <v>0.20780062499999999</v>
      </c>
      <c r="II8" s="13">
        <v>0.17007887499999996</v>
      </c>
      <c r="IJ8" s="13">
        <v>6.9199624999999987E-2</v>
      </c>
      <c r="IK8" s="13">
        <v>3.0179312499999993E-2</v>
      </c>
      <c r="IL8" s="13">
        <v>0.14060300000000003</v>
      </c>
      <c r="IM8" s="13">
        <v>0.39001012500000004</v>
      </c>
      <c r="IN8" s="13">
        <v>0.42408368749999992</v>
      </c>
      <c r="IO8" s="13">
        <v>0.13333125000000001</v>
      </c>
      <c r="IP8" s="13">
        <v>0.52491018749999996</v>
      </c>
      <c r="IQ8" s="13">
        <v>0.82553874999999988</v>
      </c>
      <c r="IR8" s="13">
        <v>0.67555849999999995</v>
      </c>
      <c r="IS8" s="13">
        <v>0.84645174999999995</v>
      </c>
      <c r="IT8" s="13">
        <v>0.71497806250000018</v>
      </c>
      <c r="IU8" s="13">
        <v>0.68074499999999993</v>
      </c>
      <c r="IV8" s="13">
        <v>0.47696999999999995</v>
      </c>
      <c r="IW8" s="13">
        <v>0.46114000000000005</v>
      </c>
      <c r="IX8" s="13">
        <v>0.40721499999999999</v>
      </c>
      <c r="IY8" s="13">
        <v>0.291545</v>
      </c>
      <c r="IZ8" s="13">
        <v>0.25783999999999996</v>
      </c>
      <c r="JA8" s="13">
        <v>0.25135245000000001</v>
      </c>
      <c r="JB8" s="13">
        <v>0.19211379999999997</v>
      </c>
      <c r="JC8" s="13">
        <v>7.8765249999999995E-2</v>
      </c>
      <c r="JD8" s="13">
        <v>1.6614449999999999E-2</v>
      </c>
      <c r="JE8" s="13">
        <v>0.17605430000000002</v>
      </c>
      <c r="JF8" s="13">
        <v>0.40010214999999993</v>
      </c>
      <c r="JG8" s="13">
        <v>0.45041965000000006</v>
      </c>
      <c r="JH8" s="13">
        <v>0.11567000000000001</v>
      </c>
      <c r="JI8" s="13">
        <v>0.67191515000000002</v>
      </c>
      <c r="JJ8" s="13">
        <v>0.91816904999999982</v>
      </c>
      <c r="JK8" s="13">
        <v>0.69994245000000022</v>
      </c>
      <c r="JL8" s="13">
        <v>0.92996849999999986</v>
      </c>
      <c r="JM8" s="13">
        <v>0.74445484999999989</v>
      </c>
      <c r="JN8" s="13">
        <v>0.6459187500000001</v>
      </c>
      <c r="JO8" s="13">
        <v>0.43144374999999996</v>
      </c>
      <c r="JP8" s="13">
        <v>0.41789375000000001</v>
      </c>
      <c r="JQ8" s="13">
        <v>0.36510624999999997</v>
      </c>
      <c r="JR8" s="13">
        <v>0.26805000000000007</v>
      </c>
      <c r="JS8" s="13">
        <v>0.23659375000000005</v>
      </c>
      <c r="JT8" s="13">
        <v>0.27776443749999996</v>
      </c>
      <c r="JU8" s="13">
        <v>0.21434950000000005</v>
      </c>
      <c r="JV8" s="13">
        <v>8.3281000000000008E-2</v>
      </c>
      <c r="JW8" s="13">
        <v>1.5973999999999999E-2</v>
      </c>
      <c r="JX8" s="13">
        <v>0.19906143750000002</v>
      </c>
      <c r="JY8" s="13">
        <v>0.41340787500000004</v>
      </c>
      <c r="JZ8" s="13">
        <v>0.46373599999999998</v>
      </c>
      <c r="KA8" s="13">
        <v>9.7056250000000011E-2</v>
      </c>
      <c r="KB8" s="13">
        <v>0.76971406250000007</v>
      </c>
      <c r="KC8" s="13">
        <v>0.930040125</v>
      </c>
      <c r="KD8" s="13">
        <v>0.71673287500000005</v>
      </c>
      <c r="KE8" s="13">
        <v>0.94143949999999998</v>
      </c>
      <c r="KF8" s="13">
        <v>0.76331175000000007</v>
      </c>
      <c r="KG8" s="13">
        <v>0.58059999999999989</v>
      </c>
      <c r="KH8" s="13">
        <v>0.39579999999999999</v>
      </c>
      <c r="KI8" s="13">
        <v>0.32209999999999994</v>
      </c>
      <c r="KJ8" s="13">
        <v>0.32541599999999993</v>
      </c>
      <c r="KK8" s="13">
        <v>0.22204399999999999</v>
      </c>
      <c r="KL8" s="13">
        <v>0.19739599999999996</v>
      </c>
      <c r="KM8" s="13">
        <v>0.28112895999999998</v>
      </c>
      <c r="KN8" s="13">
        <v>0.28602572000000009</v>
      </c>
      <c r="KO8" s="13">
        <v>9.7377320000000017E-2</v>
      </c>
      <c r="KP8" s="13">
        <v>0.10266459999999998</v>
      </c>
      <c r="KQ8" s="13">
        <v>0.18898927999999998</v>
      </c>
      <c r="KR8" s="13">
        <v>0.44633264000000006</v>
      </c>
      <c r="KS8" s="13">
        <v>0.49214360000000001</v>
      </c>
      <c r="KT8" s="13">
        <v>0.10337200000000001</v>
      </c>
      <c r="KU8" s="13">
        <v>0.78469164000000002</v>
      </c>
      <c r="KV8" s="13">
        <v>0.66535816000000014</v>
      </c>
      <c r="KW8" s="13">
        <v>0.67337140000000006</v>
      </c>
      <c r="KX8" s="13">
        <v>0.71798107999999994</v>
      </c>
      <c r="KY8" s="13">
        <v>0.72490863999999999</v>
      </c>
      <c r="KZ8" s="13">
        <v>0.51223684210526332</v>
      </c>
      <c r="LA8" s="13">
        <v>0.304042105263158</v>
      </c>
      <c r="LB8" s="13">
        <v>0.24564035087719302</v>
      </c>
      <c r="LC8" s="13">
        <v>0.22921228070175437</v>
      </c>
      <c r="LD8" s="13">
        <v>0.18479122807017542</v>
      </c>
      <c r="LE8" s="13">
        <v>0.15944210526315794</v>
      </c>
      <c r="LF8" s="13">
        <v>0.38063743859649124</v>
      </c>
      <c r="LG8" s="13">
        <v>0.35122424561403515</v>
      </c>
      <c r="LH8" s="13">
        <v>0.14013636842105257</v>
      </c>
      <c r="LI8" s="13">
        <v>0.1064830175438596</v>
      </c>
      <c r="LJ8" s="13">
        <v>0.2545226140350878</v>
      </c>
      <c r="LK8" s="13">
        <v>0.46892094736842099</v>
      </c>
      <c r="LL8" s="13">
        <v>0.52438722807017557</v>
      </c>
      <c r="LM8" s="13">
        <v>4.4421052631578972E-2</v>
      </c>
      <c r="LN8" s="13">
        <v>1.2421676842105265</v>
      </c>
      <c r="LO8" s="13">
        <v>0.72898952631578939</v>
      </c>
      <c r="LP8" s="13">
        <v>0.67144584210526326</v>
      </c>
      <c r="LQ8" s="13">
        <v>0.7834959298245614</v>
      </c>
      <c r="LR8" s="13">
        <v>0.73787294736842102</v>
      </c>
      <c r="LS8" s="21">
        <v>-9999</v>
      </c>
      <c r="LT8" s="21">
        <v>-9999</v>
      </c>
      <c r="LU8" s="21">
        <v>-9999</v>
      </c>
      <c r="LV8" s="13">
        <f>131-LU8</f>
        <v>10130</v>
      </c>
      <c r="LW8" s="13">
        <f t="shared" si="7"/>
        <v>3557.9016080701758</v>
      </c>
      <c r="LX8" s="13">
        <v>0.4844</v>
      </c>
      <c r="LY8" s="13">
        <v>0.29239999999999999</v>
      </c>
      <c r="LZ8" s="13">
        <v>0.1837</v>
      </c>
      <c r="MA8" s="13">
        <v>0.18459999999999999</v>
      </c>
      <c r="MB8" s="13">
        <v>0.1472</v>
      </c>
      <c r="MC8" s="13">
        <v>0.13550000000000001</v>
      </c>
      <c r="MD8" s="13">
        <v>0.44519999999999998</v>
      </c>
      <c r="ME8" s="13">
        <v>0.44850000000000001</v>
      </c>
      <c r="MF8" s="13">
        <v>0.22520000000000001</v>
      </c>
      <c r="MG8" s="13">
        <v>0.2288</v>
      </c>
      <c r="MH8" s="13">
        <v>0.24540000000000001</v>
      </c>
      <c r="MI8" s="13">
        <v>0.53169999999999995</v>
      </c>
      <c r="MJ8" s="13">
        <v>0.56069999999999998</v>
      </c>
      <c r="MK8" s="13">
        <v>3.7400000000000003E-2</v>
      </c>
      <c r="ML8" s="13">
        <v>1.6315999999999999</v>
      </c>
      <c r="MM8" s="13">
        <v>0.54869999999999997</v>
      </c>
      <c r="MN8" s="13">
        <v>0.55279999999999996</v>
      </c>
      <c r="MO8" s="13">
        <v>0.63670000000000004</v>
      </c>
      <c r="MP8" s="13">
        <v>0.64059999999999995</v>
      </c>
      <c r="MQ8" s="13">
        <v>37.656842105000003</v>
      </c>
      <c r="MR8" s="13">
        <v>35.778947367999997</v>
      </c>
      <c r="MS8" s="13">
        <v>35.722105263000003</v>
      </c>
      <c r="MT8" s="13">
        <f t="shared" si="69"/>
        <v>-1.9347368419999995</v>
      </c>
      <c r="MU8" s="13">
        <v>122.32105263</v>
      </c>
      <c r="MV8" s="13">
        <f t="shared" si="70"/>
        <v>24.678947370000003</v>
      </c>
      <c r="MW8" s="13">
        <f t="shared" si="8"/>
        <v>11.068507895445002</v>
      </c>
      <c r="MX8" s="13">
        <v>0.3707151515151515</v>
      </c>
      <c r="MY8" s="13">
        <v>0.20715757575757573</v>
      </c>
      <c r="MZ8" s="13">
        <v>0.12540909090909091</v>
      </c>
      <c r="NA8" s="13">
        <v>0.1299363636363636</v>
      </c>
      <c r="NB8" s="13">
        <v>0.10244545454545455</v>
      </c>
      <c r="NC8" s="13">
        <v>9.0330303030303039E-2</v>
      </c>
      <c r="ND8" s="13">
        <v>0.47890112121212119</v>
      </c>
      <c r="NE8" s="13">
        <v>0.49311375757575776</v>
      </c>
      <c r="NF8" s="13">
        <v>0.22874048484848486</v>
      </c>
      <c r="NG8" s="13">
        <v>0.24566306060606063</v>
      </c>
      <c r="NH8" s="13">
        <v>0.28198890909090912</v>
      </c>
      <c r="NI8" s="13">
        <v>0.56572693939393925</v>
      </c>
      <c r="NJ8" s="13">
        <v>0.60662566666666673</v>
      </c>
      <c r="NK8" s="13">
        <v>2.7490909090909094E-2</v>
      </c>
      <c r="NL8" s="13">
        <v>1.8681834242424247</v>
      </c>
      <c r="NM8" s="13">
        <v>0.57188796969696976</v>
      </c>
      <c r="NN8" s="13">
        <v>0.59199530303030301</v>
      </c>
      <c r="NO8" s="13">
        <v>0.6655448181818181</v>
      </c>
      <c r="NP8" s="13">
        <v>0.68159672727272735</v>
      </c>
      <c r="NQ8" s="13">
        <v>41.376874999999998</v>
      </c>
      <c r="NR8" s="13">
        <v>39.314999999999998</v>
      </c>
      <c r="NS8" s="13">
        <v>134.4375</v>
      </c>
      <c r="NT8" s="13">
        <f t="shared" si="71"/>
        <v>31.5625</v>
      </c>
      <c r="NU8" s="13">
        <f t="shared" si="9"/>
        <v>15.563902973484854</v>
      </c>
      <c r="NV8" s="13">
        <v>0.42293835616438341</v>
      </c>
      <c r="NW8" s="13">
        <v>0.22623424657534247</v>
      </c>
      <c r="NX8" s="13">
        <v>0.11456027397260277</v>
      </c>
      <c r="NY8" s="13">
        <v>0.12483972602739726</v>
      </c>
      <c r="NZ8" s="13">
        <v>0.10124794520547949</v>
      </c>
      <c r="OA8" s="13">
        <v>8.9872602739726012E-2</v>
      </c>
      <c r="OB8" s="13">
        <v>0.54181013698630176</v>
      </c>
      <c r="OC8" s="13">
        <v>0.57191782191780827</v>
      </c>
      <c r="OD8" s="13">
        <v>0.28749632876712339</v>
      </c>
      <c r="OE8" s="13">
        <v>0.32659524657534239</v>
      </c>
      <c r="OF8" s="13">
        <v>0.30220345205479454</v>
      </c>
      <c r="OG8" s="13">
        <v>0.61190043835616459</v>
      </c>
      <c r="OH8" s="13">
        <v>0.64792136986301363</v>
      </c>
      <c r="OI8" s="13">
        <v>2.3591780821917811E-2</v>
      </c>
      <c r="OJ8" s="13">
        <v>2.4011068904109583</v>
      </c>
      <c r="OK8" s="13">
        <v>0.52916482191780867</v>
      </c>
      <c r="OL8" s="13">
        <v>0.55936702739726052</v>
      </c>
      <c r="OM8" s="13">
        <v>0.63783078082191813</v>
      </c>
      <c r="ON8" s="13">
        <v>0.66129361643835605</v>
      </c>
      <c r="OO8" s="13">
        <v>36.729999999999997</v>
      </c>
      <c r="OP8" s="13">
        <v>39.93</v>
      </c>
      <c r="OQ8" s="13">
        <v>122.36666667</v>
      </c>
      <c r="OR8" s="13">
        <f t="shared" si="80"/>
        <v>48.633333329999999</v>
      </c>
      <c r="OS8" s="13">
        <f t="shared" si="77"/>
        <v>27.814270070696349</v>
      </c>
      <c r="OT8" s="21">
        <v>-9999</v>
      </c>
      <c r="OU8" s="21">
        <v>-9999</v>
      </c>
      <c r="OV8" s="21">
        <v>-9999</v>
      </c>
      <c r="OW8" s="21">
        <v>-9999</v>
      </c>
      <c r="OX8" s="21">
        <v>-9999</v>
      </c>
      <c r="OY8" s="21">
        <v>-9999</v>
      </c>
      <c r="OZ8" s="21">
        <v>-9999</v>
      </c>
      <c r="PA8" s="21">
        <v>-9999</v>
      </c>
      <c r="PB8" s="21">
        <v>-9999</v>
      </c>
      <c r="PC8" s="21">
        <v>-9999</v>
      </c>
      <c r="PD8" s="21">
        <v>-9999</v>
      </c>
      <c r="PE8" s="21">
        <v>-9999</v>
      </c>
      <c r="PF8" s="21">
        <v>-9999</v>
      </c>
      <c r="PG8" s="21">
        <v>-9999</v>
      </c>
      <c r="PH8" s="21">
        <v>-9999</v>
      </c>
      <c r="PI8" s="21">
        <v>-9999</v>
      </c>
      <c r="PJ8" s="21">
        <v>-9999</v>
      </c>
      <c r="PK8" s="21">
        <v>-9999</v>
      </c>
      <c r="PL8" s="21">
        <v>-9999</v>
      </c>
      <c r="PM8" s="13">
        <f t="shared" si="10"/>
        <v>0</v>
      </c>
      <c r="PN8" s="21">
        <v>-9999</v>
      </c>
      <c r="PO8" s="21">
        <v>-9999</v>
      </c>
      <c r="PP8" s="21">
        <v>-9999</v>
      </c>
      <c r="PQ8" s="13">
        <f t="shared" si="72"/>
        <v>-9999</v>
      </c>
      <c r="PR8" s="21">
        <v>-9999</v>
      </c>
      <c r="PS8" s="13">
        <f t="shared" si="11"/>
        <v>10188</v>
      </c>
      <c r="PT8" s="13">
        <f t="shared" si="12"/>
        <v>-101869812</v>
      </c>
      <c r="PU8" s="13">
        <v>0.38769999999999999</v>
      </c>
      <c r="PV8" s="13">
        <v>0.19196086956521738</v>
      </c>
      <c r="PW8" s="13">
        <v>9.1973913043478267E-2</v>
      </c>
      <c r="PX8" s="13">
        <v>0.10509130434782608</v>
      </c>
      <c r="PY8" s="13">
        <v>8.7747826086956526E-2</v>
      </c>
      <c r="PZ8" s="13">
        <v>7.801739130434783E-2</v>
      </c>
      <c r="QA8" s="13">
        <v>0.57220700000000002</v>
      </c>
      <c r="QB8" s="13">
        <v>0.61483939130434762</v>
      </c>
      <c r="QC8" s="13">
        <v>0.29105847826086956</v>
      </c>
      <c r="QD8" s="13">
        <v>0.35064195652173918</v>
      </c>
      <c r="QE8" s="13">
        <v>0.33741343478260871</v>
      </c>
      <c r="QF8" s="13">
        <v>0.62986073913043483</v>
      </c>
      <c r="QG8" s="13">
        <v>0.66373634782608693</v>
      </c>
      <c r="QH8" s="13">
        <v>1.7343478260869568E-2</v>
      </c>
      <c r="QI8" s="13">
        <v>2.6920854347826086</v>
      </c>
      <c r="QJ8" s="13">
        <v>0.54965239130434784</v>
      </c>
      <c r="QK8" s="13">
        <v>0.59037052173913052</v>
      </c>
      <c r="QL8" s="13">
        <v>0.66270565217391308</v>
      </c>
      <c r="QM8" s="13">
        <v>0.69305552173913043</v>
      </c>
      <c r="QN8" s="13">
        <f t="shared" si="13"/>
        <v>0.17242358336998648</v>
      </c>
      <c r="QO8" s="21">
        <v>-9999</v>
      </c>
      <c r="QP8" s="21">
        <v>-9999</v>
      </c>
      <c r="QQ8" s="21">
        <v>-9999</v>
      </c>
      <c r="QR8" s="13">
        <f>DZ8-QQ8</f>
        <v>10188</v>
      </c>
      <c r="QS8" s="13">
        <f>QB8*QR8</f>
        <v>6263.9837186086934</v>
      </c>
      <c r="QT8" s="13">
        <v>0.33483333333333337</v>
      </c>
      <c r="QU8" s="13">
        <v>0.17110833333333333</v>
      </c>
      <c r="QV8" s="13">
        <v>8.479444444444445E-2</v>
      </c>
      <c r="QW8" s="13">
        <v>9.2983333333333376E-2</v>
      </c>
      <c r="QX8" s="13">
        <v>8.2655555555555565E-2</v>
      </c>
      <c r="QY8" s="13">
        <v>7.1252777777777804E-2</v>
      </c>
      <c r="QZ8" s="13">
        <v>0.56353138888888887</v>
      </c>
      <c r="RA8" s="13">
        <v>0.59472855555555537</v>
      </c>
      <c r="RB8" s="13">
        <v>0.2949383333333333</v>
      </c>
      <c r="RC8" s="13">
        <v>0.33700727777777778</v>
      </c>
      <c r="RD8" s="13">
        <v>0.32269183333333329</v>
      </c>
      <c r="RE8" s="13">
        <v>0.60259541666666683</v>
      </c>
      <c r="RF8" s="13">
        <v>0.64761611111111117</v>
      </c>
      <c r="RG8" s="13">
        <v>1.0327777777777778E-2</v>
      </c>
      <c r="RH8" s="13">
        <v>2.6105413611111112</v>
      </c>
      <c r="RI8" s="13">
        <v>0.54247472222222226</v>
      </c>
      <c r="RJ8" s="13">
        <v>0.57260561111111119</v>
      </c>
      <c r="RK8" s="13">
        <v>0.65322369444444439</v>
      </c>
      <c r="RL8" s="13">
        <v>0.67611316666666665</v>
      </c>
      <c r="RM8" s="13">
        <f t="shared" si="14"/>
        <v>0.1426444626438664</v>
      </c>
      <c r="RN8" s="13">
        <v>0.35295882352941171</v>
      </c>
      <c r="RO8" s="13">
        <v>0.19958039215686266</v>
      </c>
      <c r="RP8" s="13">
        <v>7.7501960784313748E-2</v>
      </c>
      <c r="RQ8" s="13">
        <v>9.4198039215686327E-2</v>
      </c>
      <c r="RR8" s="13">
        <v>7.9927450980392181E-2</v>
      </c>
      <c r="RS8" s="13">
        <v>7.1121568627450962E-2</v>
      </c>
      <c r="RT8" s="13">
        <v>0.57729209803921588</v>
      </c>
      <c r="RU8" s="13">
        <v>0.63926835294117657</v>
      </c>
      <c r="RV8" s="13">
        <v>0.35838284313725483</v>
      </c>
      <c r="RW8" s="13">
        <v>0.4405409999999999</v>
      </c>
      <c r="RX8" s="13">
        <v>0.27664180392156851</v>
      </c>
      <c r="RY8" s="13">
        <v>0.62965770588235281</v>
      </c>
      <c r="RZ8" s="13">
        <v>0.66331656862745125</v>
      </c>
      <c r="SA8" s="13">
        <v>1.4270588235294118E-2</v>
      </c>
      <c r="SB8" s="13">
        <v>2.7581894901960773</v>
      </c>
      <c r="SC8" s="13">
        <v>0.43288113725490179</v>
      </c>
      <c r="SD8" s="13">
        <v>0.47874672549019587</v>
      </c>
      <c r="SE8" s="13">
        <v>0.55492356862745107</v>
      </c>
      <c r="SF8" s="13">
        <v>0.59104160784313742</v>
      </c>
      <c r="SG8" s="13">
        <f t="shared" si="15"/>
        <v>0.26009678642898704</v>
      </c>
      <c r="SH8" s="21">
        <v>150.33333333333334</v>
      </c>
      <c r="SI8" s="21">
        <f>EC8-SH8+2</f>
        <v>52.666666666666657</v>
      </c>
      <c r="SJ8" s="24">
        <f>RU8*SI8</f>
        <v>33.66813325490196</v>
      </c>
      <c r="SK8" s="13">
        <v>0.36310769230769235</v>
      </c>
      <c r="SL8" s="13">
        <v>0.19195641025641022</v>
      </c>
      <c r="SM8" s="13">
        <v>6.8671794871794867E-2</v>
      </c>
      <c r="SN8" s="13">
        <v>8.4148717948717977E-2</v>
      </c>
      <c r="SO8" s="13">
        <v>7.2641025641025675E-2</v>
      </c>
      <c r="SP8" s="13">
        <v>6.9192307692307692E-2</v>
      </c>
      <c r="SQ8" s="13">
        <v>0.62259589743589761</v>
      </c>
      <c r="SR8" s="13">
        <v>0.68118043589743615</v>
      </c>
      <c r="SS8" s="13">
        <v>0.38985061538461535</v>
      </c>
      <c r="ST8" s="13">
        <v>0.473103</v>
      </c>
      <c r="SU8" s="13">
        <v>0.30760943589743578</v>
      </c>
      <c r="SV8" s="13">
        <v>0.66574499999999992</v>
      </c>
      <c r="SW8" s="13">
        <v>0.67876492307692327</v>
      </c>
      <c r="SX8" s="13">
        <v>1.1507692307692309E-2</v>
      </c>
      <c r="SY8" s="13">
        <v>3.3214558205128206</v>
      </c>
      <c r="SZ8" s="13">
        <v>0.45159797435897442</v>
      </c>
      <c r="TA8" s="13">
        <v>0.49373043589743576</v>
      </c>
      <c r="TB8" s="13">
        <v>0.57990420512820506</v>
      </c>
      <c r="TC8" s="13">
        <v>0.61212979487179497</v>
      </c>
      <c r="TD8" s="13">
        <v>1.4270662890000001</v>
      </c>
      <c r="TE8" s="13">
        <v>-0.61420739099999999</v>
      </c>
      <c r="TF8" s="13">
        <f t="shared" si="73"/>
        <v>0.28434376475589218</v>
      </c>
      <c r="TG8" s="21">
        <v>146</v>
      </c>
      <c r="TH8" s="21">
        <f t="shared" si="16"/>
        <v>57</v>
      </c>
      <c r="TI8" s="24">
        <f t="shared" si="74"/>
        <v>38.827284846153859</v>
      </c>
      <c r="TJ8" s="26">
        <v>7</v>
      </c>
      <c r="TK8" s="24">
        <v>5.18</v>
      </c>
      <c r="TL8" s="13">
        <v>1.03</v>
      </c>
      <c r="TM8" s="24">
        <v>80.5</v>
      </c>
      <c r="TN8" s="24">
        <v>27.5</v>
      </c>
      <c r="TO8" s="24">
        <v>5.2</v>
      </c>
      <c r="TP8" s="24">
        <v>10.8</v>
      </c>
    </row>
    <row r="9" spans="1:536" x14ac:dyDescent="0.25">
      <c r="A9" s="10">
        <v>8</v>
      </c>
      <c r="B9" s="20">
        <v>1</v>
      </c>
      <c r="C9" s="21">
        <v>401</v>
      </c>
      <c r="D9" s="21">
        <v>4</v>
      </c>
      <c r="E9" s="24" t="s">
        <v>63</v>
      </c>
      <c r="F9" s="21">
        <v>1</v>
      </c>
      <c r="G9" s="24">
        <f t="shared" si="17"/>
        <v>0</v>
      </c>
      <c r="H9" s="24">
        <f t="shared" si="18"/>
        <v>0</v>
      </c>
      <c r="I9" s="21">
        <v>0</v>
      </c>
      <c r="J9" s="13">
        <f t="shared" si="19"/>
        <v>0</v>
      </c>
      <c r="K9" s="13">
        <f t="shared" si="20"/>
        <v>0</v>
      </c>
      <c r="L9" s="13">
        <f t="shared" si="21"/>
        <v>0</v>
      </c>
      <c r="M9" s="22">
        <v>408746.78701799997</v>
      </c>
      <c r="N9" s="22">
        <v>3660415.0006550001</v>
      </c>
      <c r="O9" s="23">
        <v>33.078505</v>
      </c>
      <c r="P9" s="23">
        <v>-111.97769700000001</v>
      </c>
      <c r="Q9" s="13">
        <v>51.839999999999996</v>
      </c>
      <c r="R9" s="13">
        <v>20.72</v>
      </c>
      <c r="S9" s="13">
        <v>27.439999999999998</v>
      </c>
      <c r="T9" s="13">
        <v>51.839999999999996</v>
      </c>
      <c r="U9" s="13">
        <v>24.72</v>
      </c>
      <c r="V9" s="13">
        <v>23.439999999999998</v>
      </c>
      <c r="W9" s="13">
        <v>49.839999999999996</v>
      </c>
      <c r="X9" s="13">
        <v>20.72</v>
      </c>
      <c r="Y9" s="13">
        <v>29.439999999999998</v>
      </c>
      <c r="Z9" s="13">
        <v>48.917910447761201</v>
      </c>
      <c r="AA9" s="21">
        <v>-9999</v>
      </c>
      <c r="AB9" s="21">
        <v>-9999</v>
      </c>
      <c r="AC9" s="21">
        <v>-9999</v>
      </c>
      <c r="AD9" s="10">
        <v>8.5</v>
      </c>
      <c r="AE9" s="10">
        <v>7.2</v>
      </c>
      <c r="AF9" s="13">
        <v>0.88</v>
      </c>
      <c r="AG9" s="10" t="s">
        <v>126</v>
      </c>
      <c r="AH9" s="10">
        <v>2</v>
      </c>
      <c r="AI9" s="24">
        <v>0.9</v>
      </c>
      <c r="AJ9" s="24">
        <v>0.2</v>
      </c>
      <c r="AK9" s="10">
        <v>0</v>
      </c>
      <c r="AL9" s="10">
        <v>245</v>
      </c>
      <c r="AM9" s="10">
        <v>40</v>
      </c>
      <c r="AN9" s="13">
        <v>1.9</v>
      </c>
      <c r="AO9" s="24">
        <v>4.3</v>
      </c>
      <c r="AP9" s="24">
        <v>7.9</v>
      </c>
      <c r="AQ9" s="13">
        <v>2.31</v>
      </c>
      <c r="AR9" s="10">
        <v>3610</v>
      </c>
      <c r="AS9" s="10">
        <v>321</v>
      </c>
      <c r="AT9" s="10">
        <v>263</v>
      </c>
      <c r="AU9" s="10">
        <v>22.5</v>
      </c>
      <c r="AV9" s="10">
        <v>0</v>
      </c>
      <c r="AW9" s="10">
        <v>3</v>
      </c>
      <c r="AX9" s="10">
        <v>80</v>
      </c>
      <c r="AY9" s="10">
        <v>12</v>
      </c>
      <c r="AZ9" s="10">
        <v>5</v>
      </c>
      <c r="BA9" s="10">
        <v>0.9</v>
      </c>
      <c r="BB9" s="10">
        <v>38</v>
      </c>
      <c r="BC9" s="25">
        <v>1.7958412098298675</v>
      </c>
      <c r="BD9" s="25">
        <v>3.1989220481085936</v>
      </c>
      <c r="BE9" s="25">
        <v>0.73974779068612839</v>
      </c>
      <c r="BF9" s="25">
        <v>3.0203512962133647</v>
      </c>
      <c r="BG9" s="25">
        <v>11.82057785071361</v>
      </c>
      <c r="BH9" s="25">
        <v>17.848935957638126</v>
      </c>
      <c r="BI9" s="13">
        <f t="shared" si="22"/>
        <v>19.979053031753843</v>
      </c>
      <c r="BJ9" s="13">
        <f t="shared" si="23"/>
        <v>22.938044194498357</v>
      </c>
      <c r="BK9" s="13">
        <f t="shared" si="24"/>
        <v>35.019449379351812</v>
      </c>
      <c r="BL9" s="13">
        <f t="shared" ref="BL9:BM9" si="87">(BK9+(BG9*4))</f>
        <v>82.301760782206259</v>
      </c>
      <c r="BM9" s="13">
        <f t="shared" si="87"/>
        <v>153.69750461275876</v>
      </c>
      <c r="BN9" s="13">
        <f t="shared" si="26"/>
        <v>12.081405184853459</v>
      </c>
      <c r="BO9" s="13">
        <f t="shared" si="27"/>
        <v>47.28231140285444</v>
      </c>
      <c r="BP9" s="13">
        <f t="shared" si="28"/>
        <v>71.395743830552505</v>
      </c>
      <c r="BQ9" s="13">
        <f t="shared" si="29"/>
        <v>130.7594604182604</v>
      </c>
      <c r="BR9" s="25">
        <v>2.1838623022584818</v>
      </c>
      <c r="BS9" s="25">
        <v>1.3823734903683003</v>
      </c>
      <c r="BT9" s="25">
        <v>2.0206533611359347</v>
      </c>
      <c r="BU9" s="25">
        <v>1.8609742747673781</v>
      </c>
      <c r="BV9" s="25">
        <v>1.5316524939082004</v>
      </c>
      <c r="BW9" s="25">
        <v>1.3387950844240184</v>
      </c>
      <c r="BX9" s="13">
        <f t="shared" si="30"/>
        <v>14.264943170507127</v>
      </c>
      <c r="BY9" s="13">
        <f t="shared" si="31"/>
        <v>22.347556615050866</v>
      </c>
      <c r="BZ9" s="13">
        <f t="shared" si="32"/>
        <v>29.791453714120379</v>
      </c>
      <c r="CA9" s="13">
        <f t="shared" si="33"/>
        <v>7.4438970990695124</v>
      </c>
      <c r="CB9" s="13">
        <f t="shared" si="34"/>
        <v>6.1266099756328014</v>
      </c>
      <c r="CC9" s="13">
        <f t="shared" si="35"/>
        <v>5.3551803376960736</v>
      </c>
      <c r="CD9" s="13">
        <f t="shared" si="36"/>
        <v>18.925687412398386</v>
      </c>
      <c r="CE9" s="13">
        <v>10.199999999999999</v>
      </c>
      <c r="CF9" s="13">
        <v>7.4</v>
      </c>
      <c r="CG9" s="13">
        <v>7.7</v>
      </c>
      <c r="CH9" s="13">
        <v>5.8</v>
      </c>
      <c r="CI9" s="13">
        <v>5.3</v>
      </c>
      <c r="CJ9" s="13">
        <v>6.3</v>
      </c>
      <c r="CK9" s="13">
        <f t="shared" si="37"/>
        <v>70.400000000000006</v>
      </c>
      <c r="CL9" s="13">
        <f t="shared" si="38"/>
        <v>101.2</v>
      </c>
      <c r="CM9" s="13">
        <f t="shared" si="39"/>
        <v>124.4</v>
      </c>
      <c r="CN9" s="13">
        <f t="shared" ref="CN9:CO9" si="88">(CM9+(CI9*4))</f>
        <v>145.6</v>
      </c>
      <c r="CO9" s="13">
        <f t="shared" si="88"/>
        <v>170.79999999999998</v>
      </c>
      <c r="CP9" s="13">
        <f t="shared" si="41"/>
        <v>23.2</v>
      </c>
      <c r="CQ9" s="13">
        <f t="shared" si="42"/>
        <v>21.2</v>
      </c>
      <c r="CR9" s="13">
        <f t="shared" si="43"/>
        <v>25.2</v>
      </c>
      <c r="CS9" s="13">
        <f t="shared" si="44"/>
        <v>69.599999999999994</v>
      </c>
      <c r="CT9" s="10">
        <v>-9999</v>
      </c>
      <c r="CU9" s="10">
        <v>-9999</v>
      </c>
      <c r="CV9" s="10">
        <v>-9999</v>
      </c>
      <c r="CW9" s="10">
        <v>-9999</v>
      </c>
      <c r="CX9" s="10">
        <v>-9999</v>
      </c>
      <c r="CY9" s="10">
        <v>-9999</v>
      </c>
      <c r="CZ9" s="13">
        <v>0</v>
      </c>
      <c r="DA9" s="13">
        <v>0</v>
      </c>
      <c r="DB9" s="13">
        <v>0</v>
      </c>
      <c r="DC9" s="13">
        <v>25</v>
      </c>
      <c r="DD9" s="13">
        <v>33.666666666666664</v>
      </c>
      <c r="DE9" s="13">
        <v>29</v>
      </c>
      <c r="DF9" s="13">
        <v>39</v>
      </c>
      <c r="DG9" s="13">
        <v>45.666666666666664</v>
      </c>
      <c r="DH9" s="13">
        <v>56</v>
      </c>
      <c r="DI9" s="13">
        <v>51</v>
      </c>
      <c r="DJ9" s="13">
        <v>61</v>
      </c>
      <c r="DK9" s="13">
        <v>65</v>
      </c>
      <c r="DL9" s="13">
        <v>74</v>
      </c>
      <c r="DM9" s="13">
        <v>72.333333333333329</v>
      </c>
      <c r="DN9" s="13">
        <v>83</v>
      </c>
      <c r="DO9" s="13">
        <v>78.666666666666671</v>
      </c>
      <c r="DP9" s="13">
        <v>89.333333333333329</v>
      </c>
      <c r="DQ9" s="13">
        <f t="shared" si="45"/>
        <v>72</v>
      </c>
      <c r="DR9" s="13">
        <f t="shared" si="46"/>
        <v>72</v>
      </c>
      <c r="DS9" s="13">
        <v>69.333333333333329</v>
      </c>
      <c r="DT9" s="13">
        <v>80.333333333333329</v>
      </c>
      <c r="DU9" s="21">
        <v>131</v>
      </c>
      <c r="DV9" s="21">
        <v>147</v>
      </c>
      <c r="DW9" s="21">
        <v>166</v>
      </c>
      <c r="DX9" s="21">
        <v>171</v>
      </c>
      <c r="DY9" s="21">
        <v>178</v>
      </c>
      <c r="DZ9" s="21">
        <v>189</v>
      </c>
      <c r="EA9" s="21">
        <v>199</v>
      </c>
      <c r="EB9" s="21">
        <v>199</v>
      </c>
      <c r="EC9" s="21">
        <v>201</v>
      </c>
      <c r="ED9" s="21">
        <v>203</v>
      </c>
      <c r="EE9" s="12">
        <v>-9999</v>
      </c>
      <c r="EF9" s="12">
        <v>-9999</v>
      </c>
      <c r="EG9" s="12">
        <v>-9999</v>
      </c>
      <c r="EH9" s="12">
        <v>-9999</v>
      </c>
      <c r="EI9" s="12">
        <v>-9999</v>
      </c>
      <c r="EJ9" s="12">
        <v>-9999</v>
      </c>
      <c r="EK9" s="12">
        <v>-9999</v>
      </c>
      <c r="EL9" s="12">
        <v>-9999</v>
      </c>
      <c r="EM9" s="12">
        <v>-9999</v>
      </c>
      <c r="EN9" s="12">
        <v>-9999</v>
      </c>
      <c r="EO9" s="10">
        <v>-9999</v>
      </c>
      <c r="EP9" s="10">
        <v>-9999</v>
      </c>
      <c r="EQ9" s="10">
        <v>-9999</v>
      </c>
      <c r="ER9" s="10">
        <v>-9999</v>
      </c>
      <c r="ES9" s="10">
        <v>-9999</v>
      </c>
      <c r="ET9" s="10">
        <v>-9999</v>
      </c>
      <c r="EU9" s="10">
        <v>-9999</v>
      </c>
      <c r="EV9" s="10">
        <v>-9999</v>
      </c>
      <c r="EW9" s="10">
        <v>-9999</v>
      </c>
      <c r="EX9" s="10">
        <v>-9999</v>
      </c>
      <c r="EY9" s="21">
        <v>-9999</v>
      </c>
      <c r="EZ9" s="21">
        <v>-9999</v>
      </c>
      <c r="FA9" s="21">
        <v>-9999</v>
      </c>
      <c r="FB9" s="21">
        <v>-9999</v>
      </c>
      <c r="FC9" s="21">
        <v>-9999</v>
      </c>
      <c r="FD9" s="21">
        <v>-9999</v>
      </c>
      <c r="FE9" s="21">
        <v>-9999</v>
      </c>
      <c r="FF9" s="21">
        <v>-9999</v>
      </c>
      <c r="FG9" s="21">
        <v>-9999</v>
      </c>
      <c r="FH9" s="10">
        <v>-9999</v>
      </c>
      <c r="FI9" s="13">
        <v>299.77</v>
      </c>
      <c r="FJ9" s="10">
        <v>10</v>
      </c>
      <c r="FK9" s="10">
        <v>279.27999999999997</v>
      </c>
      <c r="FL9" s="10">
        <v>106</v>
      </c>
      <c r="FM9" s="10">
        <v>102.13000000000001</v>
      </c>
      <c r="FN9" s="10">
        <v>290.63</v>
      </c>
      <c r="FO9" s="10">
        <v>163.85</v>
      </c>
      <c r="FP9" s="10">
        <v>131.86999999999998</v>
      </c>
      <c r="FQ9" s="13">
        <f t="shared" si="47"/>
        <v>1292.8431372549016</v>
      </c>
      <c r="FR9" s="13">
        <f t="shared" si="48"/>
        <v>1154.3242296918763</v>
      </c>
      <c r="FS9" s="13">
        <f t="shared" si="0"/>
        <v>2938.9215686274511</v>
      </c>
      <c r="FT9" s="13">
        <f t="shared" si="1"/>
        <v>2738.039215686274</v>
      </c>
      <c r="FU9" s="13">
        <f t="shared" si="49"/>
        <v>1001.2745098039217</v>
      </c>
      <c r="FV9" s="13">
        <f t="shared" si="50"/>
        <v>2849.3137254901962</v>
      </c>
      <c r="FW9" s="13">
        <f t="shared" si="51"/>
        <v>9527.5490196078426</v>
      </c>
      <c r="FX9" s="13">
        <f t="shared" si="52"/>
        <v>1606.3725490196077</v>
      </c>
      <c r="FY9" s="13">
        <v>132.06</v>
      </c>
      <c r="FZ9" s="13">
        <v>0</v>
      </c>
      <c r="GA9" s="13">
        <f t="shared" si="53"/>
        <v>31.789999999999992</v>
      </c>
      <c r="GB9" s="10">
        <v>3.14</v>
      </c>
      <c r="GC9" s="13">
        <f t="shared" si="54"/>
        <v>92.282137254901983</v>
      </c>
      <c r="GD9" s="13">
        <v>1.08</v>
      </c>
      <c r="GE9" s="13">
        <f t="shared" si="55"/>
        <v>29.570823529411761</v>
      </c>
      <c r="GF9" s="13">
        <v>1.65</v>
      </c>
      <c r="GG9" s="13">
        <f t="shared" si="56"/>
        <v>16.521029411764708</v>
      </c>
      <c r="GH9" s="13">
        <v>4.32</v>
      </c>
      <c r="GI9" s="13">
        <f t="shared" si="57"/>
        <v>69.395294117647055</v>
      </c>
      <c r="GJ9" s="13">
        <f t="shared" si="58"/>
        <v>207.76928431372551</v>
      </c>
      <c r="GK9" s="13">
        <f t="shared" si="59"/>
        <v>185.50828956582632</v>
      </c>
      <c r="GL9" s="10">
        <v>17.2</v>
      </c>
      <c r="GM9" s="13">
        <v>4.5199999999999996</v>
      </c>
      <c r="GN9" s="13">
        <f t="shared" si="60"/>
        <v>3781.9131479651805</v>
      </c>
      <c r="GO9" s="13">
        <v>2.04</v>
      </c>
      <c r="GP9" s="13">
        <f t="shared" si="61"/>
        <v>0.45132743362831862</v>
      </c>
      <c r="GQ9" s="13">
        <f>GM9*0.37*(43560/(GL9*6.667*0.454))</f>
        <v>1399.3078647471168</v>
      </c>
      <c r="GR9" s="13">
        <f t="shared" si="63"/>
        <v>1567.224808516771</v>
      </c>
      <c r="GS9" s="21">
        <v>-9999</v>
      </c>
      <c r="GT9" s="13">
        <v>3926.928571428572</v>
      </c>
      <c r="GU9" s="13">
        <f t="shared" si="64"/>
        <v>1452.9635714285716</v>
      </c>
      <c r="GV9" s="13">
        <f t="shared" si="65"/>
        <v>1627.3192000000004</v>
      </c>
      <c r="GW9" s="21">
        <v>-9999</v>
      </c>
      <c r="GX9" s="21">
        <v>-9999</v>
      </c>
      <c r="GY9" s="13">
        <v>2.56</v>
      </c>
      <c r="GZ9" s="13">
        <f t="shared" si="66"/>
        <v>2.5</v>
      </c>
      <c r="HA9" s="21">
        <v>2571</v>
      </c>
      <c r="HB9" s="13">
        <f t="shared" si="2"/>
        <v>0.55309734513274345</v>
      </c>
      <c r="HC9" s="21">
        <f>GM9*0.465*(43560/(GL9*6.667*0.454))</f>
        <v>1758.589613803809</v>
      </c>
      <c r="HD9" s="22">
        <f t="shared" si="4"/>
        <v>1.2567567567567568</v>
      </c>
      <c r="HE9" s="21">
        <f t="shared" si="5"/>
        <v>2151.1722795173628</v>
      </c>
      <c r="HF9" s="13">
        <v>4.08</v>
      </c>
      <c r="HG9" s="22">
        <f t="shared" si="67"/>
        <v>71.750456243195416</v>
      </c>
      <c r="HH9" s="21">
        <v>-9999</v>
      </c>
      <c r="HI9" s="13">
        <v>0.5794216216216217</v>
      </c>
      <c r="HJ9" s="13">
        <v>0.4350513513513512</v>
      </c>
      <c r="HK9" s="13">
        <v>0.43652162162162167</v>
      </c>
      <c r="HL9" s="13">
        <v>0.35497027027027017</v>
      </c>
      <c r="HM9" s="13">
        <v>0.22049189189189192</v>
      </c>
      <c r="HN9" s="13">
        <v>0.20297027027027026</v>
      </c>
      <c r="HO9" s="13">
        <v>0.24014464864864862</v>
      </c>
      <c r="HP9" s="13">
        <v>0.14062086486486486</v>
      </c>
      <c r="HQ9" s="13">
        <v>0.10134064864864865</v>
      </c>
      <c r="HR9" s="13">
        <v>-1.6766486486486489E-3</v>
      </c>
      <c r="HS9" s="13">
        <v>0.14226716216216223</v>
      </c>
      <c r="HT9" s="13">
        <v>0.44870808108108112</v>
      </c>
      <c r="HU9" s="13">
        <v>0.4810876486486485</v>
      </c>
      <c r="HV9" s="13">
        <v>0.13447837837837837</v>
      </c>
      <c r="HW9" s="13">
        <v>0.63234502702702677</v>
      </c>
      <c r="HX9" s="13">
        <v>1.0137704864864865</v>
      </c>
      <c r="HY9" s="13">
        <v>0.59233556756756767</v>
      </c>
      <c r="HZ9" s="13">
        <v>1.0119970270270267</v>
      </c>
      <c r="IA9" s="13">
        <v>0.64295918918918926</v>
      </c>
      <c r="IB9" s="13">
        <v>0.60328235294117649</v>
      </c>
      <c r="IC9" s="13">
        <v>0.45421176470588237</v>
      </c>
      <c r="ID9" s="13">
        <v>0.43201764705882373</v>
      </c>
      <c r="IE9" s="13">
        <v>0.39765294117647049</v>
      </c>
      <c r="IF9" s="13">
        <v>0.26879411764705891</v>
      </c>
      <c r="IG9" s="13">
        <v>0.24548823529411762</v>
      </c>
      <c r="IH9" s="13">
        <v>0.20530147058823522</v>
      </c>
      <c r="II9" s="13">
        <v>0.16524682352941181</v>
      </c>
      <c r="IJ9" s="13">
        <v>6.6310411764705882E-2</v>
      </c>
      <c r="IK9" s="13">
        <v>2.4920588235294111E-2</v>
      </c>
      <c r="IL9" s="13">
        <v>0.1409016470588236</v>
      </c>
      <c r="IM9" s="13">
        <v>0.38344423529411764</v>
      </c>
      <c r="IN9" s="13">
        <v>0.42135358823529423</v>
      </c>
      <c r="IO9" s="13">
        <v>0.12885882352941169</v>
      </c>
      <c r="IP9" s="13">
        <v>0.5169223529411765</v>
      </c>
      <c r="IQ9" s="13">
        <v>0.85314323529411817</v>
      </c>
      <c r="IR9" s="13">
        <v>0.68612717647058818</v>
      </c>
      <c r="IS9" s="13">
        <v>0.87096188235294103</v>
      </c>
      <c r="IT9" s="13">
        <v>0.72457394117647056</v>
      </c>
      <c r="IU9" s="13">
        <v>0.64021052631578956</v>
      </c>
      <c r="IV9" s="13">
        <v>0.45242105263157906</v>
      </c>
      <c r="IW9" s="13">
        <v>0.44782631578947363</v>
      </c>
      <c r="IX9" s="13">
        <v>0.3943526315789474</v>
      </c>
      <c r="IY9" s="13">
        <v>0.28112105263157899</v>
      </c>
      <c r="IZ9" s="13">
        <v>0.249357894736842</v>
      </c>
      <c r="JA9" s="13">
        <v>0.23765578947368421</v>
      </c>
      <c r="JB9" s="13">
        <v>0.17673489473684209</v>
      </c>
      <c r="JC9" s="13">
        <v>6.8507578947368405E-2</v>
      </c>
      <c r="JD9" s="13">
        <v>5.0413684210526321E-3</v>
      </c>
      <c r="JE9" s="13">
        <v>0.17193673684210528</v>
      </c>
      <c r="JF9" s="13">
        <v>0.3895041578947368</v>
      </c>
      <c r="JG9" s="13">
        <v>0.43922415789473684</v>
      </c>
      <c r="JH9" s="13">
        <v>0.11323157894736843</v>
      </c>
      <c r="JI9" s="13">
        <v>0.62407599999999996</v>
      </c>
      <c r="JJ9" s="13">
        <v>0.98951678947368404</v>
      </c>
      <c r="JK9" s="13">
        <v>0.72298631578947381</v>
      </c>
      <c r="JL9" s="13">
        <v>0.99076247368421044</v>
      </c>
      <c r="JM9" s="13">
        <v>0.76323263157894727</v>
      </c>
      <c r="JN9" s="13">
        <v>0.61779285714285703</v>
      </c>
      <c r="JO9" s="13">
        <v>0.42099999999999999</v>
      </c>
      <c r="JP9" s="13">
        <v>0.42398571428571424</v>
      </c>
      <c r="JQ9" s="13">
        <v>0.36620000000000008</v>
      </c>
      <c r="JR9" s="13">
        <v>0.26653571428571426</v>
      </c>
      <c r="JS9" s="13">
        <v>0.23170714285714289</v>
      </c>
      <c r="JT9" s="13">
        <v>0.25519721428571429</v>
      </c>
      <c r="JU9" s="13">
        <v>0.18559221428571429</v>
      </c>
      <c r="JV9" s="13">
        <v>6.9307071428571426E-2</v>
      </c>
      <c r="JW9" s="13">
        <v>-3.7742142857142844E-3</v>
      </c>
      <c r="JX9" s="13">
        <v>0.18924428571428573</v>
      </c>
      <c r="JY9" s="13">
        <v>0.39681128571428559</v>
      </c>
      <c r="JZ9" s="13">
        <v>0.45411435714285714</v>
      </c>
      <c r="KA9" s="13">
        <v>9.9664285714285747E-2</v>
      </c>
      <c r="KB9" s="13">
        <v>0.68637428571428571</v>
      </c>
      <c r="KC9" s="13">
        <v>1.0251799285714287</v>
      </c>
      <c r="KD9" s="13">
        <v>0.7415155714285715</v>
      </c>
      <c r="KE9" s="13">
        <v>1.0207092857142857</v>
      </c>
      <c r="KF9" s="13">
        <v>0.78228321428571423</v>
      </c>
      <c r="KG9" s="13">
        <v>0.52109600000000011</v>
      </c>
      <c r="KH9" s="13">
        <v>0.37454400000000004</v>
      </c>
      <c r="KI9" s="13">
        <v>0.33384000000000003</v>
      </c>
      <c r="KJ9" s="13">
        <v>0.32921199999999989</v>
      </c>
      <c r="KK9" s="13">
        <v>0.22312399999999996</v>
      </c>
      <c r="KL9" s="13">
        <v>0.19531199999999999</v>
      </c>
      <c r="KM9" s="13">
        <v>0.22567415999999998</v>
      </c>
      <c r="KN9" s="13">
        <v>0.21903300000000001</v>
      </c>
      <c r="KO9" s="13">
        <v>6.4441479999999995E-2</v>
      </c>
      <c r="KP9" s="13">
        <v>5.7474880000000006E-2</v>
      </c>
      <c r="KQ9" s="13">
        <v>0.16362008000000003</v>
      </c>
      <c r="KR9" s="13">
        <v>0.40029684000000004</v>
      </c>
      <c r="KS9" s="13">
        <v>0.45469527999999998</v>
      </c>
      <c r="KT9" s="13">
        <v>0.106088</v>
      </c>
      <c r="KU9" s="13">
        <v>0.58406100000000005</v>
      </c>
      <c r="KV9" s="13">
        <v>0.74850991999999994</v>
      </c>
      <c r="KW9" s="13">
        <v>0.72572739999999991</v>
      </c>
      <c r="KX9" s="13">
        <v>0.78328131999999995</v>
      </c>
      <c r="KY9" s="13">
        <v>0.76376744000000008</v>
      </c>
      <c r="KZ9" s="13">
        <v>0.49607586206896559</v>
      </c>
      <c r="LA9" s="13">
        <v>0.31753965517241384</v>
      </c>
      <c r="LB9" s="13">
        <v>0.2845206896551723</v>
      </c>
      <c r="LC9" s="13">
        <v>0.26363448275862078</v>
      </c>
      <c r="LD9" s="13">
        <v>0.20428275862068973</v>
      </c>
      <c r="LE9" s="13">
        <v>0.17879655172413794</v>
      </c>
      <c r="LF9" s="13">
        <v>0.30476539655172424</v>
      </c>
      <c r="LG9" s="13">
        <v>0.27037556896551723</v>
      </c>
      <c r="LH9" s="13">
        <v>9.2569068965517184E-2</v>
      </c>
      <c r="LI9" s="13">
        <v>5.525900000000001E-2</v>
      </c>
      <c r="LJ9" s="13">
        <v>0.21864936206896546</v>
      </c>
      <c r="LK9" s="13">
        <v>0.41555368965517242</v>
      </c>
      <c r="LL9" s="13">
        <v>0.46910165517241409</v>
      </c>
      <c r="LM9" s="13">
        <v>5.9351724137931043E-2</v>
      </c>
      <c r="LN9" s="13">
        <v>0.88519218965517199</v>
      </c>
      <c r="LO9" s="13">
        <v>0.81992903448275856</v>
      </c>
      <c r="LP9" s="13">
        <v>0.7198978275862068</v>
      </c>
      <c r="LQ9" s="13">
        <v>0.85151955172413807</v>
      </c>
      <c r="LR9" s="13">
        <v>0.76987784482758603</v>
      </c>
      <c r="LS9" s="13">
        <v>55.2</v>
      </c>
      <c r="LT9" s="13">
        <v>47.34</v>
      </c>
      <c r="LU9" s="13">
        <v>110.6</v>
      </c>
      <c r="LV9" s="13">
        <f>131-LU9</f>
        <v>20.400000000000006</v>
      </c>
      <c r="LW9" s="13">
        <f t="shared" si="7"/>
        <v>5.5156616068965532</v>
      </c>
      <c r="LX9" s="13">
        <v>0.46600000000000003</v>
      </c>
      <c r="LY9" s="13">
        <v>0.28999999999999998</v>
      </c>
      <c r="LZ9" s="13">
        <v>0.193</v>
      </c>
      <c r="MA9" s="13">
        <v>0.191</v>
      </c>
      <c r="MB9" s="13">
        <v>0.15260000000000001</v>
      </c>
      <c r="MC9" s="13">
        <v>0.13780000000000001</v>
      </c>
      <c r="MD9" s="13">
        <v>0.41639999999999999</v>
      </c>
      <c r="ME9" s="13">
        <v>0.4128</v>
      </c>
      <c r="MF9" s="13">
        <v>0.20549999999999999</v>
      </c>
      <c r="MG9" s="13">
        <v>0.20130000000000001</v>
      </c>
      <c r="MH9" s="13">
        <v>0.23150000000000001</v>
      </c>
      <c r="MI9" s="13">
        <v>0.50480000000000003</v>
      </c>
      <c r="MJ9" s="13">
        <v>0.54190000000000005</v>
      </c>
      <c r="MK9" s="13">
        <v>3.8399999999999997E-2</v>
      </c>
      <c r="ML9" s="13">
        <v>1.4481999999999999</v>
      </c>
      <c r="MM9" s="13">
        <v>0.56399999999999995</v>
      </c>
      <c r="MN9" s="13">
        <v>0.55679999999999996</v>
      </c>
      <c r="MO9" s="13">
        <v>0.64539999999999997</v>
      </c>
      <c r="MP9" s="13">
        <v>0.63970000000000005</v>
      </c>
      <c r="MQ9" s="13">
        <v>37.023793103000003</v>
      </c>
      <c r="MR9" s="13">
        <v>35.74</v>
      </c>
      <c r="MS9" s="13">
        <v>35.70137931</v>
      </c>
      <c r="MT9" s="13">
        <f t="shared" si="69"/>
        <v>-1.3224137930000026</v>
      </c>
      <c r="MU9" s="13">
        <v>117.72758621</v>
      </c>
      <c r="MV9" s="13">
        <f t="shared" si="70"/>
        <v>29.272413790000002</v>
      </c>
      <c r="MW9" s="13">
        <f t="shared" si="8"/>
        <v>12.083652412512</v>
      </c>
      <c r="MX9" s="13">
        <v>0.35860882352941159</v>
      </c>
      <c r="MY9" s="13">
        <v>0.20501176470588231</v>
      </c>
      <c r="MZ9" s="13">
        <v>0.13166176470588234</v>
      </c>
      <c r="NA9" s="13">
        <v>0.1335058823529412</v>
      </c>
      <c r="NB9" s="13">
        <v>0.10351764705882353</v>
      </c>
      <c r="NC9" s="13">
        <v>9.2320588235294113E-2</v>
      </c>
      <c r="ND9" s="13">
        <v>0.45479326470588222</v>
      </c>
      <c r="NE9" s="13">
        <v>0.46001776470588229</v>
      </c>
      <c r="NF9" s="13">
        <v>0.2098789411764706</v>
      </c>
      <c r="NG9" s="13">
        <v>0.21681100000000003</v>
      </c>
      <c r="NH9" s="13">
        <v>0.27167991176470591</v>
      </c>
      <c r="NI9" s="13">
        <v>0.54975699999999994</v>
      </c>
      <c r="NJ9" s="13">
        <v>0.58838958823529397</v>
      </c>
      <c r="NK9" s="13">
        <v>2.9988235294117649E-2</v>
      </c>
      <c r="NL9" s="13">
        <v>1.7021363823529412</v>
      </c>
      <c r="NM9" s="13">
        <v>0.59585811764705898</v>
      </c>
      <c r="NN9" s="13">
        <v>0.60028720588235307</v>
      </c>
      <c r="NO9" s="13">
        <v>0.68153120588235272</v>
      </c>
      <c r="NP9" s="13">
        <v>0.68493802941176485</v>
      </c>
      <c r="NQ9" s="13">
        <v>38.130000000000003</v>
      </c>
      <c r="NR9" s="13">
        <v>39.31</v>
      </c>
      <c r="NS9" s="13">
        <v>141.86666667</v>
      </c>
      <c r="NT9" s="13">
        <f t="shared" si="71"/>
        <v>24.133333329999999</v>
      </c>
      <c r="NU9" s="13">
        <f t="shared" si="9"/>
        <v>11.101762053368567</v>
      </c>
      <c r="NV9" s="13">
        <v>0.47026901408450711</v>
      </c>
      <c r="NW9" s="13">
        <v>0.24149718309859144</v>
      </c>
      <c r="NX9" s="13">
        <v>0.10131549295774649</v>
      </c>
      <c r="NY9" s="13">
        <v>0.11777323943661974</v>
      </c>
      <c r="NZ9" s="13">
        <v>0.10054225352112674</v>
      </c>
      <c r="OA9" s="13">
        <v>9.0414084507042206E-2</v>
      </c>
      <c r="OB9" s="13">
        <v>0.59604712676056348</v>
      </c>
      <c r="OC9" s="13">
        <v>0.64180101408450696</v>
      </c>
      <c r="OD9" s="13">
        <v>0.34288938028169019</v>
      </c>
      <c r="OE9" s="13">
        <v>0.40788685915492962</v>
      </c>
      <c r="OF9" s="13">
        <v>0.31981292957746488</v>
      </c>
      <c r="OG9" s="13">
        <v>0.64500530985915494</v>
      </c>
      <c r="OH9" s="13">
        <v>0.67535357746478875</v>
      </c>
      <c r="OI9" s="13">
        <v>1.723098591549296E-2</v>
      </c>
      <c r="OJ9" s="13">
        <v>3.0153536338028175</v>
      </c>
      <c r="OK9" s="13">
        <v>0.50022419718309863</v>
      </c>
      <c r="OL9" s="13">
        <v>0.537323633802817</v>
      </c>
      <c r="OM9" s="13">
        <v>0.62105488732394387</v>
      </c>
      <c r="ON9" s="13">
        <v>0.6491549859154927</v>
      </c>
      <c r="OO9" s="13">
        <v>36.783333333000002</v>
      </c>
      <c r="OP9" s="13">
        <v>39.993333333000002</v>
      </c>
      <c r="OQ9" s="13">
        <v>117.7</v>
      </c>
      <c r="OR9" s="13">
        <f t="shared" si="80"/>
        <v>53.3</v>
      </c>
      <c r="OS9" s="13">
        <f t="shared" si="77"/>
        <v>34.207994050704222</v>
      </c>
      <c r="OT9" s="21">
        <v>-9999</v>
      </c>
      <c r="OU9" s="21">
        <v>-9999</v>
      </c>
      <c r="OV9" s="21">
        <v>-9999</v>
      </c>
      <c r="OW9" s="21">
        <v>-9999</v>
      </c>
      <c r="OX9" s="21">
        <v>-9999</v>
      </c>
      <c r="OY9" s="21">
        <v>-9999</v>
      </c>
      <c r="OZ9" s="21">
        <v>-9999</v>
      </c>
      <c r="PA9" s="21">
        <v>-9999</v>
      </c>
      <c r="PB9" s="21">
        <v>-9999</v>
      </c>
      <c r="PC9" s="21">
        <v>-9999</v>
      </c>
      <c r="PD9" s="21">
        <v>-9999</v>
      </c>
      <c r="PE9" s="21">
        <v>-9999</v>
      </c>
      <c r="PF9" s="21">
        <v>-9999</v>
      </c>
      <c r="PG9" s="21">
        <v>-9999</v>
      </c>
      <c r="PH9" s="21">
        <v>-9999</v>
      </c>
      <c r="PI9" s="21">
        <v>-9999</v>
      </c>
      <c r="PJ9" s="21">
        <v>-9999</v>
      </c>
      <c r="PK9" s="21">
        <v>-9999</v>
      </c>
      <c r="PL9" s="21">
        <v>-9999</v>
      </c>
      <c r="PM9" s="13">
        <f t="shared" si="10"/>
        <v>0</v>
      </c>
      <c r="PN9" s="21">
        <v>-9999</v>
      </c>
      <c r="PO9" s="21">
        <v>-9999</v>
      </c>
      <c r="PP9" s="21">
        <v>-9999</v>
      </c>
      <c r="PQ9" s="13">
        <f t="shared" si="72"/>
        <v>-9999</v>
      </c>
      <c r="PR9" s="21">
        <v>-9999</v>
      </c>
      <c r="PS9" s="13">
        <f t="shared" si="11"/>
        <v>10188</v>
      </c>
      <c r="PT9" s="13">
        <f t="shared" si="12"/>
        <v>-101869812</v>
      </c>
      <c r="PU9" s="13">
        <v>0.52422727272727265</v>
      </c>
      <c r="PV9" s="13">
        <v>0.23619999999999999</v>
      </c>
      <c r="PW9" s="13">
        <v>7.4109090909090916E-2</v>
      </c>
      <c r="PX9" s="13">
        <v>9.75818181818182E-2</v>
      </c>
      <c r="PY9" s="13">
        <v>8.714545454545454E-2</v>
      </c>
      <c r="PZ9" s="13">
        <v>7.9613636363636373E-2</v>
      </c>
      <c r="QA9" s="13">
        <v>0.68330800000000014</v>
      </c>
      <c r="QB9" s="13">
        <v>0.74861627272727282</v>
      </c>
      <c r="QC9" s="13">
        <v>0.41222363636363629</v>
      </c>
      <c r="QD9" s="13">
        <v>0.51822181818181812</v>
      </c>
      <c r="QE9" s="13">
        <v>0.37831954545454544</v>
      </c>
      <c r="QF9" s="13">
        <v>0.71320009090909076</v>
      </c>
      <c r="QG9" s="13">
        <v>0.73512877272727262</v>
      </c>
      <c r="QH9" s="13">
        <v>1.0436363636363638E-2</v>
      </c>
      <c r="QI9" s="13">
        <v>4.3742756363636355</v>
      </c>
      <c r="QJ9" s="13">
        <v>0.50677854545454548</v>
      </c>
      <c r="QK9" s="13">
        <v>0.55429581818181817</v>
      </c>
      <c r="QL9" s="13">
        <v>0.64198081818181807</v>
      </c>
      <c r="QM9" s="13">
        <v>0.67649718181818186</v>
      </c>
      <c r="QN9" s="13">
        <f t="shared" si="13"/>
        <v>0.42825447497546604</v>
      </c>
      <c r="QO9" s="21">
        <v>-9999</v>
      </c>
      <c r="QP9" s="21">
        <v>-9999</v>
      </c>
      <c r="QQ9" s="21">
        <v>-9999</v>
      </c>
      <c r="QR9" s="13">
        <f>DZ9-QQ9</f>
        <v>10188</v>
      </c>
      <c r="QS9" s="13">
        <f>QB9*QR9</f>
        <v>7626.902586545456</v>
      </c>
      <c r="QT9" s="13">
        <v>0.42378529411764698</v>
      </c>
      <c r="QU9" s="13">
        <v>0.19609705882352943</v>
      </c>
      <c r="QV9" s="13">
        <v>7.6611764705882365E-2</v>
      </c>
      <c r="QW9" s="13">
        <v>8.8626470588235293E-2</v>
      </c>
      <c r="QX9" s="13">
        <v>8.147941176470587E-2</v>
      </c>
      <c r="QY9" s="13">
        <v>7.1561764705882339E-2</v>
      </c>
      <c r="QZ9" s="13">
        <v>0.65064838235294109</v>
      </c>
      <c r="RA9" s="13">
        <v>0.68924914705882356</v>
      </c>
      <c r="RB9" s="13">
        <v>0.3748205</v>
      </c>
      <c r="RC9" s="13">
        <v>0.43492597058823523</v>
      </c>
      <c r="RD9" s="13">
        <v>0.36581644117647066</v>
      </c>
      <c r="RE9" s="13">
        <v>0.67448991176470607</v>
      </c>
      <c r="RF9" s="13">
        <v>0.70815114705882332</v>
      </c>
      <c r="RG9" s="13">
        <v>7.1470588235294109E-3</v>
      </c>
      <c r="RH9" s="13">
        <v>3.7891025000000003</v>
      </c>
      <c r="RI9" s="13">
        <v>0.53168026470588248</v>
      </c>
      <c r="RJ9" s="13">
        <v>0.56252935294117667</v>
      </c>
      <c r="RK9" s="13">
        <v>0.6565633823529412</v>
      </c>
      <c r="RL9" s="13">
        <v>0.67906205882352944</v>
      </c>
      <c r="RM9" s="13">
        <f t="shared" si="14"/>
        <v>0.25082024373554701</v>
      </c>
      <c r="RN9" s="13">
        <v>0.43618421052631584</v>
      </c>
      <c r="RO9" s="13">
        <v>0.22257894736842102</v>
      </c>
      <c r="RP9" s="13">
        <v>6.8426315789473682E-2</v>
      </c>
      <c r="RQ9" s="13">
        <v>9.3202631578947343E-2</v>
      </c>
      <c r="RR9" s="13">
        <v>8.0028947368421033E-2</v>
      </c>
      <c r="RS9" s="13">
        <v>7.2694736842105256E-2</v>
      </c>
      <c r="RT9" s="13">
        <v>0.64662963157894737</v>
      </c>
      <c r="RU9" s="13">
        <v>0.72726126315789497</v>
      </c>
      <c r="RV9" s="13">
        <v>0.40876318421052632</v>
      </c>
      <c r="RW9" s="13">
        <v>0.5284003421052631</v>
      </c>
      <c r="RX9" s="13">
        <v>0.32372571052631588</v>
      </c>
      <c r="RY9" s="13">
        <v>0.68868534210526322</v>
      </c>
      <c r="RZ9" s="13">
        <v>0.71346923684210528</v>
      </c>
      <c r="SA9" s="13">
        <v>1.3173684210526317E-2</v>
      </c>
      <c r="SB9" s="13">
        <v>3.6844651842105258</v>
      </c>
      <c r="SC9" s="13">
        <v>0.44546139473684204</v>
      </c>
      <c r="SD9" s="13">
        <v>0.50080136842105261</v>
      </c>
      <c r="SE9" s="13">
        <v>0.58080236842105259</v>
      </c>
      <c r="SF9" s="13">
        <v>0.62262460526315788</v>
      </c>
      <c r="SG9" s="13">
        <f t="shared" si="15"/>
        <v>0.41726404972896802</v>
      </c>
      <c r="SH9" s="21">
        <v>110.78947368421052</v>
      </c>
      <c r="SI9" s="21">
        <f>EC9-SH9+2</f>
        <v>92.21052631578948</v>
      </c>
      <c r="SJ9" s="24">
        <f>RU9*SI9</f>
        <v>67.061143844875374</v>
      </c>
      <c r="SK9" s="13">
        <v>0.44338461538461543</v>
      </c>
      <c r="SL9" s="13">
        <v>0.20399487179487183</v>
      </c>
      <c r="SM9" s="13">
        <v>6.1676923076923074E-2</v>
      </c>
      <c r="SN9" s="13">
        <v>7.9405128205128198E-2</v>
      </c>
      <c r="SO9" s="13">
        <v>7.2064102564102561E-2</v>
      </c>
      <c r="SP9" s="13">
        <v>6.6476923076923072E-2</v>
      </c>
      <c r="SQ9" s="13">
        <v>0.6949996153846153</v>
      </c>
      <c r="SR9" s="13">
        <v>0.75445105128205137</v>
      </c>
      <c r="SS9" s="13">
        <v>0.43899346153846142</v>
      </c>
      <c r="ST9" s="13">
        <v>0.53513328205128186</v>
      </c>
      <c r="SU9" s="13">
        <v>0.36874515384615397</v>
      </c>
      <c r="SV9" s="13">
        <v>0.71920487179487169</v>
      </c>
      <c r="SW9" s="13">
        <v>0.73811053846153829</v>
      </c>
      <c r="SX9" s="13">
        <v>7.3410256410256381E-3</v>
      </c>
      <c r="SY9" s="13">
        <v>4.5882298974358982</v>
      </c>
      <c r="SZ9" s="13">
        <v>0.48888833333333337</v>
      </c>
      <c r="TA9" s="13">
        <v>0.53046523076923058</v>
      </c>
      <c r="TB9" s="13">
        <v>0.62619879487179475</v>
      </c>
      <c r="TC9" s="13">
        <v>0.65656353846153848</v>
      </c>
      <c r="TD9" s="13">
        <v>1.8912880169999999</v>
      </c>
      <c r="TE9" s="13">
        <v>-0.47230501000000003</v>
      </c>
      <c r="TF9" s="13">
        <f t="shared" si="73"/>
        <v>0.38829754718549953</v>
      </c>
      <c r="TG9" s="21">
        <v>139.83333333333334</v>
      </c>
      <c r="TH9" s="21">
        <f t="shared" si="16"/>
        <v>63.166666666666657</v>
      </c>
      <c r="TI9" s="24">
        <f t="shared" si="74"/>
        <v>47.656158072649568</v>
      </c>
      <c r="TJ9" s="26">
        <v>8</v>
      </c>
      <c r="TK9" s="24">
        <v>4.91</v>
      </c>
      <c r="TL9" s="13">
        <v>1.04</v>
      </c>
      <c r="TM9" s="24">
        <v>80.7</v>
      </c>
      <c r="TN9" s="24">
        <v>29.7</v>
      </c>
      <c r="TO9" s="24">
        <v>5.3</v>
      </c>
      <c r="TP9" s="24">
        <v>10.199999999999999</v>
      </c>
    </row>
    <row r="10" spans="1:536" x14ac:dyDescent="0.25">
      <c r="A10" s="10">
        <v>9</v>
      </c>
      <c r="B10" s="20">
        <v>2</v>
      </c>
      <c r="C10" s="21">
        <v>402</v>
      </c>
      <c r="D10" s="21">
        <v>4</v>
      </c>
      <c r="E10" s="21" t="s">
        <v>64</v>
      </c>
      <c r="F10" s="21">
        <v>8</v>
      </c>
      <c r="G10" s="24">
        <f t="shared" si="17"/>
        <v>116.48000000000002</v>
      </c>
      <c r="H10" s="24">
        <f t="shared" si="18"/>
        <v>38.826666666666675</v>
      </c>
      <c r="I10" s="21">
        <v>104</v>
      </c>
      <c r="J10" s="13">
        <f t="shared" si="19"/>
        <v>38.826666666666675</v>
      </c>
      <c r="K10" s="13">
        <f t="shared" si="20"/>
        <v>38.826666666666675</v>
      </c>
      <c r="L10" s="13">
        <f t="shared" si="21"/>
        <v>38.826666666666675</v>
      </c>
      <c r="M10" s="22">
        <v>408740.70370100002</v>
      </c>
      <c r="N10" s="22">
        <v>3660415.093171</v>
      </c>
      <c r="O10" s="23">
        <v>33.078505</v>
      </c>
      <c r="P10" s="23">
        <v>-111.977762</v>
      </c>
      <c r="Q10" s="13">
        <v>50.56</v>
      </c>
      <c r="R10" s="13">
        <v>22</v>
      </c>
      <c r="S10" s="13">
        <v>27.439999999999998</v>
      </c>
      <c r="T10" s="13">
        <v>52.560000000000009</v>
      </c>
      <c r="U10" s="13">
        <v>22</v>
      </c>
      <c r="V10" s="13">
        <v>25.439999999999998</v>
      </c>
      <c r="W10" s="13">
        <v>59.839999999999996</v>
      </c>
      <c r="X10" s="13">
        <v>24.72</v>
      </c>
      <c r="Y10" s="13">
        <v>15.439999999999998</v>
      </c>
      <c r="Z10" s="13">
        <v>45.876033057851203</v>
      </c>
      <c r="AA10" s="21">
        <v>-9999</v>
      </c>
      <c r="AB10" s="21">
        <v>-9999</v>
      </c>
      <c r="AC10" s="21">
        <v>-9999</v>
      </c>
      <c r="AD10" s="10">
        <v>8.6</v>
      </c>
      <c r="AE10" s="10">
        <v>7.2</v>
      </c>
      <c r="AF10" s="13">
        <v>0.76</v>
      </c>
      <c r="AG10" s="10" t="s">
        <v>126</v>
      </c>
      <c r="AH10" s="10">
        <v>2</v>
      </c>
      <c r="AI10" s="24">
        <v>0.8</v>
      </c>
      <c r="AJ10" s="24">
        <v>0.1</v>
      </c>
      <c r="AK10" s="10">
        <v>0</v>
      </c>
      <c r="AL10" s="10">
        <v>201</v>
      </c>
      <c r="AM10" s="10">
        <v>32</v>
      </c>
      <c r="AN10" s="13">
        <v>1.88</v>
      </c>
      <c r="AO10" s="24">
        <v>6.5</v>
      </c>
      <c r="AP10" s="24">
        <v>11.6</v>
      </c>
      <c r="AQ10" s="13">
        <v>2.95</v>
      </c>
      <c r="AR10" s="10">
        <v>3985</v>
      </c>
      <c r="AS10" s="10">
        <v>302</v>
      </c>
      <c r="AT10" s="10">
        <v>253</v>
      </c>
      <c r="AU10" s="10">
        <v>24.1</v>
      </c>
      <c r="AV10" s="10">
        <v>0</v>
      </c>
      <c r="AW10" s="10">
        <v>2</v>
      </c>
      <c r="AX10" s="10">
        <v>83</v>
      </c>
      <c r="AY10" s="10">
        <v>10</v>
      </c>
      <c r="AZ10" s="10">
        <v>5</v>
      </c>
      <c r="BA10" s="10">
        <v>0.8</v>
      </c>
      <c r="BB10" s="10">
        <v>22</v>
      </c>
      <c r="BC10" s="25">
        <v>0.83374937593609588</v>
      </c>
      <c r="BD10" s="25">
        <v>1.2947410517896423</v>
      </c>
      <c r="BE10" s="25">
        <v>0.96466236817114015</v>
      </c>
      <c r="BF10" s="25">
        <v>0.90697328641522523</v>
      </c>
      <c r="BG10" s="25">
        <v>8.1314964937583927</v>
      </c>
      <c r="BH10" s="25">
        <v>8.0698254364089781</v>
      </c>
      <c r="BI10" s="13">
        <f t="shared" si="22"/>
        <v>8.5139617109029526</v>
      </c>
      <c r="BJ10" s="13">
        <f t="shared" si="23"/>
        <v>12.372611183587512</v>
      </c>
      <c r="BK10" s="13">
        <f t="shared" si="24"/>
        <v>16.000504329248415</v>
      </c>
      <c r="BL10" s="13">
        <f t="shared" ref="BL10:BM10" si="89">(BK10+(BG10*4))</f>
        <v>48.526490304281985</v>
      </c>
      <c r="BM10" s="13">
        <f t="shared" si="89"/>
        <v>80.805792049917898</v>
      </c>
      <c r="BN10" s="13">
        <f t="shared" si="26"/>
        <v>3.6278931456609009</v>
      </c>
      <c r="BO10" s="13">
        <f t="shared" si="27"/>
        <v>32.525985975033571</v>
      </c>
      <c r="BP10" s="13">
        <f t="shared" si="28"/>
        <v>32.279301745635912</v>
      </c>
      <c r="BQ10" s="13">
        <f t="shared" si="29"/>
        <v>68.433180866330389</v>
      </c>
      <c r="BR10" s="25">
        <v>1.7423864203694457</v>
      </c>
      <c r="BS10" s="25">
        <v>1.3497300539892023</v>
      </c>
      <c r="BT10" s="25">
        <v>2.814015094716849</v>
      </c>
      <c r="BU10" s="25">
        <v>2.8894285572681762</v>
      </c>
      <c r="BV10" s="25">
        <v>1.3278957576963248</v>
      </c>
      <c r="BW10" s="25">
        <v>1.3316708229426435</v>
      </c>
      <c r="BX10" s="13">
        <f t="shared" si="30"/>
        <v>12.368465897434593</v>
      </c>
      <c r="BY10" s="13">
        <f t="shared" si="31"/>
        <v>23.624526276301989</v>
      </c>
      <c r="BZ10" s="13">
        <f t="shared" si="32"/>
        <v>35.182240505374693</v>
      </c>
      <c r="CA10" s="13">
        <f t="shared" si="33"/>
        <v>11.557714229072705</v>
      </c>
      <c r="CB10" s="13">
        <f t="shared" si="34"/>
        <v>5.3115830307852994</v>
      </c>
      <c r="CC10" s="13">
        <f t="shared" si="35"/>
        <v>5.326683291770574</v>
      </c>
      <c r="CD10" s="13">
        <f t="shared" si="36"/>
        <v>22.19598055162858</v>
      </c>
      <c r="CE10" s="13">
        <v>7.6849999999999996</v>
      </c>
      <c r="CF10" s="13">
        <v>4.8599999999999994</v>
      </c>
      <c r="CG10" s="13">
        <v>3.5249999999999999</v>
      </c>
      <c r="CH10" s="13">
        <v>2.9049999999999998</v>
      </c>
      <c r="CI10" s="13">
        <v>4.415</v>
      </c>
      <c r="CJ10" s="13">
        <v>5.9750000000000005</v>
      </c>
      <c r="CK10" s="13">
        <f t="shared" si="37"/>
        <v>50.179999999999993</v>
      </c>
      <c r="CL10" s="13">
        <f t="shared" si="38"/>
        <v>64.279999999999987</v>
      </c>
      <c r="CM10" s="13">
        <f t="shared" si="39"/>
        <v>75.899999999999991</v>
      </c>
      <c r="CN10" s="13">
        <f t="shared" ref="CN10:CO10" si="90">(CM10+(CI10*4))</f>
        <v>93.559999999999988</v>
      </c>
      <c r="CO10" s="13">
        <f t="shared" si="90"/>
        <v>117.46</v>
      </c>
      <c r="CP10" s="13">
        <f t="shared" si="41"/>
        <v>11.62</v>
      </c>
      <c r="CQ10" s="13">
        <f t="shared" si="42"/>
        <v>17.66</v>
      </c>
      <c r="CR10" s="13">
        <f t="shared" si="43"/>
        <v>23.900000000000002</v>
      </c>
      <c r="CS10" s="13">
        <f t="shared" si="44"/>
        <v>53.180000000000007</v>
      </c>
      <c r="CT10" s="13">
        <v>5.0212108570557756</v>
      </c>
      <c r="CU10" s="13">
        <v>17.624938333704378</v>
      </c>
      <c r="CV10" s="13">
        <v>1.3657926288901641</v>
      </c>
      <c r="CW10" s="13">
        <v>15.127977897096399</v>
      </c>
      <c r="CX10" s="13">
        <v>2.0892484062784593</v>
      </c>
      <c r="CY10" s="13">
        <v>20.083569936251141</v>
      </c>
      <c r="CZ10" s="13">
        <v>9.6999999999999993</v>
      </c>
      <c r="DA10" s="13">
        <v>9.6999999999999993</v>
      </c>
      <c r="DB10" s="13">
        <v>9.6999999999999993</v>
      </c>
      <c r="DC10" s="13">
        <v>23.666666666666668</v>
      </c>
      <c r="DD10" s="13">
        <v>34</v>
      </c>
      <c r="DE10" s="13">
        <v>30</v>
      </c>
      <c r="DF10" s="13">
        <v>43.333333333333336</v>
      </c>
      <c r="DG10" s="13">
        <v>39.666666666666664</v>
      </c>
      <c r="DH10" s="13">
        <v>49.333333333333336</v>
      </c>
      <c r="DI10" s="13">
        <v>51.333333333333336</v>
      </c>
      <c r="DJ10" s="13">
        <v>62</v>
      </c>
      <c r="DK10" s="13">
        <v>60.333333333333336</v>
      </c>
      <c r="DL10" s="13">
        <v>72.333333333333329</v>
      </c>
      <c r="DM10" s="13">
        <v>64</v>
      </c>
      <c r="DN10" s="13">
        <v>73</v>
      </c>
      <c r="DO10" s="13">
        <v>68.333333333333329</v>
      </c>
      <c r="DP10" s="13">
        <v>78.333333333333329</v>
      </c>
      <c r="DQ10" s="13">
        <f t="shared" si="45"/>
        <v>64.222222222222229</v>
      </c>
      <c r="DR10" s="13">
        <f t="shared" si="46"/>
        <v>64.222222222222229</v>
      </c>
      <c r="DS10" s="13">
        <v>73</v>
      </c>
      <c r="DT10" s="13">
        <v>82</v>
      </c>
      <c r="DU10" s="21">
        <v>131</v>
      </c>
      <c r="DV10" s="21">
        <v>147</v>
      </c>
      <c r="DW10" s="21">
        <v>166</v>
      </c>
      <c r="DX10" s="21">
        <v>171</v>
      </c>
      <c r="DY10" s="21">
        <v>178</v>
      </c>
      <c r="DZ10" s="21">
        <v>189</v>
      </c>
      <c r="EA10" s="21">
        <v>199</v>
      </c>
      <c r="EB10" s="21">
        <v>199</v>
      </c>
      <c r="EC10" s="21">
        <v>201</v>
      </c>
      <c r="ED10" s="21">
        <v>203</v>
      </c>
      <c r="EE10" s="12">
        <v>47.1</v>
      </c>
      <c r="EF10" s="12">
        <v>44.8</v>
      </c>
      <c r="EG10" s="12">
        <v>40.799999999999997</v>
      </c>
      <c r="EH10" s="12">
        <v>48.4</v>
      </c>
      <c r="EI10" s="12">
        <v>42.2</v>
      </c>
      <c r="EJ10" s="12">
        <v>38.5</v>
      </c>
      <c r="EK10" s="12">
        <v>41.4</v>
      </c>
      <c r="EL10" s="12">
        <v>44.1</v>
      </c>
      <c r="EM10" s="12">
        <v>40</v>
      </c>
      <c r="EN10" s="12">
        <v>41.4</v>
      </c>
      <c r="EO10" s="10">
        <v>4.78</v>
      </c>
      <c r="EP10" s="10">
        <v>5.39</v>
      </c>
      <c r="EQ10" s="10">
        <v>5.0599999999999996</v>
      </c>
      <c r="ER10" s="10">
        <v>3.73</v>
      </c>
      <c r="ES10" s="10">
        <v>4.0199999999999996</v>
      </c>
      <c r="ET10" s="10">
        <v>4.0999999999999996</v>
      </c>
      <c r="EU10" s="10">
        <v>4.43</v>
      </c>
      <c r="EV10" s="10">
        <v>4.58</v>
      </c>
      <c r="EW10" s="10">
        <v>3.96</v>
      </c>
      <c r="EX10" s="10">
        <v>3.59</v>
      </c>
      <c r="EY10" s="13">
        <v>23486.086086086085</v>
      </c>
      <c r="EZ10" s="13">
        <v>19557.826520438681</v>
      </c>
      <c r="FA10" s="11">
        <v>12455.344655344656</v>
      </c>
      <c r="FB10" s="13">
        <v>9674.5019920318737</v>
      </c>
      <c r="FC10" s="13">
        <v>5254.6812749003984</v>
      </c>
      <c r="FD10" s="13">
        <v>6978.3</v>
      </c>
      <c r="FE10" s="11">
        <v>10751.144278606966</v>
      </c>
      <c r="FF10" s="11">
        <v>6529.640718562875</v>
      </c>
      <c r="FG10" s="11">
        <v>1514.6560319042871</v>
      </c>
      <c r="FH10" s="12">
        <v>585.55347091932458</v>
      </c>
      <c r="FI10" s="13">
        <v>235.83999999999997</v>
      </c>
      <c r="FJ10" s="10">
        <v>10</v>
      </c>
      <c r="FK10" s="10">
        <v>210.27999999999997</v>
      </c>
      <c r="FL10" s="10">
        <v>86</v>
      </c>
      <c r="FM10" s="10">
        <v>84.08</v>
      </c>
      <c r="FN10" s="10">
        <v>206.89</v>
      </c>
      <c r="FO10" s="10">
        <v>124.76999999999998</v>
      </c>
      <c r="FP10" s="10">
        <v>86.44</v>
      </c>
      <c r="FQ10" s="13">
        <f t="shared" si="47"/>
        <v>847.45098039215691</v>
      </c>
      <c r="FR10" s="13">
        <f t="shared" si="48"/>
        <v>756.65266106442573</v>
      </c>
      <c r="FS10" s="13">
        <f t="shared" si="0"/>
        <v>2312.1568627450974</v>
      </c>
      <c r="FT10" s="13">
        <f t="shared" si="1"/>
        <v>2061.5686274509799</v>
      </c>
      <c r="FU10" s="13">
        <f t="shared" si="49"/>
        <v>824.31372549019613</v>
      </c>
      <c r="FV10" s="13">
        <f t="shared" si="50"/>
        <v>2028.333333333333</v>
      </c>
      <c r="FW10" s="13">
        <f t="shared" si="51"/>
        <v>7226.3725490196057</v>
      </c>
      <c r="FX10" s="13">
        <f t="shared" si="52"/>
        <v>1223.2352941176468</v>
      </c>
      <c r="FY10" s="13">
        <v>60.87</v>
      </c>
      <c r="FZ10" s="13">
        <v>58.79</v>
      </c>
      <c r="GA10" s="13">
        <f t="shared" si="53"/>
        <v>5.1099999999999852</v>
      </c>
      <c r="GB10" s="10">
        <v>3.38</v>
      </c>
      <c r="GC10" s="13">
        <f t="shared" si="54"/>
        <v>78.150901960784282</v>
      </c>
      <c r="GD10" s="13">
        <v>1.1399999999999999</v>
      </c>
      <c r="GE10" s="13">
        <f t="shared" si="55"/>
        <v>23.501882352941166</v>
      </c>
      <c r="GF10" s="13">
        <v>1.75</v>
      </c>
      <c r="GG10" s="13">
        <f t="shared" si="56"/>
        <v>14.425490196078433</v>
      </c>
      <c r="GH10" s="13">
        <v>3.65</v>
      </c>
      <c r="GI10" s="13">
        <f t="shared" si="57"/>
        <v>44.648088235294104</v>
      </c>
      <c r="GJ10" s="13">
        <f t="shared" si="58"/>
        <v>160.72636274509799</v>
      </c>
      <c r="GK10" s="13">
        <f t="shared" si="59"/>
        <v>143.50568102240891</v>
      </c>
      <c r="GL10" s="10">
        <v>17.2</v>
      </c>
      <c r="GM10" s="13">
        <v>5.13</v>
      </c>
      <c r="GN10" s="13">
        <f t="shared" si="60"/>
        <v>4292.3040816507473</v>
      </c>
      <c r="GO10" s="13">
        <v>1.86</v>
      </c>
      <c r="GP10" s="13">
        <f t="shared" si="61"/>
        <v>0.36257309941520471</v>
      </c>
      <c r="GQ10" s="13">
        <f t="shared" si="62"/>
        <v>1556.2739945166454</v>
      </c>
      <c r="GR10" s="13">
        <f t="shared" si="63"/>
        <v>1743.0268738586431</v>
      </c>
      <c r="GS10" s="13">
        <v>3723.8555555555554</v>
      </c>
      <c r="GT10" s="13">
        <v>3787.6875</v>
      </c>
      <c r="GU10" s="13">
        <f t="shared" si="64"/>
        <v>1401.444375</v>
      </c>
      <c r="GV10" s="13">
        <f t="shared" si="65"/>
        <v>1569.6177000000002</v>
      </c>
      <c r="GW10" s="13">
        <f>GS10*GP10</f>
        <v>1350.1698505523068</v>
      </c>
      <c r="GX10" s="13">
        <f>GW10*1.12</f>
        <v>1512.1902326185837</v>
      </c>
      <c r="GY10" s="13">
        <v>2.46</v>
      </c>
      <c r="GZ10" s="13">
        <f t="shared" si="66"/>
        <v>2.4</v>
      </c>
      <c r="HA10" s="21">
        <v>2435</v>
      </c>
      <c r="HB10" s="13">
        <f t="shared" si="2"/>
        <v>0.46783625730994149</v>
      </c>
      <c r="HC10" s="21">
        <f t="shared" ref="HC10:HC34" si="91">GY10*(43560/(GL10*6.667*0.454))</f>
        <v>2058.2978637155629</v>
      </c>
      <c r="HD10" s="22">
        <f t="shared" si="4"/>
        <v>1.32258064516129</v>
      </c>
      <c r="HE10" s="21">
        <f t="shared" si="5"/>
        <v>2037.3802024989416</v>
      </c>
      <c r="HF10" s="13">
        <v>4.21</v>
      </c>
      <c r="HG10" s="22">
        <f t="shared" si="67"/>
        <v>86.654340062425192</v>
      </c>
      <c r="HH10" s="22">
        <f>(GR10-1701.25)/G10</f>
        <v>0.35866134837433938</v>
      </c>
      <c r="HI10" s="13">
        <v>0.58018888888888898</v>
      </c>
      <c r="HJ10" s="13">
        <v>0.43176222222222216</v>
      </c>
      <c r="HK10" s="13">
        <v>0.43310444444444457</v>
      </c>
      <c r="HL10" s="13">
        <v>0.35542000000000001</v>
      </c>
      <c r="HM10" s="13">
        <v>0.21867333333333328</v>
      </c>
      <c r="HN10" s="13">
        <v>0.20033999999999996</v>
      </c>
      <c r="HO10" s="13">
        <v>0.2400834222222222</v>
      </c>
      <c r="HP10" s="13">
        <v>0.14502213333333333</v>
      </c>
      <c r="HQ10" s="13">
        <v>9.6898711111111105E-2</v>
      </c>
      <c r="HR10" s="13">
        <v>-1.6119555555555545E-3</v>
      </c>
      <c r="HS10" s="13">
        <v>0.14659331111111107</v>
      </c>
      <c r="HT10" s="13">
        <v>0.45241164444444437</v>
      </c>
      <c r="HU10" s="13">
        <v>0.48650453333333332</v>
      </c>
      <c r="HV10" s="13">
        <v>0.13674666666666666</v>
      </c>
      <c r="HW10" s="13">
        <v>0.63247353333333345</v>
      </c>
      <c r="HX10" s="13">
        <v>1.0125961999999999</v>
      </c>
      <c r="HY10" s="13">
        <v>0.61003915555555543</v>
      </c>
      <c r="HZ10" s="13">
        <v>1.010591111111111</v>
      </c>
      <c r="IA10" s="13">
        <v>0.65947855555555568</v>
      </c>
      <c r="IB10" s="13">
        <v>0.60340625000000003</v>
      </c>
      <c r="IC10" s="13">
        <v>0.45542500000000002</v>
      </c>
      <c r="ID10" s="13">
        <v>0.43736249999999999</v>
      </c>
      <c r="IE10" s="13">
        <v>0.40159999999999996</v>
      </c>
      <c r="IF10" s="13">
        <v>0.26954375000000008</v>
      </c>
      <c r="IG10" s="13">
        <v>0.24742499999999992</v>
      </c>
      <c r="IH10" s="13">
        <v>0.2006996875</v>
      </c>
      <c r="II10" s="13">
        <v>0.15940062499999999</v>
      </c>
      <c r="IJ10" s="13">
        <v>6.2746250000000003E-2</v>
      </c>
      <c r="IK10" s="13">
        <v>2.0141250000000003E-2</v>
      </c>
      <c r="IL10" s="13">
        <v>0.13971237500000003</v>
      </c>
      <c r="IM10" s="13">
        <v>0.38227381250000009</v>
      </c>
      <c r="IN10" s="13">
        <v>0.41827606249999999</v>
      </c>
      <c r="IO10" s="13">
        <v>0.13205624999999996</v>
      </c>
      <c r="IP10" s="13">
        <v>0.50243437499999999</v>
      </c>
      <c r="IQ10" s="13">
        <v>0.87762312499999995</v>
      </c>
      <c r="IR10" s="13">
        <v>0.69613275000000008</v>
      </c>
      <c r="IS10" s="13">
        <v>0.89249543750000004</v>
      </c>
      <c r="IT10" s="13">
        <v>0.73319581249999988</v>
      </c>
      <c r="IU10" s="13">
        <v>0.57346666666666668</v>
      </c>
      <c r="IV10" s="13">
        <v>0.39696666666666663</v>
      </c>
      <c r="IW10" s="13">
        <v>0.40278571428571441</v>
      </c>
      <c r="IX10" s="13">
        <v>0.34426666666666667</v>
      </c>
      <c r="IY10" s="13">
        <v>0.25399047619047621</v>
      </c>
      <c r="IZ10" s="13">
        <v>0.22149523809523805</v>
      </c>
      <c r="JA10" s="13">
        <v>0.24961399999999997</v>
      </c>
      <c r="JB10" s="13">
        <v>0.17460928571428569</v>
      </c>
      <c r="JC10" s="13">
        <v>7.1130428571428567E-2</v>
      </c>
      <c r="JD10" s="13">
        <v>-7.3212857142857142E-3</v>
      </c>
      <c r="JE10" s="13">
        <v>0.18171457142857142</v>
      </c>
      <c r="JF10" s="13">
        <v>0.3858638095238095</v>
      </c>
      <c r="JG10" s="13">
        <v>0.44255847619047628</v>
      </c>
      <c r="JH10" s="13">
        <v>9.0276190476190468E-2</v>
      </c>
      <c r="JI10" s="13">
        <v>0.66628980952380945</v>
      </c>
      <c r="JJ10" s="13">
        <v>1.0468852380952383</v>
      </c>
      <c r="JK10" s="13">
        <v>0.72844685714285706</v>
      </c>
      <c r="JL10" s="13">
        <v>1.0393565238095239</v>
      </c>
      <c r="JM10" s="13">
        <v>0.76979761904761923</v>
      </c>
      <c r="JN10" s="13">
        <v>0.66094444444444445</v>
      </c>
      <c r="JO10" s="13">
        <v>0.4482888888888889</v>
      </c>
      <c r="JP10" s="13">
        <v>0.45650555555555555</v>
      </c>
      <c r="JQ10" s="13">
        <v>0.39826666666666671</v>
      </c>
      <c r="JR10" s="13">
        <v>0.29057222222222223</v>
      </c>
      <c r="JS10" s="13">
        <v>0.25259444444444445</v>
      </c>
      <c r="JT10" s="13">
        <v>0.24790166666666666</v>
      </c>
      <c r="JU10" s="13">
        <v>0.18283811111111109</v>
      </c>
      <c r="JV10" s="13">
        <v>5.9002722222222213E-2</v>
      </c>
      <c r="JW10" s="13">
        <v>-9.1933888888888881E-3</v>
      </c>
      <c r="JX10" s="13">
        <v>0.19168588888888893</v>
      </c>
      <c r="JY10" s="13">
        <v>0.38907505555555555</v>
      </c>
      <c r="JZ10" s="13">
        <v>0.44691616666666673</v>
      </c>
      <c r="KA10" s="13">
        <v>0.10769444444444445</v>
      </c>
      <c r="KB10" s="13">
        <v>0.65991011111111098</v>
      </c>
      <c r="KC10" s="13">
        <v>1.0505053888888889</v>
      </c>
      <c r="KD10" s="13">
        <v>0.7722919444444446</v>
      </c>
      <c r="KE10" s="13">
        <v>1.0417049999999999</v>
      </c>
      <c r="KF10" s="13">
        <v>0.8085039444444444</v>
      </c>
      <c r="KG10" s="13">
        <v>0.52965714285714283</v>
      </c>
      <c r="KH10" s="13">
        <v>0.37175428571428565</v>
      </c>
      <c r="KI10" s="13">
        <v>0.34627142857142856</v>
      </c>
      <c r="KJ10" s="13">
        <v>0.34241142857142853</v>
      </c>
      <c r="KK10" s="13">
        <v>0.22907428571428576</v>
      </c>
      <c r="KL10" s="13">
        <v>0.20057428571428573</v>
      </c>
      <c r="KM10" s="13">
        <v>0.21453211428571425</v>
      </c>
      <c r="KN10" s="13">
        <v>0.20910419999999996</v>
      </c>
      <c r="KO10" s="13">
        <v>4.1121142857142856E-2</v>
      </c>
      <c r="KP10" s="13">
        <v>3.5385228571428562E-2</v>
      </c>
      <c r="KQ10" s="13">
        <v>0.17503268571428571</v>
      </c>
      <c r="KR10" s="13">
        <v>0.39583645714285726</v>
      </c>
      <c r="KS10" s="13">
        <v>0.45030091428571412</v>
      </c>
      <c r="KT10" s="13">
        <v>0.11333714285714286</v>
      </c>
      <c r="KU10" s="13">
        <v>0.54910702857142857</v>
      </c>
      <c r="KV10" s="13">
        <v>0.8428623428571429</v>
      </c>
      <c r="KW10" s="13">
        <v>0.82030051428571404</v>
      </c>
      <c r="KX10" s="13">
        <v>0.86546122857142838</v>
      </c>
      <c r="KY10" s="13">
        <v>0.8468355428571428</v>
      </c>
      <c r="KZ10" s="13">
        <v>0.45483703703703693</v>
      </c>
      <c r="LA10" s="13">
        <v>0.29285185185185192</v>
      </c>
      <c r="LB10" s="13">
        <v>0.28487407407407406</v>
      </c>
      <c r="LC10" s="13">
        <v>0.255</v>
      </c>
      <c r="LD10" s="13">
        <v>0.19764074074074073</v>
      </c>
      <c r="LE10" s="13">
        <v>0.17017407407407401</v>
      </c>
      <c r="LF10" s="13">
        <v>0.2790287407407408</v>
      </c>
      <c r="LG10" s="13">
        <v>0.2282517777777778</v>
      </c>
      <c r="LH10" s="13">
        <v>6.8995777777777781E-2</v>
      </c>
      <c r="LI10" s="13">
        <v>1.4564962962962964E-2</v>
      </c>
      <c r="LJ10" s="13">
        <v>0.21499533333333329</v>
      </c>
      <c r="LK10" s="13">
        <v>0.39186518518518515</v>
      </c>
      <c r="LL10" s="13">
        <v>0.45335044444444439</v>
      </c>
      <c r="LM10" s="13">
        <v>5.735925925925927E-2</v>
      </c>
      <c r="LN10" s="13">
        <v>0.79388062962962991</v>
      </c>
      <c r="LO10" s="13">
        <v>0.99879933333333326</v>
      </c>
      <c r="LP10" s="13">
        <v>0.78678281481481471</v>
      </c>
      <c r="LQ10" s="13">
        <v>0.99989300000000003</v>
      </c>
      <c r="LR10" s="13">
        <v>0.82520014814814824</v>
      </c>
      <c r="LS10" s="21">
        <v>-9999</v>
      </c>
      <c r="LT10" s="21">
        <v>-9999</v>
      </c>
      <c r="LU10" s="21">
        <v>-9999</v>
      </c>
      <c r="LV10" s="13">
        <f>131-LU10</f>
        <v>10130</v>
      </c>
      <c r="LW10" s="13">
        <f t="shared" si="7"/>
        <v>2312.1905088888893</v>
      </c>
      <c r="LX10" s="13">
        <v>0.41970000000000002</v>
      </c>
      <c r="LY10" s="13">
        <v>0.26829999999999998</v>
      </c>
      <c r="LZ10" s="13">
        <v>0.20549999999999999</v>
      </c>
      <c r="MA10" s="13">
        <v>0.20150000000000001</v>
      </c>
      <c r="MB10" s="13">
        <v>0.15260000000000001</v>
      </c>
      <c r="MC10" s="13">
        <v>0.13600000000000001</v>
      </c>
      <c r="MD10" s="13">
        <v>0.34589999999999999</v>
      </c>
      <c r="ME10" s="13">
        <v>0.3397</v>
      </c>
      <c r="MF10" s="13">
        <v>0.14249999999999999</v>
      </c>
      <c r="MG10" s="13">
        <v>0.1351</v>
      </c>
      <c r="MH10" s="13">
        <v>0.2165</v>
      </c>
      <c r="MI10" s="13">
        <v>0.46210000000000001</v>
      </c>
      <c r="MJ10" s="13">
        <v>0.50600000000000001</v>
      </c>
      <c r="MK10" s="13">
        <v>4.8899999999999999E-2</v>
      </c>
      <c r="ML10" s="13">
        <v>1.1195999999999999</v>
      </c>
      <c r="MM10" s="13">
        <v>0.67300000000000004</v>
      </c>
      <c r="MN10" s="13">
        <v>0.64539999999999997</v>
      </c>
      <c r="MO10" s="13">
        <v>0.73129999999999995</v>
      </c>
      <c r="MP10" s="13">
        <v>0.70899999999999996</v>
      </c>
      <c r="MQ10" s="13">
        <v>37.216129031999998</v>
      </c>
      <c r="MR10" s="13">
        <v>37.228214285999996</v>
      </c>
      <c r="MS10" s="13">
        <v>37.014642856999998</v>
      </c>
      <c r="MT10" s="13">
        <f t="shared" si="69"/>
        <v>-0.20148617499999943</v>
      </c>
      <c r="MU10" s="13">
        <v>126.83571429</v>
      </c>
      <c r="MV10" s="13">
        <f t="shared" si="70"/>
        <v>20.164285710000001</v>
      </c>
      <c r="MW10" s="13">
        <f t="shared" si="8"/>
        <v>6.8498078556870006</v>
      </c>
      <c r="MX10" s="13">
        <v>0.36820943396226408</v>
      </c>
      <c r="MY10" s="13">
        <v>0.20399622641509443</v>
      </c>
      <c r="MZ10" s="13">
        <v>0.13183396226415092</v>
      </c>
      <c r="NA10" s="13">
        <v>0.13679433962264148</v>
      </c>
      <c r="NB10" s="13">
        <v>0.10639245283018865</v>
      </c>
      <c r="NC10" s="13">
        <v>9.3769811320754681E-2</v>
      </c>
      <c r="ND10" s="13">
        <v>0.45206033962264136</v>
      </c>
      <c r="NE10" s="13">
        <v>0.46978235849056604</v>
      </c>
      <c r="NF10" s="13">
        <v>0.19743952830188682</v>
      </c>
      <c r="NG10" s="13">
        <v>0.2192951886792453</v>
      </c>
      <c r="NH10" s="13">
        <v>0.28369767924528294</v>
      </c>
      <c r="NI10" s="13">
        <v>0.5467247735849059</v>
      </c>
      <c r="NJ10" s="13">
        <v>0.5890157547169812</v>
      </c>
      <c r="NK10" s="13">
        <v>3.0401886792452839E-2</v>
      </c>
      <c r="NL10" s="13">
        <v>1.7623676603773584</v>
      </c>
      <c r="NM10" s="13">
        <v>0.63079903773584911</v>
      </c>
      <c r="NN10" s="13">
        <v>0.64860154716981122</v>
      </c>
      <c r="NO10" s="13">
        <v>0.71306652830188688</v>
      </c>
      <c r="NP10" s="13">
        <v>0.72715937735849057</v>
      </c>
      <c r="NQ10" s="13">
        <v>40.766097561000002</v>
      </c>
      <c r="NR10" s="13">
        <v>39.892439023999998</v>
      </c>
      <c r="NS10" s="13">
        <v>138.25365854</v>
      </c>
      <c r="NT10" s="13">
        <f t="shared" si="71"/>
        <v>27.746341459999996</v>
      </c>
      <c r="NU10" s="13">
        <f t="shared" si="9"/>
        <v>13.034741730563374</v>
      </c>
      <c r="NV10" s="13">
        <v>0.41610499999999989</v>
      </c>
      <c r="NW10" s="13">
        <v>0.21225999999999998</v>
      </c>
      <c r="NX10" s="13">
        <v>0.11460166666666666</v>
      </c>
      <c r="NY10" s="13">
        <v>0.12152333333333333</v>
      </c>
      <c r="NZ10" s="13">
        <v>0.10053333333333332</v>
      </c>
      <c r="OA10" s="13">
        <v>8.5243333333333351E-2</v>
      </c>
      <c r="OB10" s="13">
        <v>0.53694843333333353</v>
      </c>
      <c r="OC10" s="13">
        <v>0.56097513333333326</v>
      </c>
      <c r="OD10" s="13">
        <v>0.26918741666666668</v>
      </c>
      <c r="OE10" s="13">
        <v>0.30111664999999999</v>
      </c>
      <c r="OF10" s="13">
        <v>0.31927555000000007</v>
      </c>
      <c r="OG10" s="13">
        <v>0.60253484999999996</v>
      </c>
      <c r="OH10" s="13">
        <v>0.65219265000000015</v>
      </c>
      <c r="OI10" s="13">
        <v>2.0990000000000005E-2</v>
      </c>
      <c r="OJ10" s="13">
        <v>2.512254533333333</v>
      </c>
      <c r="OK10" s="13">
        <v>0.58802698333333336</v>
      </c>
      <c r="OL10" s="13">
        <v>0.60716028333333305</v>
      </c>
      <c r="OM10" s="13">
        <v>0.68817661666666685</v>
      </c>
      <c r="ON10" s="13">
        <v>0.70282261666666679</v>
      </c>
      <c r="OO10" s="13">
        <v>36.904499999999999</v>
      </c>
      <c r="OP10" s="13">
        <v>39.524999999999999</v>
      </c>
      <c r="OQ10" s="13">
        <v>132.51</v>
      </c>
      <c r="OR10" s="13">
        <f t="shared" si="80"/>
        <v>38.490000000000009</v>
      </c>
      <c r="OS10" s="13">
        <f t="shared" si="77"/>
        <v>21.591932882000002</v>
      </c>
      <c r="OT10" s="13">
        <v>0.49341851851851848</v>
      </c>
      <c r="OU10" s="13">
        <v>0.23766296296296299</v>
      </c>
      <c r="OV10" s="13">
        <v>8.96148148148148E-2</v>
      </c>
      <c r="OW10" s="13">
        <v>0.11077037037037038</v>
      </c>
      <c r="OX10" s="13">
        <v>0.10298888888888889</v>
      </c>
      <c r="OY10" s="13">
        <v>9.2559259259259258E-2</v>
      </c>
      <c r="OZ10" s="13">
        <v>0.63184540740740736</v>
      </c>
      <c r="PA10" s="13">
        <v>0.69103811111111124</v>
      </c>
      <c r="PB10" s="13">
        <v>0.36350511111111106</v>
      </c>
      <c r="PC10" s="13">
        <v>0.45156925925925934</v>
      </c>
      <c r="PD10" s="13">
        <v>0.34894518518518514</v>
      </c>
      <c r="PE10" s="13">
        <v>0.65310181481481477</v>
      </c>
      <c r="PF10" s="13">
        <v>0.68265748148148142</v>
      </c>
      <c r="PG10" s="13">
        <v>7.7814814814814821E-3</v>
      </c>
      <c r="PH10" s="13">
        <v>3.4726275555555555</v>
      </c>
      <c r="PI10" s="13">
        <v>0.505207925925926</v>
      </c>
      <c r="PJ10" s="13">
        <v>0.55250796296296301</v>
      </c>
      <c r="PK10" s="13">
        <v>0.63259014814814807</v>
      </c>
      <c r="PL10" s="13">
        <v>0.66766877777777778</v>
      </c>
      <c r="PM10" s="13">
        <f t="shared" si="10"/>
        <v>0.32532598213356378</v>
      </c>
      <c r="PN10" s="13">
        <v>42.748399999999997</v>
      </c>
      <c r="PO10" s="13">
        <v>42.117142856999997</v>
      </c>
      <c r="PP10" s="13">
        <v>40.090000000000003</v>
      </c>
      <c r="PQ10" s="13">
        <f t="shared" ref="PQ10:PQ65" si="92">(PP10-PM10)</f>
        <v>39.76467401786644</v>
      </c>
      <c r="PR10" s="13">
        <v>116.37142857000001</v>
      </c>
      <c r="PS10" s="13">
        <f t="shared" ref="PS10:PS41" si="93">DZ8-PR10</f>
        <v>72.628571429999994</v>
      </c>
      <c r="PT10" s="13">
        <f t="shared" si="12"/>
        <v>50.189110813685616</v>
      </c>
      <c r="PU10" s="13">
        <v>0.42023636363636374</v>
      </c>
      <c r="PV10" s="13">
        <v>0.1906727272727273</v>
      </c>
      <c r="PW10" s="13">
        <v>8.6736363636363639E-2</v>
      </c>
      <c r="PX10" s="13">
        <v>9.8645454545454564E-2</v>
      </c>
      <c r="PY10" s="13">
        <v>8.2177272727272724E-2</v>
      </c>
      <c r="PZ10" s="13">
        <v>7.0431818181818179E-2</v>
      </c>
      <c r="QA10" s="13">
        <v>0.60537459090909107</v>
      </c>
      <c r="QB10" s="13">
        <v>0.64247777272727269</v>
      </c>
      <c r="QC10" s="13">
        <v>0.30750972727272735</v>
      </c>
      <c r="QD10" s="13">
        <v>0.36510709090909094</v>
      </c>
      <c r="QE10" s="13">
        <v>0.37190427272727278</v>
      </c>
      <c r="QF10" s="13">
        <v>0.65975459090909083</v>
      </c>
      <c r="QG10" s="13">
        <v>0.70218640909090924</v>
      </c>
      <c r="QH10" s="13">
        <v>1.6468181818181816E-2</v>
      </c>
      <c r="QI10" s="13">
        <v>3.2989255909090902</v>
      </c>
      <c r="QJ10" s="13">
        <v>0.59404109090909085</v>
      </c>
      <c r="QK10" s="13">
        <v>0.62487472727272719</v>
      </c>
      <c r="QL10" s="13">
        <v>0.70421059090909088</v>
      </c>
      <c r="QM10" s="13">
        <v>0.72677672727272735</v>
      </c>
      <c r="QN10" s="13">
        <f t="shared" si="13"/>
        <v>0.1880227740564645</v>
      </c>
      <c r="QO10" s="13">
        <v>59.2</v>
      </c>
      <c r="QP10" s="13">
        <v>39.54</v>
      </c>
      <c r="QQ10" s="13">
        <v>187.95</v>
      </c>
      <c r="QR10" s="21">
        <v>-9999</v>
      </c>
      <c r="QS10" s="21">
        <v>-9999</v>
      </c>
      <c r="QT10" s="13">
        <v>0.35952941176470582</v>
      </c>
      <c r="QU10" s="13">
        <v>0.16692352941176467</v>
      </c>
      <c r="QV10" s="13">
        <v>8.3902941176470597E-2</v>
      </c>
      <c r="QW10" s="13">
        <v>8.9341176470588229E-2</v>
      </c>
      <c r="QX10" s="13">
        <v>8.040588235294116E-2</v>
      </c>
      <c r="QY10" s="13">
        <v>6.9052941176470595E-2</v>
      </c>
      <c r="QZ10" s="13">
        <v>0.5886092647058826</v>
      </c>
      <c r="RA10" s="13">
        <v>0.60746044117647069</v>
      </c>
      <c r="RB10" s="13">
        <v>0.29245970588235304</v>
      </c>
      <c r="RC10" s="13">
        <v>0.32114929411764709</v>
      </c>
      <c r="RD10" s="13">
        <v>0.36237817647058818</v>
      </c>
      <c r="RE10" s="13">
        <v>0.62225608823529399</v>
      </c>
      <c r="RF10" s="13">
        <v>0.66746123529411772</v>
      </c>
      <c r="RG10" s="13">
        <v>8.9352941176470552E-3</v>
      </c>
      <c r="RH10" s="13">
        <v>3.0436866176470598</v>
      </c>
      <c r="RI10" s="13">
        <v>0.60967332352941161</v>
      </c>
      <c r="RJ10" s="13">
        <v>0.62593352941176494</v>
      </c>
      <c r="RK10" s="13">
        <v>0.71356020588235292</v>
      </c>
      <c r="RL10" s="13">
        <v>0.72542238235294132</v>
      </c>
      <c r="RM10" s="13">
        <f t="shared" si="14"/>
        <v>0.13429833816879352</v>
      </c>
      <c r="RN10" s="13">
        <v>0.39863478260869578</v>
      </c>
      <c r="RO10" s="13">
        <v>0.20904347826086964</v>
      </c>
      <c r="RP10" s="13">
        <v>7.5006521739130444E-2</v>
      </c>
      <c r="RQ10" s="13">
        <v>9.4504347826086951E-2</v>
      </c>
      <c r="RR10" s="13">
        <v>7.9682608695652191E-2</v>
      </c>
      <c r="RS10" s="13">
        <v>7.1495652173913044E-2</v>
      </c>
      <c r="RT10" s="13">
        <v>0.60749719565217364</v>
      </c>
      <c r="RU10" s="13">
        <v>0.674360065217391</v>
      </c>
      <c r="RV10" s="13">
        <v>0.37224345652173912</v>
      </c>
      <c r="RW10" s="13">
        <v>0.46756236956521741</v>
      </c>
      <c r="RX10" s="13">
        <v>0.30767543478260861</v>
      </c>
      <c r="RY10" s="13">
        <v>0.66028199999999981</v>
      </c>
      <c r="RZ10" s="13">
        <v>0.68972015217391303</v>
      </c>
      <c r="SA10" s="13">
        <v>1.4821739130434781E-2</v>
      </c>
      <c r="SB10" s="13">
        <v>3.2339977608695643</v>
      </c>
      <c r="SC10" s="13">
        <v>0.45897402173913049</v>
      </c>
      <c r="SD10" s="13">
        <v>0.5079392608695652</v>
      </c>
      <c r="SE10" s="13">
        <v>0.58553480434782601</v>
      </c>
      <c r="SF10" s="13">
        <v>0.62312693478260872</v>
      </c>
      <c r="SG10" s="13">
        <f t="shared" si="15"/>
        <v>0.30971733422046493</v>
      </c>
      <c r="SH10" s="21">
        <v>153.51219512195121</v>
      </c>
      <c r="SI10" s="21">
        <v>-9999</v>
      </c>
      <c r="SJ10" s="21">
        <v>-9999</v>
      </c>
      <c r="SK10" s="13">
        <v>0.41359298245614029</v>
      </c>
      <c r="SL10" s="13">
        <v>0.19123157894736839</v>
      </c>
      <c r="SM10" s="13">
        <v>6.0515789473684217E-2</v>
      </c>
      <c r="SN10" s="13">
        <v>7.7894736842105253E-2</v>
      </c>
      <c r="SO10" s="13">
        <v>7.074210526315787E-2</v>
      </c>
      <c r="SP10" s="13">
        <v>6.4933333333333343E-2</v>
      </c>
      <c r="SQ10" s="13">
        <v>0.67526935087719298</v>
      </c>
      <c r="SR10" s="13">
        <v>0.73721992982456164</v>
      </c>
      <c r="SS10" s="13">
        <v>0.4163677719298246</v>
      </c>
      <c r="ST10" s="13">
        <v>0.51518456140350888</v>
      </c>
      <c r="SU10" s="13">
        <v>0.36390636842105267</v>
      </c>
      <c r="SV10" s="13">
        <v>0.70133707017543867</v>
      </c>
      <c r="SW10" s="13">
        <v>0.72271371929824579</v>
      </c>
      <c r="SX10" s="13">
        <v>7.1526315789473679E-3</v>
      </c>
      <c r="SY10" s="13">
        <v>4.3485323157894742</v>
      </c>
      <c r="SZ10" s="13">
        <v>0.49430243859649131</v>
      </c>
      <c r="TA10" s="13">
        <v>0.53962433333333326</v>
      </c>
      <c r="TB10" s="13">
        <v>0.62867021052631578</v>
      </c>
      <c r="TC10" s="13">
        <v>0.66191398245614019</v>
      </c>
      <c r="TD10" s="13">
        <v>2.6815403930000001</v>
      </c>
      <c r="TE10" s="13">
        <v>-0.33456103700000001</v>
      </c>
      <c r="TF10" s="13">
        <f t="shared" si="73"/>
        <v>0.34143601761404707</v>
      </c>
      <c r="TG10" s="21">
        <v>140.89285714285714</v>
      </c>
      <c r="TH10" s="21">
        <f t="shared" si="16"/>
        <v>62.107142857142861</v>
      </c>
      <c r="TI10" s="24">
        <f t="shared" si="74"/>
        <v>45.786623498746884</v>
      </c>
      <c r="TJ10" s="26">
        <v>9</v>
      </c>
      <c r="TK10" s="24">
        <v>4.91</v>
      </c>
      <c r="TL10" s="13">
        <v>1.08</v>
      </c>
      <c r="TM10" s="24">
        <v>81.2</v>
      </c>
      <c r="TN10" s="24">
        <v>31</v>
      </c>
      <c r="TO10" s="24">
        <v>5.5</v>
      </c>
      <c r="TP10" s="24">
        <v>9.6</v>
      </c>
    </row>
    <row r="11" spans="1:536" x14ac:dyDescent="0.25">
      <c r="A11" s="10">
        <v>10</v>
      </c>
      <c r="B11" s="20">
        <v>2</v>
      </c>
      <c r="C11" s="21">
        <v>402</v>
      </c>
      <c r="D11" s="21">
        <v>4</v>
      </c>
      <c r="E11" s="21" t="s">
        <v>64</v>
      </c>
      <c r="F11" s="21">
        <v>8</v>
      </c>
      <c r="G11" s="24">
        <f t="shared" si="17"/>
        <v>116.48000000000002</v>
      </c>
      <c r="H11" s="24">
        <f t="shared" si="18"/>
        <v>38.826666666666675</v>
      </c>
      <c r="I11" s="21">
        <v>104</v>
      </c>
      <c r="J11" s="13">
        <f t="shared" si="19"/>
        <v>38.826666666666675</v>
      </c>
      <c r="K11" s="13">
        <f t="shared" si="20"/>
        <v>38.826666666666675</v>
      </c>
      <c r="L11" s="13">
        <f t="shared" si="21"/>
        <v>38.826666666666675</v>
      </c>
      <c r="M11" s="22">
        <v>408740.965777</v>
      </c>
      <c r="N11" s="22">
        <v>3660433.379185</v>
      </c>
      <c r="O11" s="23">
        <v>33.078670000000002</v>
      </c>
      <c r="P11" s="23">
        <v>-111.977761</v>
      </c>
      <c r="Q11" s="13">
        <v>49.839999999999996</v>
      </c>
      <c r="R11" s="13">
        <v>22.72</v>
      </c>
      <c r="S11" s="13">
        <v>27.439999999999998</v>
      </c>
      <c r="T11" s="13">
        <v>67.84</v>
      </c>
      <c r="U11" s="13">
        <v>20.72</v>
      </c>
      <c r="V11" s="13">
        <v>11.439999999999998</v>
      </c>
      <c r="W11" s="10">
        <v>-9999</v>
      </c>
      <c r="X11" s="10">
        <v>-9999</v>
      </c>
      <c r="Y11" s="10">
        <v>-9999</v>
      </c>
      <c r="Z11" s="13">
        <v>36.479338842975203</v>
      </c>
      <c r="AA11" s="21">
        <v>-9999</v>
      </c>
      <c r="AB11" s="21">
        <v>-9999</v>
      </c>
      <c r="AC11" s="21">
        <v>-9999</v>
      </c>
      <c r="AD11" s="10">
        <v>8.5</v>
      </c>
      <c r="AE11" s="10">
        <v>7.2</v>
      </c>
      <c r="AF11" s="13">
        <v>0.56000000000000005</v>
      </c>
      <c r="AG11" s="10" t="s">
        <v>132</v>
      </c>
      <c r="AH11" s="10">
        <v>2</v>
      </c>
      <c r="AI11" s="24">
        <v>0.9</v>
      </c>
      <c r="AJ11" s="24">
        <v>0.1</v>
      </c>
      <c r="AK11" s="10">
        <v>0</v>
      </c>
      <c r="AL11" s="10">
        <v>280</v>
      </c>
      <c r="AM11" s="10">
        <v>16</v>
      </c>
      <c r="AN11" s="13">
        <v>1.33</v>
      </c>
      <c r="AO11" s="24">
        <v>6.9</v>
      </c>
      <c r="AP11" s="24">
        <v>15.1</v>
      </c>
      <c r="AQ11" s="13">
        <v>3.51</v>
      </c>
      <c r="AR11" s="10">
        <v>2561</v>
      </c>
      <c r="AS11" s="10">
        <v>279</v>
      </c>
      <c r="AT11" s="10">
        <v>189</v>
      </c>
      <c r="AU11" s="10">
        <v>16.7</v>
      </c>
      <c r="AV11" s="10">
        <v>0</v>
      </c>
      <c r="AW11" s="10">
        <v>4</v>
      </c>
      <c r="AX11" s="10">
        <v>77</v>
      </c>
      <c r="AY11" s="10">
        <v>14</v>
      </c>
      <c r="AZ11" s="10">
        <v>5</v>
      </c>
      <c r="BA11" s="10">
        <v>0.9</v>
      </c>
      <c r="BB11" s="10">
        <v>84</v>
      </c>
      <c r="BC11" s="25">
        <v>0.28427509849882798</v>
      </c>
      <c r="BD11" s="25">
        <v>0.62161221343676965</v>
      </c>
      <c r="BE11" s="25">
        <v>1.5556106019321279</v>
      </c>
      <c r="BF11" s="25">
        <v>2.0245337588511023</v>
      </c>
      <c r="BG11" s="25">
        <v>1.6213804046013489</v>
      </c>
      <c r="BH11" s="25">
        <v>1.6064657752943525</v>
      </c>
      <c r="BI11" s="13">
        <f t="shared" si="22"/>
        <v>3.6235492477423907</v>
      </c>
      <c r="BJ11" s="13">
        <f t="shared" si="23"/>
        <v>9.8459916554709022</v>
      </c>
      <c r="BK11" s="13">
        <f t="shared" si="24"/>
        <v>17.944126690875311</v>
      </c>
      <c r="BL11" s="13">
        <f t="shared" ref="BL11:BM11" si="94">(BK11+(BG11*4))</f>
        <v>24.429648309280708</v>
      </c>
      <c r="BM11" s="13">
        <f t="shared" si="94"/>
        <v>30.855511410458117</v>
      </c>
      <c r="BN11" s="13">
        <f t="shared" si="26"/>
        <v>8.0981350354044093</v>
      </c>
      <c r="BO11" s="13">
        <f t="shared" si="27"/>
        <v>6.4855216184053956</v>
      </c>
      <c r="BP11" s="13">
        <f t="shared" si="28"/>
        <v>6.4258631011774101</v>
      </c>
      <c r="BQ11" s="13">
        <f t="shared" si="29"/>
        <v>21.009519754987213</v>
      </c>
      <c r="BR11" s="25">
        <v>1.775472545010224</v>
      </c>
      <c r="BS11" s="25">
        <v>1.3774926649758816</v>
      </c>
      <c r="BT11" s="25">
        <v>1.2979935595739411</v>
      </c>
      <c r="BU11" s="25">
        <v>1.2915129151291513</v>
      </c>
      <c r="BV11" s="25">
        <v>1.4032130107100356</v>
      </c>
      <c r="BW11" s="25">
        <v>1.5016962682099382</v>
      </c>
      <c r="BX11" s="13">
        <f t="shared" si="30"/>
        <v>12.611860839944423</v>
      </c>
      <c r="BY11" s="13">
        <f t="shared" si="31"/>
        <v>17.803835078240187</v>
      </c>
      <c r="BZ11" s="13">
        <f t="shared" si="32"/>
        <v>22.969886738756792</v>
      </c>
      <c r="CA11" s="13">
        <f t="shared" si="33"/>
        <v>5.1660516605166054</v>
      </c>
      <c r="CB11" s="13">
        <f t="shared" si="34"/>
        <v>5.6128520428401423</v>
      </c>
      <c r="CC11" s="13">
        <f t="shared" si="35"/>
        <v>6.0067850728397527</v>
      </c>
      <c r="CD11" s="13">
        <f t="shared" si="36"/>
        <v>16.785688776196501</v>
      </c>
      <c r="CE11" s="13">
        <v>1.02</v>
      </c>
      <c r="CF11" s="13">
        <v>0.315</v>
      </c>
      <c r="CG11" s="13">
        <v>1.5549999999999999</v>
      </c>
      <c r="CH11" s="13">
        <v>1.33</v>
      </c>
      <c r="CI11" s="13">
        <v>0.97500000000000009</v>
      </c>
      <c r="CJ11" s="13">
        <v>0.37</v>
      </c>
      <c r="CK11" s="13">
        <f t="shared" si="37"/>
        <v>5.34</v>
      </c>
      <c r="CL11" s="13">
        <f t="shared" si="38"/>
        <v>11.559999999999999</v>
      </c>
      <c r="CM11" s="13">
        <f t="shared" si="39"/>
        <v>16.88</v>
      </c>
      <c r="CN11" s="13">
        <f t="shared" ref="CN11:CO11" si="95">(CM11+(CI11*4))</f>
        <v>20.78</v>
      </c>
      <c r="CO11" s="13">
        <f t="shared" si="95"/>
        <v>22.26</v>
      </c>
      <c r="CP11" s="13">
        <f t="shared" si="41"/>
        <v>5.32</v>
      </c>
      <c r="CQ11" s="13">
        <f t="shared" si="42"/>
        <v>3.9000000000000004</v>
      </c>
      <c r="CR11" s="13">
        <f t="shared" si="43"/>
        <v>1.48</v>
      </c>
      <c r="CS11" s="13">
        <f t="shared" si="44"/>
        <v>10.700000000000001</v>
      </c>
      <c r="CT11" s="10">
        <v>-9999</v>
      </c>
      <c r="CU11" s="10">
        <v>-9999</v>
      </c>
      <c r="CV11" s="10">
        <v>-9999</v>
      </c>
      <c r="CW11" s="10">
        <v>-9999</v>
      </c>
      <c r="CX11" s="10">
        <v>-9999</v>
      </c>
      <c r="CY11" s="10">
        <v>-9999</v>
      </c>
      <c r="CZ11" s="13">
        <v>9.6999999999999993</v>
      </c>
      <c r="DA11" s="13">
        <v>9.6999999999999993</v>
      </c>
      <c r="DB11" s="13">
        <v>9.6999999999999993</v>
      </c>
      <c r="DC11" s="13">
        <v>26.333333333333332</v>
      </c>
      <c r="DD11" s="13">
        <v>35.333333333333336</v>
      </c>
      <c r="DE11" s="13">
        <v>34</v>
      </c>
      <c r="DF11" s="13">
        <v>47.333333333333336</v>
      </c>
      <c r="DG11" s="13">
        <v>45.333333333333336</v>
      </c>
      <c r="DH11" s="13">
        <v>55.333333333333336</v>
      </c>
      <c r="DI11" s="13">
        <v>48.333333333333336</v>
      </c>
      <c r="DJ11" s="13">
        <v>61</v>
      </c>
      <c r="DK11" s="13">
        <v>66</v>
      </c>
      <c r="DL11" s="13">
        <v>78.666666666666671</v>
      </c>
      <c r="DM11" s="13">
        <v>73.666666666666671</v>
      </c>
      <c r="DN11" s="13">
        <v>82</v>
      </c>
      <c r="DO11" s="13">
        <v>74.333333333333329</v>
      </c>
      <c r="DP11" s="13">
        <v>83.666666666666671</v>
      </c>
      <c r="DQ11" s="13">
        <f t="shared" si="45"/>
        <v>71.333333333333329</v>
      </c>
      <c r="DR11" s="13">
        <f t="shared" si="46"/>
        <v>71.333333333333329</v>
      </c>
      <c r="DS11" s="13">
        <v>77.666666666666671</v>
      </c>
      <c r="DT11" s="13">
        <v>88</v>
      </c>
      <c r="DU11" s="21">
        <v>131</v>
      </c>
      <c r="DV11" s="21">
        <v>147</v>
      </c>
      <c r="DW11" s="21">
        <v>166</v>
      </c>
      <c r="DX11" s="21">
        <v>171</v>
      </c>
      <c r="DY11" s="21">
        <v>178</v>
      </c>
      <c r="DZ11" s="21">
        <v>189</v>
      </c>
      <c r="EA11" s="21">
        <v>199</v>
      </c>
      <c r="EB11" s="21">
        <v>199</v>
      </c>
      <c r="EC11" s="21">
        <v>201</v>
      </c>
      <c r="ED11" s="21">
        <v>203</v>
      </c>
      <c r="EE11" s="12">
        <v>-9999</v>
      </c>
      <c r="EF11" s="12">
        <v>-9999</v>
      </c>
      <c r="EG11" s="12">
        <v>-9999</v>
      </c>
      <c r="EH11" s="12">
        <v>-9999</v>
      </c>
      <c r="EI11" s="12">
        <v>-9999</v>
      </c>
      <c r="EJ11" s="12">
        <v>-9999</v>
      </c>
      <c r="EK11" s="12">
        <v>-9999</v>
      </c>
      <c r="EL11" s="12">
        <v>-9999</v>
      </c>
      <c r="EM11" s="12">
        <v>-9999</v>
      </c>
      <c r="EN11" s="12">
        <v>-9999</v>
      </c>
      <c r="EO11" s="10">
        <v>-9999</v>
      </c>
      <c r="EP11" s="10">
        <v>-9999</v>
      </c>
      <c r="EQ11" s="10">
        <v>-9999</v>
      </c>
      <c r="ER11" s="10">
        <v>-9999</v>
      </c>
      <c r="ES11" s="10">
        <v>-9999</v>
      </c>
      <c r="ET11" s="10">
        <v>-9999</v>
      </c>
      <c r="EU11" s="10">
        <v>-9999</v>
      </c>
      <c r="EV11" s="10">
        <v>-9999</v>
      </c>
      <c r="EW11" s="10">
        <v>-9999</v>
      </c>
      <c r="EX11" s="10">
        <v>-9999</v>
      </c>
      <c r="EY11" s="21">
        <v>-9999</v>
      </c>
      <c r="EZ11" s="21">
        <v>-9999</v>
      </c>
      <c r="FA11" s="21">
        <v>-9999</v>
      </c>
      <c r="FB11" s="21">
        <v>-9999</v>
      </c>
      <c r="FC11" s="21">
        <v>-9999</v>
      </c>
      <c r="FD11" s="21">
        <v>-9999</v>
      </c>
      <c r="FE11" s="21">
        <v>-9999</v>
      </c>
      <c r="FF11" s="21">
        <v>-9999</v>
      </c>
      <c r="FG11" s="21">
        <v>-9999</v>
      </c>
      <c r="FH11" s="10">
        <v>-9999</v>
      </c>
      <c r="FI11" s="13">
        <v>271.40999999999997</v>
      </c>
      <c r="FJ11" s="10">
        <v>15</v>
      </c>
      <c r="FK11" s="10">
        <v>303.08</v>
      </c>
      <c r="FL11" s="10">
        <v>87</v>
      </c>
      <c r="FM11" s="10">
        <v>89.929999999999993</v>
      </c>
      <c r="FN11" s="10">
        <v>251.3</v>
      </c>
      <c r="FO11" s="10">
        <v>148.19999999999999</v>
      </c>
      <c r="FP11" s="10">
        <v>108.4</v>
      </c>
      <c r="FQ11" s="13">
        <f t="shared" si="47"/>
        <v>1062.7450980392157</v>
      </c>
      <c r="FR11" s="13">
        <f t="shared" si="48"/>
        <v>948.87955182072824</v>
      </c>
      <c r="FS11" s="13">
        <f t="shared" si="0"/>
        <v>2660.8823529411761</v>
      </c>
      <c r="FT11" s="13">
        <f t="shared" si="1"/>
        <v>2971.372549019608</v>
      </c>
      <c r="FU11" s="13">
        <f t="shared" si="49"/>
        <v>881.66666666666652</v>
      </c>
      <c r="FV11" s="13">
        <f t="shared" si="50"/>
        <v>2463.7254901960782</v>
      </c>
      <c r="FW11" s="13">
        <f t="shared" si="51"/>
        <v>8977.6470588235297</v>
      </c>
      <c r="FX11" s="13">
        <f t="shared" si="52"/>
        <v>1452.9411764705883</v>
      </c>
      <c r="FY11" s="13">
        <v>74.59</v>
      </c>
      <c r="FZ11" s="13">
        <v>65.349999999999994</v>
      </c>
      <c r="GA11" s="13">
        <f t="shared" si="53"/>
        <v>8.2599999999999909</v>
      </c>
      <c r="GB11" s="10">
        <v>3.08</v>
      </c>
      <c r="GC11" s="13">
        <f t="shared" si="54"/>
        <v>81.955176470588228</v>
      </c>
      <c r="GD11" s="13">
        <v>0.98799999999999999</v>
      </c>
      <c r="GE11" s="13">
        <f t="shared" si="55"/>
        <v>29.357160784313727</v>
      </c>
      <c r="GF11" s="13">
        <v>1.56</v>
      </c>
      <c r="GG11" s="13">
        <f t="shared" si="56"/>
        <v>13.753999999999998</v>
      </c>
      <c r="GH11" s="13">
        <v>4.0599999999999996</v>
      </c>
      <c r="GI11" s="13">
        <f t="shared" si="57"/>
        <v>58.989411764705878</v>
      </c>
      <c r="GJ11" s="13">
        <f t="shared" si="58"/>
        <v>184.05574901960784</v>
      </c>
      <c r="GK11" s="13">
        <f t="shared" si="59"/>
        <v>164.33549019607841</v>
      </c>
      <c r="GL11" s="10">
        <v>17.2</v>
      </c>
      <c r="GM11" s="13">
        <v>4.28</v>
      </c>
      <c r="GN11" s="13">
        <f t="shared" si="60"/>
        <v>3581.103600285614</v>
      </c>
      <c r="GO11" s="13">
        <v>1.64</v>
      </c>
      <c r="GP11" s="13">
        <f t="shared" si="61"/>
        <v>0.38317757009345788</v>
      </c>
      <c r="GQ11" s="13">
        <f t="shared" si="62"/>
        <v>1372.1985758103754</v>
      </c>
      <c r="GR11" s="13">
        <f t="shared" si="63"/>
        <v>1536.8624049076207</v>
      </c>
      <c r="GS11" s="21">
        <v>-9999</v>
      </c>
      <c r="GT11" s="13">
        <v>3461.1714285714297</v>
      </c>
      <c r="GU11" s="13">
        <f t="shared" si="64"/>
        <v>1280.633428571429</v>
      </c>
      <c r="GV11" s="13">
        <f t="shared" si="65"/>
        <v>1434.3094400000007</v>
      </c>
      <c r="GW11" s="21">
        <v>-9999</v>
      </c>
      <c r="GX11" s="21">
        <v>-9999</v>
      </c>
      <c r="GY11" s="13">
        <v>2.04</v>
      </c>
      <c r="GZ11" s="13">
        <f t="shared" si="66"/>
        <v>1.98</v>
      </c>
      <c r="HA11" s="21">
        <v>2018</v>
      </c>
      <c r="HB11" s="13">
        <f t="shared" si="2"/>
        <v>0.46261682242990654</v>
      </c>
      <c r="HC11" s="21">
        <f t="shared" si="91"/>
        <v>1706.8811552763207</v>
      </c>
      <c r="HD11" s="22">
        <f t="shared" si="4"/>
        <v>1.2439024390243902</v>
      </c>
      <c r="HE11" s="21">
        <f t="shared" si="5"/>
        <v>1688.4736134056936</v>
      </c>
      <c r="HF11" s="13">
        <v>4</v>
      </c>
      <c r="HG11" s="22">
        <f t="shared" si="67"/>
        <v>68.275246211052831</v>
      </c>
      <c r="HH11" s="22">
        <v>0</v>
      </c>
      <c r="HI11" s="13">
        <v>0.56595238095238087</v>
      </c>
      <c r="HJ11" s="13">
        <v>0.42097619047619056</v>
      </c>
      <c r="HK11" s="13">
        <v>0.41914285714285715</v>
      </c>
      <c r="HL11" s="13">
        <v>0.34580476190476189</v>
      </c>
      <c r="HM11" s="13">
        <v>0.21191904761904759</v>
      </c>
      <c r="HN11" s="13">
        <v>0.19370000000000001</v>
      </c>
      <c r="HO11" s="13">
        <v>0.24130666666666672</v>
      </c>
      <c r="HP11" s="13">
        <v>0.14890028571428574</v>
      </c>
      <c r="HQ11" s="13">
        <v>9.8001857142857141E-2</v>
      </c>
      <c r="HR11" s="13">
        <v>2.1542380952380953E-3</v>
      </c>
      <c r="HS11" s="13">
        <v>0.14678161904761902</v>
      </c>
      <c r="HT11" s="13">
        <v>0.45501709523809519</v>
      </c>
      <c r="HU11" s="13">
        <v>0.48990757142857139</v>
      </c>
      <c r="HV11" s="13">
        <v>0.13388571428571427</v>
      </c>
      <c r="HW11" s="13">
        <v>0.63683023809523809</v>
      </c>
      <c r="HX11" s="13">
        <v>0.98478014285714277</v>
      </c>
      <c r="HY11" s="13">
        <v>0.60715180952380954</v>
      </c>
      <c r="HZ11" s="13">
        <v>0.98642395238095248</v>
      </c>
      <c r="IA11" s="13">
        <v>0.65702390476190464</v>
      </c>
      <c r="IB11" s="13">
        <v>0.58710624999999983</v>
      </c>
      <c r="IC11" s="13">
        <v>0.44100624999999993</v>
      </c>
      <c r="ID11" s="13">
        <v>0.42579374999999992</v>
      </c>
      <c r="IE11" s="13">
        <v>0.38968124999999998</v>
      </c>
      <c r="IF11" s="13">
        <v>0.2623375</v>
      </c>
      <c r="IG11" s="13">
        <v>0.24004375000000006</v>
      </c>
      <c r="IH11" s="13">
        <v>0.20197062499999996</v>
      </c>
      <c r="II11" s="13">
        <v>0.15903662500000004</v>
      </c>
      <c r="IJ11" s="13">
        <v>6.1774374999999986E-2</v>
      </c>
      <c r="IK11" s="13">
        <v>1.7453812499999999E-2</v>
      </c>
      <c r="IL11" s="13">
        <v>0.14197718750000002</v>
      </c>
      <c r="IM11" s="13">
        <v>0.38216093750000008</v>
      </c>
      <c r="IN11" s="13">
        <v>0.41936693749999993</v>
      </c>
      <c r="IO11" s="13">
        <v>0.12734374999999998</v>
      </c>
      <c r="IP11" s="13">
        <v>0.50678837500000018</v>
      </c>
      <c r="IQ11" s="13">
        <v>0.89314556249999999</v>
      </c>
      <c r="IR11" s="13">
        <v>0.7021889375</v>
      </c>
      <c r="IS11" s="13">
        <v>0.90618056250000001</v>
      </c>
      <c r="IT11" s="13">
        <v>0.73898331249999982</v>
      </c>
      <c r="IU11" s="13">
        <v>0.61621818181818189</v>
      </c>
      <c r="IV11" s="13">
        <v>0.43246363636363633</v>
      </c>
      <c r="IW11" s="13">
        <v>0.43296363636363638</v>
      </c>
      <c r="IX11" s="13">
        <v>0.37539090909090916</v>
      </c>
      <c r="IY11" s="13">
        <v>0.27527272727272728</v>
      </c>
      <c r="IZ11" s="13">
        <v>0.24115454545454548</v>
      </c>
      <c r="JA11" s="13">
        <v>0.24277163636363638</v>
      </c>
      <c r="JB11" s="13">
        <v>0.17454204545454549</v>
      </c>
      <c r="JC11" s="13">
        <v>7.0577454545454554E-2</v>
      </c>
      <c r="JD11" s="13">
        <v>-6.7268181818181847E-4</v>
      </c>
      <c r="JE11" s="13">
        <v>0.1751833181818182</v>
      </c>
      <c r="JF11" s="13">
        <v>0.38234622727272727</v>
      </c>
      <c r="JG11" s="13">
        <v>0.43735377272727266</v>
      </c>
      <c r="JH11" s="13">
        <v>0.10011818181818183</v>
      </c>
      <c r="JI11" s="13">
        <v>0.64180368181818193</v>
      </c>
      <c r="JJ11" s="13">
        <v>1.0041665909090911</v>
      </c>
      <c r="JK11" s="13">
        <v>0.72130718181818188</v>
      </c>
      <c r="JL11" s="13">
        <v>1.0032559545454545</v>
      </c>
      <c r="JM11" s="13">
        <v>0.76242927272727279</v>
      </c>
      <c r="JN11" s="13">
        <v>0.63855263157894748</v>
      </c>
      <c r="JO11" s="13">
        <v>0.42503157894736848</v>
      </c>
      <c r="JP11" s="13">
        <v>0.42849473684210532</v>
      </c>
      <c r="JQ11" s="13">
        <v>0.37390000000000007</v>
      </c>
      <c r="JR11" s="13">
        <v>0.27411052631578947</v>
      </c>
      <c r="JS11" s="13">
        <v>0.23881052631578947</v>
      </c>
      <c r="JT11" s="13">
        <v>0.26117600000000002</v>
      </c>
      <c r="JU11" s="13">
        <v>0.19656999999999999</v>
      </c>
      <c r="JV11" s="13">
        <v>6.3587789473684195E-2</v>
      </c>
      <c r="JW11" s="13">
        <v>-4.5313157894736862E-3</v>
      </c>
      <c r="JX11" s="13">
        <v>0.20092131578947367</v>
      </c>
      <c r="JY11" s="13">
        <v>0.39908915789473676</v>
      </c>
      <c r="JZ11" s="13">
        <v>0.45548810526315786</v>
      </c>
      <c r="KA11" s="13">
        <v>9.9789473684210539E-2</v>
      </c>
      <c r="KB11" s="13">
        <v>0.70765742105263163</v>
      </c>
      <c r="KC11" s="13">
        <v>1.0242455789473681</v>
      </c>
      <c r="KD11" s="13">
        <v>0.7695066315789475</v>
      </c>
      <c r="KE11" s="13">
        <v>1.0198524210526314</v>
      </c>
      <c r="KF11" s="13">
        <v>0.80778831578947374</v>
      </c>
      <c r="KG11" s="13">
        <v>0.56405999999999978</v>
      </c>
      <c r="KH11" s="13">
        <v>0.38499142857142848</v>
      </c>
      <c r="KI11" s="13">
        <v>0.3325628571428571</v>
      </c>
      <c r="KJ11" s="13">
        <v>0.3340542857142858</v>
      </c>
      <c r="KK11" s="13">
        <v>0.22877714285714287</v>
      </c>
      <c r="KL11" s="13">
        <v>0.20160857142857136</v>
      </c>
      <c r="KM11" s="13">
        <v>0.25574305714285711</v>
      </c>
      <c r="KN11" s="13">
        <v>0.25803960000000004</v>
      </c>
      <c r="KO11" s="13">
        <v>7.0894628571428545E-2</v>
      </c>
      <c r="KP11" s="13">
        <v>7.3363657142857142E-2</v>
      </c>
      <c r="KQ11" s="13">
        <v>0.18835071428571437</v>
      </c>
      <c r="KR11" s="13">
        <v>0.4224688285714287</v>
      </c>
      <c r="KS11" s="13">
        <v>0.47293151428571434</v>
      </c>
      <c r="KT11" s="13">
        <v>0.10527714285714285</v>
      </c>
      <c r="KU11" s="13">
        <v>0.69033042857142868</v>
      </c>
      <c r="KV11" s="13">
        <v>0.73369334285714272</v>
      </c>
      <c r="KW11" s="13">
        <v>0.73911817142857139</v>
      </c>
      <c r="KX11" s="13">
        <v>0.77562688571428562</v>
      </c>
      <c r="KY11" s="13">
        <v>0.78012331428571424</v>
      </c>
      <c r="KZ11" s="13">
        <v>0.54068518518518516</v>
      </c>
      <c r="LA11" s="13">
        <v>0.31933703703703697</v>
      </c>
      <c r="LB11" s="13">
        <v>0.2488296296296296</v>
      </c>
      <c r="LC11" s="13">
        <v>0.23689629629629635</v>
      </c>
      <c r="LD11" s="13">
        <v>0.19297037037037038</v>
      </c>
      <c r="LE11" s="13">
        <v>0.16894814814814815</v>
      </c>
      <c r="LF11" s="13">
        <v>0.38985114814814809</v>
      </c>
      <c r="LG11" s="13">
        <v>0.36966125925925941</v>
      </c>
      <c r="LH11" s="13">
        <v>0.14830933333333338</v>
      </c>
      <c r="LI11" s="13">
        <v>0.12498174074074077</v>
      </c>
      <c r="LJ11" s="13">
        <v>0.25677037037037043</v>
      </c>
      <c r="LK11" s="13">
        <v>0.47341685185185189</v>
      </c>
      <c r="LL11" s="13">
        <v>0.52317551851851862</v>
      </c>
      <c r="LM11" s="13">
        <v>4.3925925925925924E-2</v>
      </c>
      <c r="LN11" s="13">
        <v>1.2886275555555555</v>
      </c>
      <c r="LO11" s="13">
        <v>0.69731285185185199</v>
      </c>
      <c r="LP11" s="13">
        <v>0.66028711111111116</v>
      </c>
      <c r="LQ11" s="13">
        <v>0.75884125925925916</v>
      </c>
      <c r="LR11" s="13">
        <v>0.7296025555555552</v>
      </c>
      <c r="LS11" s="13">
        <v>41.63</v>
      </c>
      <c r="LT11" s="13">
        <v>42.93</v>
      </c>
      <c r="LU11" s="13">
        <v>107.8</v>
      </c>
      <c r="LV11" s="13">
        <f t="shared" ref="LV11:LV65" si="96">131-LU11</f>
        <v>23.200000000000003</v>
      </c>
      <c r="LW11" s="13">
        <f t="shared" si="7"/>
        <v>8.5761412148148199</v>
      </c>
      <c r="LX11" s="13">
        <v>0.52180000000000004</v>
      </c>
      <c r="LY11" s="13">
        <v>0.29559999999999997</v>
      </c>
      <c r="LZ11" s="13">
        <v>0.16839999999999999</v>
      </c>
      <c r="MA11" s="13">
        <v>0.1782</v>
      </c>
      <c r="MB11" s="13">
        <v>0.1447</v>
      </c>
      <c r="MC11" s="13">
        <v>0.1333</v>
      </c>
      <c r="MD11" s="13">
        <v>0.48909999999999998</v>
      </c>
      <c r="ME11" s="13">
        <v>0.51149999999999995</v>
      </c>
      <c r="MF11" s="13">
        <v>0.24759999999999999</v>
      </c>
      <c r="MG11" s="13">
        <v>0.27500000000000002</v>
      </c>
      <c r="MH11" s="13">
        <v>0.2757</v>
      </c>
      <c r="MI11" s="13">
        <v>0.56459999999999999</v>
      </c>
      <c r="MJ11" s="13">
        <v>0.5917</v>
      </c>
      <c r="MK11" s="13">
        <v>3.3500000000000002E-2</v>
      </c>
      <c r="ML11" s="13">
        <v>1.9441999999999999</v>
      </c>
      <c r="MM11" s="13">
        <v>0.54120000000000001</v>
      </c>
      <c r="MN11" s="13">
        <v>0.5655</v>
      </c>
      <c r="MO11" s="13">
        <v>0.63980000000000004</v>
      </c>
      <c r="MP11" s="13">
        <v>0.65920000000000001</v>
      </c>
      <c r="MQ11" s="13">
        <v>37.701000000000001</v>
      </c>
      <c r="MR11" s="13">
        <v>36.777000000000001</v>
      </c>
      <c r="MS11" s="13">
        <v>37.14</v>
      </c>
      <c r="MT11" s="13">
        <f t="shared" si="69"/>
        <v>-0.56099999999999994</v>
      </c>
      <c r="MU11" s="13">
        <v>123.98</v>
      </c>
      <c r="MV11" s="13">
        <f t="shared" si="70"/>
        <v>23.019999999999996</v>
      </c>
      <c r="MW11" s="13">
        <f t="shared" si="8"/>
        <v>11.774729999999996</v>
      </c>
      <c r="MX11" s="13">
        <v>0.37516400000000005</v>
      </c>
      <c r="MY11" s="13">
        <v>0.197184</v>
      </c>
      <c r="MZ11" s="13">
        <v>0.11941199999999995</v>
      </c>
      <c r="NA11" s="13">
        <v>0.12574399999999999</v>
      </c>
      <c r="NB11" s="13">
        <v>9.9617999999999998E-2</v>
      </c>
      <c r="NC11" s="13">
        <v>8.5019999999999984E-2</v>
      </c>
      <c r="ND11" s="13">
        <v>0.49585011999999984</v>
      </c>
      <c r="NE11" s="13">
        <v>0.51598810000000006</v>
      </c>
      <c r="NF11" s="13">
        <v>0.22103171999999996</v>
      </c>
      <c r="NG11" s="13">
        <v>0.24567568000000006</v>
      </c>
      <c r="NH11" s="13">
        <v>0.30981143999999999</v>
      </c>
      <c r="NI11" s="13">
        <v>0.57882724000000008</v>
      </c>
      <c r="NJ11" s="13">
        <v>0.62892485999999992</v>
      </c>
      <c r="NK11" s="13">
        <v>2.6126000000000003E-2</v>
      </c>
      <c r="NL11" s="13">
        <v>2.0029411400000008</v>
      </c>
      <c r="NM11" s="13">
        <v>0.60087632000000002</v>
      </c>
      <c r="NN11" s="13">
        <v>0.62714905999999992</v>
      </c>
      <c r="NO11" s="13">
        <v>0.69456791999999989</v>
      </c>
      <c r="NP11" s="13">
        <v>0.71512777999999999</v>
      </c>
      <c r="NQ11" s="13">
        <v>38.880645160999997</v>
      </c>
      <c r="NR11" s="13">
        <v>39.909032258000003</v>
      </c>
      <c r="NS11" s="13">
        <v>133.09354839</v>
      </c>
      <c r="NT11" s="13">
        <f t="shared" si="71"/>
        <v>32.906451610000005</v>
      </c>
      <c r="NU11" s="13">
        <f t="shared" si="9"/>
        <v>16.979337443985845</v>
      </c>
      <c r="NV11" s="13">
        <v>0.44948644067796606</v>
      </c>
      <c r="NW11" s="13">
        <v>0.22223050847457626</v>
      </c>
      <c r="NX11" s="13">
        <v>0.10439830508474575</v>
      </c>
      <c r="NY11" s="13">
        <v>0.11541186440677963</v>
      </c>
      <c r="NZ11" s="13">
        <v>9.7088135593220326E-2</v>
      </c>
      <c r="OA11" s="13">
        <v>8.3832203389830537E-2</v>
      </c>
      <c r="OB11" s="13">
        <v>0.58897962711864404</v>
      </c>
      <c r="OC11" s="13">
        <v>0.62161003389830516</v>
      </c>
      <c r="OD11" s="13">
        <v>0.31554718644067797</v>
      </c>
      <c r="OE11" s="13">
        <v>0.36049694915254238</v>
      </c>
      <c r="OF11" s="13">
        <v>0.33718588135593214</v>
      </c>
      <c r="OG11" s="13">
        <v>0.64285811864406783</v>
      </c>
      <c r="OH11" s="13">
        <v>0.68380094915254241</v>
      </c>
      <c r="OI11" s="13">
        <v>1.8323728813559328E-2</v>
      </c>
      <c r="OJ11" s="13">
        <v>2.9171779322033897</v>
      </c>
      <c r="OK11" s="13">
        <v>0.5426576440677966</v>
      </c>
      <c r="OL11" s="13">
        <v>0.57384635593220334</v>
      </c>
      <c r="OM11" s="13">
        <v>0.65753732203389847</v>
      </c>
      <c r="ON11" s="13">
        <v>0.68105515254237292</v>
      </c>
      <c r="OO11" s="13">
        <v>36.970799999999997</v>
      </c>
      <c r="OP11" s="13">
        <v>39.417200000000001</v>
      </c>
      <c r="OQ11" s="13">
        <v>118.43600000000001</v>
      </c>
      <c r="OR11" s="13">
        <f t="shared" si="80"/>
        <v>52.563999999999993</v>
      </c>
      <c r="OS11" s="13">
        <f t="shared" si="77"/>
        <v>32.674309821830505</v>
      </c>
      <c r="OT11" s="13">
        <v>0.5478777777777778</v>
      </c>
      <c r="OU11" s="13">
        <v>0.25871111111111111</v>
      </c>
      <c r="OV11" s="13">
        <v>8.4651851851851853E-2</v>
      </c>
      <c r="OW11" s="13">
        <v>0.11291111111111111</v>
      </c>
      <c r="OX11" s="13">
        <v>0.10555925925925926</v>
      </c>
      <c r="OY11" s="13">
        <v>9.7881481481481486E-2</v>
      </c>
      <c r="OZ11" s="13">
        <v>0.65751507407407406</v>
      </c>
      <c r="PA11" s="13">
        <v>0.73092755555555566</v>
      </c>
      <c r="PB11" s="13">
        <v>0.39102740740740755</v>
      </c>
      <c r="PC11" s="13">
        <v>0.50462599999999991</v>
      </c>
      <c r="PD11" s="13">
        <v>0.35871188888888883</v>
      </c>
      <c r="PE11" s="13">
        <v>0.67554825925925921</v>
      </c>
      <c r="PF11" s="13">
        <v>0.69558177777777763</v>
      </c>
      <c r="PG11" s="13">
        <v>7.3518518518518525E-3</v>
      </c>
      <c r="PH11" s="13">
        <v>3.8559108888888898</v>
      </c>
      <c r="PI11" s="13">
        <v>0.49130818518518521</v>
      </c>
      <c r="PJ11" s="13">
        <v>0.54565540740740737</v>
      </c>
      <c r="PK11" s="13">
        <v>0.6251350740740742</v>
      </c>
      <c r="PL11" s="13">
        <v>0.66515777777777785</v>
      </c>
      <c r="PM11" s="13">
        <f t="shared" si="10"/>
        <v>0.44283790067281137</v>
      </c>
      <c r="PN11" s="13">
        <v>43.549523809999997</v>
      </c>
      <c r="PO11" s="13">
        <v>42.137692307999998</v>
      </c>
      <c r="PP11" s="13">
        <v>40.119230768999998</v>
      </c>
      <c r="PQ11" s="13">
        <f t="shared" si="92"/>
        <v>39.676392868327184</v>
      </c>
      <c r="PR11" s="13">
        <v>122.44615385</v>
      </c>
      <c r="PS11" s="13">
        <f t="shared" si="93"/>
        <v>66.553846149999998</v>
      </c>
      <c r="PT11" s="13">
        <f t="shared" si="12"/>
        <v>48.646040079240031</v>
      </c>
      <c r="PU11" s="13">
        <v>0.40757391304347829</v>
      </c>
      <c r="PV11" s="13">
        <v>0.19067391304347828</v>
      </c>
      <c r="PW11" s="13">
        <v>8.3934782608695649E-2</v>
      </c>
      <c r="PX11" s="13">
        <v>0.10005652173913043</v>
      </c>
      <c r="PY11" s="13">
        <v>8.3913043478260868E-2</v>
      </c>
      <c r="PZ11" s="13">
        <v>7.2182608695652156E-2</v>
      </c>
      <c r="QA11" s="13">
        <v>0.60391952173913033</v>
      </c>
      <c r="QB11" s="13">
        <v>0.65662552173913036</v>
      </c>
      <c r="QC11" s="13">
        <v>0.30968239130434788</v>
      </c>
      <c r="QD11" s="13">
        <v>0.38678900000000005</v>
      </c>
      <c r="QE11" s="13">
        <v>0.36220882608695648</v>
      </c>
      <c r="QF11" s="13">
        <v>0.656872652173913</v>
      </c>
      <c r="QG11" s="13">
        <v>0.69734047826086953</v>
      </c>
      <c r="QH11" s="13">
        <v>1.6143478260869568E-2</v>
      </c>
      <c r="QI11" s="13">
        <v>3.0723048260869565</v>
      </c>
      <c r="QJ11" s="13">
        <v>0.5519205652173913</v>
      </c>
      <c r="QK11" s="13">
        <v>0.60044295652173907</v>
      </c>
      <c r="QL11" s="13">
        <v>0.67077299999999984</v>
      </c>
      <c r="QM11" s="13">
        <v>0.70633952173913028</v>
      </c>
      <c r="QN11" s="13">
        <f t="shared" si="13"/>
        <v>0.20130740357870797</v>
      </c>
      <c r="QO11" s="21">
        <v>-9999</v>
      </c>
      <c r="QP11" s="21">
        <v>-9999</v>
      </c>
      <c r="QQ11" s="21">
        <v>-9999</v>
      </c>
      <c r="QR11" s="21">
        <v>-9999</v>
      </c>
      <c r="QS11" s="21">
        <v>-9999</v>
      </c>
      <c r="QT11" s="13">
        <v>0.36722432432432428</v>
      </c>
      <c r="QU11" s="13">
        <v>0.17288378378378377</v>
      </c>
      <c r="QV11" s="13">
        <v>8.0159459459459445E-2</v>
      </c>
      <c r="QW11" s="13">
        <v>8.9159459459459467E-2</v>
      </c>
      <c r="QX11" s="13">
        <v>7.9372972972972966E-2</v>
      </c>
      <c r="QY11" s="13">
        <v>6.9956756756756763E-2</v>
      </c>
      <c r="QZ11" s="13">
        <v>0.60744070270270245</v>
      </c>
      <c r="RA11" s="13">
        <v>0.64014878378378381</v>
      </c>
      <c r="RB11" s="13">
        <v>0.31836164864864869</v>
      </c>
      <c r="RC11" s="13">
        <v>0.36521262162162155</v>
      </c>
      <c r="RD11" s="13">
        <v>0.35907689189189185</v>
      </c>
      <c r="RE11" s="13">
        <v>0.64278570270270274</v>
      </c>
      <c r="RF11" s="13">
        <v>0.67820283783783786</v>
      </c>
      <c r="RG11" s="13">
        <v>9.7864864864864835E-3</v>
      </c>
      <c r="RH11" s="13">
        <v>3.1333805675675661</v>
      </c>
      <c r="RI11" s="13">
        <v>0.56117902702702704</v>
      </c>
      <c r="RJ11" s="13">
        <v>0.59121645945945944</v>
      </c>
      <c r="RK11" s="13">
        <v>0.67641610810810804</v>
      </c>
      <c r="RL11" s="13">
        <v>0.69865154054054046</v>
      </c>
      <c r="RM11" s="13">
        <f t="shared" si="14"/>
        <v>0.16386857558391194</v>
      </c>
      <c r="RN11" s="13">
        <v>0.41566938775510204</v>
      </c>
      <c r="RO11" s="13">
        <v>0.21149183673469379</v>
      </c>
      <c r="RP11" s="13">
        <v>6.6644897959183672E-2</v>
      </c>
      <c r="RQ11" s="13">
        <v>9.0371428571428575E-2</v>
      </c>
      <c r="RR11" s="13">
        <v>7.9899999999999971E-2</v>
      </c>
      <c r="RS11" s="13">
        <v>6.9934693877550996E-2</v>
      </c>
      <c r="RT11" s="13">
        <v>0.64200583673469402</v>
      </c>
      <c r="RU11" s="13">
        <v>0.72307457142857134</v>
      </c>
      <c r="RV11" s="13">
        <v>0.40077300000000005</v>
      </c>
      <c r="RW11" s="13">
        <v>0.52047736734693884</v>
      </c>
      <c r="RX11" s="13">
        <v>0.32494757142857156</v>
      </c>
      <c r="RY11" s="13">
        <v>0.67686832653061235</v>
      </c>
      <c r="RZ11" s="13">
        <v>0.71107175510204079</v>
      </c>
      <c r="SA11" s="13">
        <v>1.0471428571428574E-2</v>
      </c>
      <c r="SB11" s="13">
        <v>3.6034604489795909</v>
      </c>
      <c r="SC11" s="13">
        <v>0.4493151836734694</v>
      </c>
      <c r="SD11" s="13">
        <v>0.50595759183673494</v>
      </c>
      <c r="SE11" s="13">
        <v>0.58383648979591851</v>
      </c>
      <c r="SF11" s="13">
        <v>0.6266004285714285</v>
      </c>
      <c r="SG11" s="13">
        <f t="shared" si="15"/>
        <v>0.38278623556379893</v>
      </c>
      <c r="SH11" s="21">
        <v>146.54545454545453</v>
      </c>
      <c r="SI11" s="21">
        <f t="shared" ref="SI11:SI16" si="97">EC11-SH11+2</f>
        <v>56.454545454545467</v>
      </c>
      <c r="SJ11" s="24">
        <f t="shared" ref="SJ11:SJ16" si="98">RU11*SI11</f>
        <v>40.820846259740264</v>
      </c>
      <c r="SK11" s="13">
        <v>0.43741860465116283</v>
      </c>
      <c r="SL11" s="13">
        <v>0.20400930232558137</v>
      </c>
      <c r="SM11" s="13">
        <v>5.5144186046511619E-2</v>
      </c>
      <c r="SN11" s="13">
        <v>7.31232558139535E-2</v>
      </c>
      <c r="SO11" s="13">
        <v>7.0283720930232566E-2</v>
      </c>
      <c r="SP11" s="13">
        <v>6.6058139534883736E-2</v>
      </c>
      <c r="SQ11" s="13">
        <v>0.71323758139534843</v>
      </c>
      <c r="SR11" s="13">
        <v>0.77567093023255795</v>
      </c>
      <c r="SS11" s="13">
        <v>0.47201530232558142</v>
      </c>
      <c r="ST11" s="13">
        <v>0.57398344186046479</v>
      </c>
      <c r="SU11" s="13">
        <v>0.36381616279069745</v>
      </c>
      <c r="SV11" s="13">
        <v>0.72287276744186046</v>
      </c>
      <c r="SW11" s="13">
        <v>0.73718753488372091</v>
      </c>
      <c r="SX11" s="13">
        <v>2.8395348837209305E-3</v>
      </c>
      <c r="SY11" s="13">
        <v>4.9991402093023236</v>
      </c>
      <c r="SZ11" s="13">
        <v>0.46909090697674416</v>
      </c>
      <c r="TA11" s="13">
        <v>0.51011853488372083</v>
      </c>
      <c r="TB11" s="13">
        <v>0.61042413953488339</v>
      </c>
      <c r="TC11" s="13">
        <v>0.64050418604651149</v>
      </c>
      <c r="TD11" s="13">
        <v>1.63550789</v>
      </c>
      <c r="TE11" s="13">
        <v>-0.68392480099999997</v>
      </c>
      <c r="TF11" s="13">
        <f t="shared" si="73"/>
        <v>0.45389144532843739</v>
      </c>
      <c r="TG11" s="21">
        <v>151.83333333333334</v>
      </c>
      <c r="TH11" s="21">
        <f t="shared" si="16"/>
        <v>51.166666666666657</v>
      </c>
      <c r="TI11" s="24">
        <f t="shared" si="74"/>
        <v>39.688495930232541</v>
      </c>
      <c r="TJ11" s="26">
        <v>10</v>
      </c>
      <c r="TK11" s="24">
        <v>5.24</v>
      </c>
      <c r="TL11" s="13">
        <v>1.01</v>
      </c>
      <c r="TM11" s="24">
        <v>77</v>
      </c>
      <c r="TN11" s="24">
        <v>26.9</v>
      </c>
      <c r="TO11" s="24">
        <v>5.5</v>
      </c>
      <c r="TP11" s="24">
        <v>12.8</v>
      </c>
    </row>
    <row r="12" spans="1:536" x14ac:dyDescent="0.25">
      <c r="A12" s="10">
        <v>11</v>
      </c>
      <c r="B12" s="20">
        <v>2</v>
      </c>
      <c r="C12" s="21">
        <v>302</v>
      </c>
      <c r="D12" s="21">
        <v>3</v>
      </c>
      <c r="E12" s="21" t="s">
        <v>65</v>
      </c>
      <c r="F12" s="21">
        <v>6</v>
      </c>
      <c r="G12" s="24">
        <f t="shared" si="17"/>
        <v>116.48000000000002</v>
      </c>
      <c r="H12" s="24">
        <f t="shared" si="18"/>
        <v>38.826666666666675</v>
      </c>
      <c r="I12" s="21">
        <v>104</v>
      </c>
      <c r="J12" s="13">
        <f t="shared" si="19"/>
        <v>38.826666666666675</v>
      </c>
      <c r="K12" s="13">
        <f t="shared" si="20"/>
        <v>38.826666666666675</v>
      </c>
      <c r="L12" s="13">
        <f t="shared" si="21"/>
        <v>38.826666666666675</v>
      </c>
      <c r="M12" s="22">
        <v>408741.31035099999</v>
      </c>
      <c r="N12" s="22">
        <v>3660456.239945</v>
      </c>
      <c r="O12" s="23">
        <v>33.078876000000001</v>
      </c>
      <c r="P12" s="23">
        <v>-111.97776</v>
      </c>
      <c r="Q12" s="13">
        <v>48.56</v>
      </c>
      <c r="R12" s="13">
        <v>26</v>
      </c>
      <c r="S12" s="13">
        <v>25.439999999999998</v>
      </c>
      <c r="T12" s="13">
        <v>52.560000000000009</v>
      </c>
      <c r="U12" s="13">
        <v>24</v>
      </c>
      <c r="V12" s="13">
        <v>23.439999999999998</v>
      </c>
      <c r="W12" s="10">
        <v>-9999</v>
      </c>
      <c r="X12" s="10">
        <v>-9999</v>
      </c>
      <c r="Y12" s="10">
        <v>-9999</v>
      </c>
      <c r="Z12" s="13">
        <v>50.066115702479301</v>
      </c>
      <c r="AA12" s="21">
        <v>-9999</v>
      </c>
      <c r="AB12" s="21">
        <v>-9999</v>
      </c>
      <c r="AC12" s="21">
        <v>-9999</v>
      </c>
      <c r="AD12" s="10">
        <v>8.6</v>
      </c>
      <c r="AE12" s="10">
        <v>7.2</v>
      </c>
      <c r="AF12" s="13">
        <v>0.8</v>
      </c>
      <c r="AG12" s="10" t="s">
        <v>132</v>
      </c>
      <c r="AH12" s="10">
        <v>2</v>
      </c>
      <c r="AI12" s="24">
        <v>1</v>
      </c>
      <c r="AJ12" s="24">
        <v>0.3</v>
      </c>
      <c r="AK12" s="10">
        <v>1</v>
      </c>
      <c r="AL12" s="10">
        <v>315</v>
      </c>
      <c r="AM12" s="10">
        <v>34</v>
      </c>
      <c r="AN12" s="13">
        <v>0.89</v>
      </c>
      <c r="AO12" s="24">
        <v>5.8</v>
      </c>
      <c r="AP12" s="24">
        <v>12.4</v>
      </c>
      <c r="AQ12" s="13">
        <v>2.92</v>
      </c>
      <c r="AR12" s="10">
        <v>3135</v>
      </c>
      <c r="AS12" s="10">
        <v>314</v>
      </c>
      <c r="AT12" s="10">
        <v>249</v>
      </c>
      <c r="AU12" s="10">
        <v>20.2</v>
      </c>
      <c r="AV12" s="10">
        <v>0</v>
      </c>
      <c r="AW12" s="10">
        <v>4</v>
      </c>
      <c r="AX12" s="10">
        <v>78</v>
      </c>
      <c r="AY12" s="10">
        <v>13</v>
      </c>
      <c r="AZ12" s="10">
        <v>5</v>
      </c>
      <c r="BA12" s="10">
        <v>1</v>
      </c>
      <c r="BB12" s="10">
        <v>53</v>
      </c>
      <c r="BC12" s="25">
        <v>1.5369311116637652</v>
      </c>
      <c r="BD12" s="25">
        <v>2.2439902044080164</v>
      </c>
      <c r="BE12" s="25">
        <v>3.5996005991013478</v>
      </c>
      <c r="BF12" s="25">
        <v>6.2168459669823006</v>
      </c>
      <c r="BG12" s="25">
        <v>10.640418639421878</v>
      </c>
      <c r="BH12" s="25">
        <v>13.319027895603574</v>
      </c>
      <c r="BI12" s="13">
        <f t="shared" si="22"/>
        <v>15.123685264287126</v>
      </c>
      <c r="BJ12" s="13">
        <f t="shared" si="23"/>
        <v>29.522087660692517</v>
      </c>
      <c r="BK12" s="13">
        <f t="shared" si="24"/>
        <v>54.389471528621719</v>
      </c>
      <c r="BL12" s="13">
        <f t="shared" ref="BL12:BM12" si="99">(BK12+(BG12*4))</f>
        <v>96.951146086309222</v>
      </c>
      <c r="BM12" s="13">
        <f t="shared" si="99"/>
        <v>150.22725766872352</v>
      </c>
      <c r="BN12" s="13">
        <f t="shared" si="26"/>
        <v>24.867383867929203</v>
      </c>
      <c r="BO12" s="13">
        <f t="shared" si="27"/>
        <v>42.56167455768751</v>
      </c>
      <c r="BP12" s="13">
        <f t="shared" si="28"/>
        <v>53.276111582414295</v>
      </c>
      <c r="BQ12" s="13">
        <f t="shared" si="29"/>
        <v>120.70517000803102</v>
      </c>
      <c r="BR12" s="25">
        <v>2.1288236757025616</v>
      </c>
      <c r="BS12" s="25">
        <v>2.1590284372032582</v>
      </c>
      <c r="BT12" s="25">
        <v>1.5576635047428857</v>
      </c>
      <c r="BU12" s="25">
        <v>1.4575380496752761</v>
      </c>
      <c r="BV12" s="25">
        <v>1.2309992524296036</v>
      </c>
      <c r="BW12" s="25">
        <v>1.4920904236738362</v>
      </c>
      <c r="BX12" s="13">
        <f t="shared" si="30"/>
        <v>17.151408451623279</v>
      </c>
      <c r="BY12" s="13">
        <f t="shared" si="31"/>
        <v>23.382062470594821</v>
      </c>
      <c r="BZ12" s="13">
        <f t="shared" si="32"/>
        <v>29.212214669295925</v>
      </c>
      <c r="CA12" s="13">
        <f t="shared" si="33"/>
        <v>5.8301521987011045</v>
      </c>
      <c r="CB12" s="13">
        <f t="shared" si="34"/>
        <v>4.9239970097184145</v>
      </c>
      <c r="CC12" s="13">
        <f t="shared" si="35"/>
        <v>5.9683616946953446</v>
      </c>
      <c r="CD12" s="13">
        <f t="shared" si="36"/>
        <v>16.722510903114866</v>
      </c>
      <c r="CE12" s="13">
        <v>2.71</v>
      </c>
      <c r="CF12" s="13">
        <v>0.33</v>
      </c>
      <c r="CG12" s="13">
        <v>0.42999999999999994</v>
      </c>
      <c r="CH12" s="13">
        <v>0.20500000000000002</v>
      </c>
      <c r="CI12" s="13">
        <v>2.27</v>
      </c>
      <c r="CJ12" s="13">
        <v>1.7000000000000002</v>
      </c>
      <c r="CK12" s="13">
        <f t="shared" si="37"/>
        <v>12.16</v>
      </c>
      <c r="CL12" s="13">
        <f t="shared" si="38"/>
        <v>13.879999999999999</v>
      </c>
      <c r="CM12" s="13">
        <f t="shared" si="39"/>
        <v>14.7</v>
      </c>
      <c r="CN12" s="13">
        <f t="shared" ref="CN12:CO12" si="100">(CM12+(CI12*4))</f>
        <v>23.78</v>
      </c>
      <c r="CO12" s="13">
        <f t="shared" si="100"/>
        <v>30.580000000000002</v>
      </c>
      <c r="CP12" s="13">
        <f t="shared" si="41"/>
        <v>0.82000000000000006</v>
      </c>
      <c r="CQ12" s="13">
        <f t="shared" si="42"/>
        <v>9.08</v>
      </c>
      <c r="CR12" s="13">
        <f t="shared" si="43"/>
        <v>6.8000000000000007</v>
      </c>
      <c r="CS12" s="13">
        <f t="shared" si="44"/>
        <v>16.700000000000003</v>
      </c>
      <c r="CT12" s="13">
        <v>2.1180687645135707</v>
      </c>
      <c r="CU12" s="13">
        <v>12.586002308221621</v>
      </c>
      <c r="CV12" s="13">
        <v>0.81992897430541134</v>
      </c>
      <c r="CW12" s="13">
        <v>3.420722790892003</v>
      </c>
      <c r="CX12" s="13">
        <v>0.59733912571273484</v>
      </c>
      <c r="CY12" s="13">
        <v>7.5699158294868392</v>
      </c>
      <c r="CZ12" s="13">
        <v>9.9</v>
      </c>
      <c r="DA12" s="13">
        <v>9.9</v>
      </c>
      <c r="DB12" s="13">
        <v>9.9</v>
      </c>
      <c r="DC12" s="13">
        <v>26.666666666666668</v>
      </c>
      <c r="DD12" s="13">
        <v>36.666666666666664</v>
      </c>
      <c r="DE12" s="13">
        <v>35.333333333333336</v>
      </c>
      <c r="DF12" s="13">
        <v>50.666666666666664</v>
      </c>
      <c r="DG12" s="13">
        <v>56</v>
      </c>
      <c r="DH12" s="13">
        <v>65.333333333333329</v>
      </c>
      <c r="DI12" s="13">
        <v>63.666666666666664</v>
      </c>
      <c r="DJ12" s="13">
        <v>73.666666666666671</v>
      </c>
      <c r="DK12" s="13">
        <v>74.666666666666671</v>
      </c>
      <c r="DL12" s="13">
        <v>85.666666666666671</v>
      </c>
      <c r="DM12" s="13">
        <v>85.333333333333329</v>
      </c>
      <c r="DN12" s="13">
        <v>95.666666666666671</v>
      </c>
      <c r="DO12" s="13">
        <v>97.333333333333329</v>
      </c>
      <c r="DP12" s="13">
        <v>109</v>
      </c>
      <c r="DQ12" s="13">
        <f t="shared" si="45"/>
        <v>85.777777777777771</v>
      </c>
      <c r="DR12" s="13">
        <f t="shared" si="46"/>
        <v>85.777777777777771</v>
      </c>
      <c r="DS12" s="13">
        <v>92.333333333333329</v>
      </c>
      <c r="DT12" s="13">
        <v>102</v>
      </c>
      <c r="DU12" s="21">
        <v>131</v>
      </c>
      <c r="DV12" s="21">
        <v>147</v>
      </c>
      <c r="DW12" s="21">
        <v>166</v>
      </c>
      <c r="DX12" s="21">
        <v>171</v>
      </c>
      <c r="DY12" s="21">
        <v>178</v>
      </c>
      <c r="DZ12" s="21">
        <v>189</v>
      </c>
      <c r="EA12" s="21">
        <v>199</v>
      </c>
      <c r="EB12" s="21">
        <v>199</v>
      </c>
      <c r="EC12" s="21">
        <v>201</v>
      </c>
      <c r="ED12" s="21">
        <v>203</v>
      </c>
      <c r="EE12" s="12">
        <v>45.5</v>
      </c>
      <c r="EF12" s="12">
        <v>40.799999999999997</v>
      </c>
      <c r="EG12" s="12">
        <v>36.799999999999997</v>
      </c>
      <c r="EH12" s="12">
        <v>41.9</v>
      </c>
      <c r="EI12" s="12">
        <v>42.3</v>
      </c>
      <c r="EJ12" s="12">
        <v>37.9</v>
      </c>
      <c r="EK12" s="12">
        <v>45.8</v>
      </c>
      <c r="EL12" s="12">
        <v>36.5</v>
      </c>
      <c r="EM12" s="12">
        <v>39.4</v>
      </c>
      <c r="EN12" s="12">
        <v>37.6</v>
      </c>
      <c r="EO12" s="10">
        <v>4.57</v>
      </c>
      <c r="EP12" s="10">
        <v>5.31</v>
      </c>
      <c r="EQ12" s="10">
        <v>4.8</v>
      </c>
      <c r="ER12" s="10">
        <v>4.3099999999999996</v>
      </c>
      <c r="ES12" s="10">
        <v>4.05</v>
      </c>
      <c r="ET12" s="10">
        <v>4.05</v>
      </c>
      <c r="EU12" s="10">
        <v>4.16</v>
      </c>
      <c r="EV12" s="10">
        <v>3.81</v>
      </c>
      <c r="EW12" s="10">
        <v>3.73</v>
      </c>
      <c r="EX12" s="10">
        <v>3.17</v>
      </c>
      <c r="EY12" s="13">
        <v>25182.235528942114</v>
      </c>
      <c r="EZ12" s="13">
        <v>19489.021956087825</v>
      </c>
      <c r="FA12" s="11">
        <v>10393.086172344689</v>
      </c>
      <c r="FB12" s="13">
        <v>7822.0338983050842</v>
      </c>
      <c r="FC12" s="13">
        <v>6947.2891566265062</v>
      </c>
      <c r="FD12" s="13">
        <v>7117.4174174174168</v>
      </c>
      <c r="FE12" s="11">
        <v>8050</v>
      </c>
      <c r="FF12" s="11">
        <v>3315.2694610778444</v>
      </c>
      <c r="FG12" s="11">
        <v>1916.9028340080972</v>
      </c>
      <c r="FH12" s="12">
        <v>52.333028362305576</v>
      </c>
      <c r="FI12" s="13">
        <v>279.13</v>
      </c>
      <c r="FJ12" s="10">
        <v>13</v>
      </c>
      <c r="FK12" s="10">
        <v>299.72999999999996</v>
      </c>
      <c r="FL12" s="10">
        <v>122</v>
      </c>
      <c r="FM12" s="10">
        <v>114.89</v>
      </c>
      <c r="FN12" s="10">
        <v>351.92</v>
      </c>
      <c r="FO12" s="10">
        <v>208.48</v>
      </c>
      <c r="FP12" s="10">
        <v>149.53</v>
      </c>
      <c r="FQ12" s="13">
        <f t="shared" si="47"/>
        <v>1465.9803921568628</v>
      </c>
      <c r="FR12" s="13">
        <f t="shared" si="48"/>
        <v>1308.9110644257703</v>
      </c>
      <c r="FS12" s="13">
        <f t="shared" si="0"/>
        <v>2736.5686274509803</v>
      </c>
      <c r="FT12" s="13">
        <f t="shared" si="1"/>
        <v>2938.5294117647054</v>
      </c>
      <c r="FU12" s="13">
        <f t="shared" si="49"/>
        <v>1126.3725490196077</v>
      </c>
      <c r="FV12" s="13">
        <f t="shared" si="50"/>
        <v>3450.1960784313724</v>
      </c>
      <c r="FW12" s="13">
        <f t="shared" si="51"/>
        <v>10251.666666666664</v>
      </c>
      <c r="FX12" s="13">
        <f t="shared" si="52"/>
        <v>2043.9215686274511</v>
      </c>
      <c r="FY12" s="13">
        <v>170.02</v>
      </c>
      <c r="FZ12" s="13">
        <v>0</v>
      </c>
      <c r="GA12" s="13">
        <f t="shared" si="53"/>
        <v>38.45999999999998</v>
      </c>
      <c r="GB12" s="10">
        <v>3.04</v>
      </c>
      <c r="GC12" s="13">
        <f t="shared" si="54"/>
        <v>83.191686274509806</v>
      </c>
      <c r="GD12" s="13">
        <v>0.96199999999999997</v>
      </c>
      <c r="GE12" s="13">
        <f t="shared" si="55"/>
        <v>28.268652941176466</v>
      </c>
      <c r="GF12" s="13">
        <v>1.51</v>
      </c>
      <c r="GG12" s="13">
        <f t="shared" si="56"/>
        <v>17.008225490196079</v>
      </c>
      <c r="GH12" s="13">
        <v>3.96</v>
      </c>
      <c r="GI12" s="13">
        <f t="shared" si="57"/>
        <v>80.939294117647052</v>
      </c>
      <c r="GJ12" s="13">
        <f t="shared" si="58"/>
        <v>209.40785882352941</v>
      </c>
      <c r="GK12" s="13">
        <f t="shared" si="59"/>
        <v>186.9713025210084</v>
      </c>
      <c r="GL12" s="10">
        <v>17.2</v>
      </c>
      <c r="GM12" s="13">
        <v>7.19</v>
      </c>
      <c r="GN12" s="13">
        <f t="shared" si="60"/>
        <v>6015.9193659003658</v>
      </c>
      <c r="GO12" s="13">
        <v>2.58</v>
      </c>
      <c r="GP12" s="13">
        <f t="shared" si="61"/>
        <v>0.35883171070931846</v>
      </c>
      <c r="GQ12" s="13">
        <f t="shared" si="62"/>
        <v>2158.7026375553469</v>
      </c>
      <c r="GR12" s="13">
        <f t="shared" si="63"/>
        <v>2417.7469540619886</v>
      </c>
      <c r="GS12" s="13">
        <v>4544.5266666666657</v>
      </c>
      <c r="GT12" s="13">
        <v>5232.3714285714314</v>
      </c>
      <c r="GU12" s="13">
        <f t="shared" si="64"/>
        <v>1935.9774285714295</v>
      </c>
      <c r="GV12" s="13">
        <f t="shared" si="65"/>
        <v>2168.2947200000012</v>
      </c>
      <c r="GW12" s="13">
        <f>GS12*GP12</f>
        <v>1630.7202781641163</v>
      </c>
      <c r="GX12" s="13">
        <f>GW12*1.12</f>
        <v>1826.4067115438104</v>
      </c>
      <c r="GY12" s="13">
        <v>3.4</v>
      </c>
      <c r="GZ12" s="13">
        <f t="shared" si="66"/>
        <v>3.34</v>
      </c>
      <c r="HA12" s="21">
        <v>3405</v>
      </c>
      <c r="HB12" s="13">
        <f t="shared" si="2"/>
        <v>0.46453407510431149</v>
      </c>
      <c r="HC12" s="21">
        <f t="shared" si="91"/>
        <v>2844.8019254605342</v>
      </c>
      <c r="HD12" s="22">
        <f t="shared" si="4"/>
        <v>1.317829457364341</v>
      </c>
      <c r="HE12" s="21">
        <f t="shared" si="5"/>
        <v>2848.9854577038586</v>
      </c>
      <c r="HF12" s="13">
        <v>3.89</v>
      </c>
      <c r="HG12" s="22">
        <f t="shared" si="67"/>
        <v>110.6627949004148</v>
      </c>
      <c r="HH12" s="22">
        <f>(GR12-1701.25)/G12</f>
        <v>6.1512444545156981</v>
      </c>
      <c r="HI12" s="13">
        <v>0.54135882352941178</v>
      </c>
      <c r="HJ12" s="13">
        <v>0.40288823529411766</v>
      </c>
      <c r="HK12" s="13">
        <v>0.40214705882352941</v>
      </c>
      <c r="HL12" s="13">
        <v>0.33451176470588229</v>
      </c>
      <c r="HM12" s="13">
        <v>0.20428823529411766</v>
      </c>
      <c r="HN12" s="13">
        <v>0.18747647058823533</v>
      </c>
      <c r="HO12" s="13">
        <v>0.23607500000000001</v>
      </c>
      <c r="HP12" s="13">
        <v>0.14749547058823528</v>
      </c>
      <c r="HQ12" s="13">
        <v>9.2700176470588258E-2</v>
      </c>
      <c r="HR12" s="13">
        <v>9.3064705882352911E-4</v>
      </c>
      <c r="HS12" s="13">
        <v>0.14657288235294116</v>
      </c>
      <c r="HT12" s="13">
        <v>0.45206817647058828</v>
      </c>
      <c r="HU12" s="13">
        <v>0.48548435294117653</v>
      </c>
      <c r="HV12" s="13">
        <v>0.13022352941176474</v>
      </c>
      <c r="HW12" s="13">
        <v>0.61855529411764709</v>
      </c>
      <c r="HX12" s="13">
        <v>0.99340317647058829</v>
      </c>
      <c r="HY12" s="13">
        <v>0.61981629411764694</v>
      </c>
      <c r="HZ12" s="13">
        <v>0.9938482352941177</v>
      </c>
      <c r="IA12" s="13">
        <v>0.66791817647058827</v>
      </c>
      <c r="IB12" s="13">
        <v>0.57688823529411759</v>
      </c>
      <c r="IC12" s="13">
        <v>0.43192352941176476</v>
      </c>
      <c r="ID12" s="13">
        <v>0.41532352941176476</v>
      </c>
      <c r="IE12" s="13">
        <v>0.37595294117647049</v>
      </c>
      <c r="IF12" s="13">
        <v>0.26</v>
      </c>
      <c r="IG12" s="13">
        <v>0.23828235294117647</v>
      </c>
      <c r="IH12" s="13">
        <v>0.2108161764705882</v>
      </c>
      <c r="II12" s="13">
        <v>0.16262964705882363</v>
      </c>
      <c r="IJ12" s="13">
        <v>6.9289470588235286E-2</v>
      </c>
      <c r="IK12" s="13">
        <v>1.9470294117647058E-2</v>
      </c>
      <c r="IL12" s="13">
        <v>0.1436274705882353</v>
      </c>
      <c r="IM12" s="13">
        <v>0.37847564705882353</v>
      </c>
      <c r="IN12" s="13">
        <v>0.41531594117647047</v>
      </c>
      <c r="IO12" s="13">
        <v>0.11595294117647058</v>
      </c>
      <c r="IP12" s="13">
        <v>0.53458588235294113</v>
      </c>
      <c r="IQ12" s="13">
        <v>0.88608576470588263</v>
      </c>
      <c r="IR12" s="13">
        <v>0.68110947058823523</v>
      </c>
      <c r="IS12" s="13">
        <v>0.90024411764705892</v>
      </c>
      <c r="IT12" s="13">
        <v>0.72097317647058845</v>
      </c>
      <c r="IU12" s="13">
        <v>0.58421363636363643</v>
      </c>
      <c r="IV12" s="13">
        <v>0.40612727272727278</v>
      </c>
      <c r="IW12" s="13">
        <v>0.40646363636363642</v>
      </c>
      <c r="IX12" s="13">
        <v>0.3516636363636364</v>
      </c>
      <c r="IY12" s="13">
        <v>0.26006818181818186</v>
      </c>
      <c r="IZ12" s="13">
        <v>0.22677727272727272</v>
      </c>
      <c r="JA12" s="13">
        <v>0.24838740909090909</v>
      </c>
      <c r="JB12" s="13">
        <v>0.17916136363636365</v>
      </c>
      <c r="JC12" s="13">
        <v>7.1724954545454536E-2</v>
      </c>
      <c r="JD12" s="13">
        <v>-5.9318181818181811E-4</v>
      </c>
      <c r="JE12" s="13">
        <v>0.17984786363636365</v>
      </c>
      <c r="JF12" s="13">
        <v>0.38358263636363632</v>
      </c>
      <c r="JG12" s="13">
        <v>0.44032399999999999</v>
      </c>
      <c r="JH12" s="13">
        <v>9.1595454545454535E-2</v>
      </c>
      <c r="JI12" s="13">
        <v>0.66169659090909083</v>
      </c>
      <c r="JJ12" s="13">
        <v>1.0284268636363636</v>
      </c>
      <c r="JK12" s="13">
        <v>0.72274540909090901</v>
      </c>
      <c r="JL12" s="13">
        <v>1.023648181818182</v>
      </c>
      <c r="JM12" s="13">
        <v>0.76447613636363654</v>
      </c>
      <c r="JN12" s="13">
        <v>0.63429999999999997</v>
      </c>
      <c r="JO12" s="13">
        <v>0.42941000000000012</v>
      </c>
      <c r="JP12" s="13">
        <v>0.42317499999999997</v>
      </c>
      <c r="JQ12" s="13">
        <v>0.36989000000000005</v>
      </c>
      <c r="JR12" s="13">
        <v>0.27462500000000001</v>
      </c>
      <c r="JS12" s="13">
        <v>0.23867499999999997</v>
      </c>
      <c r="JT12" s="13">
        <v>0.26303299999999996</v>
      </c>
      <c r="JU12" s="13">
        <v>0.19927335000000004</v>
      </c>
      <c r="JV12" s="13">
        <v>7.4419899999999997E-2</v>
      </c>
      <c r="JW12" s="13">
        <v>7.1573499999999998E-3</v>
      </c>
      <c r="JX12" s="13">
        <v>0.19240539999999995</v>
      </c>
      <c r="JY12" s="13">
        <v>0.39523340000000007</v>
      </c>
      <c r="JZ12" s="13">
        <v>0.45284419999999992</v>
      </c>
      <c r="KA12" s="13">
        <v>9.5265000000000002E-2</v>
      </c>
      <c r="KB12" s="13">
        <v>0.7154396999999999</v>
      </c>
      <c r="KC12" s="13">
        <v>0.96830930000000015</v>
      </c>
      <c r="KD12" s="13">
        <v>0.73131309999999994</v>
      </c>
      <c r="KE12" s="13">
        <v>0.97319430000000007</v>
      </c>
      <c r="KF12" s="13">
        <v>0.7743198</v>
      </c>
      <c r="KG12" s="13">
        <v>0.56419714285714284</v>
      </c>
      <c r="KH12" s="13">
        <v>0.38102285714285716</v>
      </c>
      <c r="KI12" s="13">
        <v>0.32575714285714286</v>
      </c>
      <c r="KJ12" s="13">
        <v>0.32860000000000006</v>
      </c>
      <c r="KK12" s="13">
        <v>0.22625428571428574</v>
      </c>
      <c r="KL12" s="13">
        <v>0.19744285714285714</v>
      </c>
      <c r="KM12" s="13">
        <v>0.26371442857142863</v>
      </c>
      <c r="KN12" s="13">
        <v>0.26795531428571423</v>
      </c>
      <c r="KO12" s="13">
        <v>7.4005000000000015E-2</v>
      </c>
      <c r="KP12" s="13">
        <v>7.8472485714285709E-2</v>
      </c>
      <c r="KQ12" s="13">
        <v>0.19360231428571431</v>
      </c>
      <c r="KR12" s="13">
        <v>0.42741594285714285</v>
      </c>
      <c r="KS12" s="13">
        <v>0.48132377142857141</v>
      </c>
      <c r="KT12" s="13">
        <v>0.10234571428571428</v>
      </c>
      <c r="KU12" s="13">
        <v>0.72019294285714286</v>
      </c>
      <c r="KV12" s="13">
        <v>0.72537228571428591</v>
      </c>
      <c r="KW12" s="13">
        <v>0.73547162857142856</v>
      </c>
      <c r="KX12" s="13">
        <v>0.76914268571428579</v>
      </c>
      <c r="KY12" s="13">
        <v>0.77808751428571432</v>
      </c>
      <c r="KZ12" s="13">
        <v>0.54794074074074062</v>
      </c>
      <c r="LA12" s="13">
        <v>0.32095185185185188</v>
      </c>
      <c r="LB12" s="13">
        <v>0.24365185185185187</v>
      </c>
      <c r="LC12" s="13">
        <v>0.23637407407407404</v>
      </c>
      <c r="LD12" s="13">
        <v>0.19244074074074077</v>
      </c>
      <c r="LE12" s="13">
        <v>0.16931851851851856</v>
      </c>
      <c r="LF12" s="13">
        <v>0.39623585185185189</v>
      </c>
      <c r="LG12" s="13">
        <v>0.38449659259259267</v>
      </c>
      <c r="LH12" s="13">
        <v>0.15185933333333337</v>
      </c>
      <c r="LI12" s="13">
        <v>0.13794233333333339</v>
      </c>
      <c r="LJ12" s="13">
        <v>0.26060462962962955</v>
      </c>
      <c r="LK12" s="13">
        <v>0.47939737037037045</v>
      </c>
      <c r="LL12" s="13">
        <v>0.52712874074074079</v>
      </c>
      <c r="LM12" s="13">
        <v>4.3933333333333317E-2</v>
      </c>
      <c r="LN12" s="13">
        <v>1.3275987037037036</v>
      </c>
      <c r="LO12" s="13">
        <v>0.681145</v>
      </c>
      <c r="LP12" s="13">
        <v>0.6609398148148149</v>
      </c>
      <c r="LQ12" s="13">
        <v>0.74654596296296294</v>
      </c>
      <c r="LR12" s="13">
        <v>0.73102133333333308</v>
      </c>
      <c r="LS12" s="13">
        <v>41.703749999999999</v>
      </c>
      <c r="LT12" s="13">
        <v>42.99</v>
      </c>
      <c r="LU12" s="13">
        <v>108.2625</v>
      </c>
      <c r="LV12" s="13">
        <f t="shared" si="96"/>
        <v>22.737499999999997</v>
      </c>
      <c r="LW12" s="13">
        <f t="shared" si="7"/>
        <v>8.7424912740740748</v>
      </c>
      <c r="LX12" s="13">
        <v>0.55089999999999995</v>
      </c>
      <c r="LY12" s="13">
        <v>0.31169999999999998</v>
      </c>
      <c r="LZ12" s="13">
        <v>0.1608</v>
      </c>
      <c r="MA12" s="13">
        <v>0.17860000000000001</v>
      </c>
      <c r="MB12" s="13">
        <v>0.14480000000000001</v>
      </c>
      <c r="MC12" s="13">
        <v>0.1366</v>
      </c>
      <c r="MD12" s="13">
        <v>0.50919999999999999</v>
      </c>
      <c r="ME12" s="13">
        <v>0.54790000000000005</v>
      </c>
      <c r="MF12" s="13">
        <v>0.2712</v>
      </c>
      <c r="MG12" s="13">
        <v>0.31979999999999997</v>
      </c>
      <c r="MH12" s="13">
        <v>0.27679999999999999</v>
      </c>
      <c r="MI12" s="13">
        <v>0.58289999999999997</v>
      </c>
      <c r="MJ12" s="13">
        <v>0.6018</v>
      </c>
      <c r="MK12" s="13">
        <v>3.3799999999999997E-2</v>
      </c>
      <c r="ML12" s="13">
        <v>2.0941999999999998</v>
      </c>
      <c r="MM12" s="13">
        <v>0.50600000000000001</v>
      </c>
      <c r="MN12" s="13">
        <v>0.54420000000000002</v>
      </c>
      <c r="MO12" s="13">
        <v>0.61270000000000002</v>
      </c>
      <c r="MP12" s="13">
        <v>0.64280000000000004</v>
      </c>
      <c r="MQ12" s="13">
        <v>37.489629630000003</v>
      </c>
      <c r="MR12" s="13">
        <v>36.851851852000003</v>
      </c>
      <c r="MS12" s="13">
        <v>37.261111110999998</v>
      </c>
      <c r="MT12" s="13">
        <f t="shared" si="69"/>
        <v>-0.22851851900000497</v>
      </c>
      <c r="MU12" s="13">
        <v>106.77777777999999</v>
      </c>
      <c r="MV12" s="13">
        <f t="shared" si="70"/>
        <v>40.222222220000006</v>
      </c>
      <c r="MW12" s="13">
        <f t="shared" si="8"/>
        <v>22.037755554338005</v>
      </c>
      <c r="MX12" s="13">
        <v>0.4588523809523809</v>
      </c>
      <c r="MY12" s="13">
        <v>0.22882857142857149</v>
      </c>
      <c r="MZ12" s="13">
        <v>0.10811428571428573</v>
      </c>
      <c r="NA12" s="13">
        <v>0.11907619047619049</v>
      </c>
      <c r="NB12" s="13">
        <v>9.907619047619047E-2</v>
      </c>
      <c r="NC12" s="13">
        <v>8.8180952380952388E-2</v>
      </c>
      <c r="ND12" s="13">
        <v>0.58615314285714304</v>
      </c>
      <c r="NE12" s="13">
        <v>0.61772657142857146</v>
      </c>
      <c r="NF12" s="13">
        <v>0.31397476190476192</v>
      </c>
      <c r="NG12" s="13">
        <v>0.35785180952380952</v>
      </c>
      <c r="NH12" s="13">
        <v>0.33405414285714286</v>
      </c>
      <c r="NI12" s="13">
        <v>0.64349895238095245</v>
      </c>
      <c r="NJ12" s="13">
        <v>0.67664790476190473</v>
      </c>
      <c r="NK12" s="13">
        <v>1.9999999999999997E-2</v>
      </c>
      <c r="NL12" s="13">
        <v>2.8604754761904765</v>
      </c>
      <c r="NM12" s="13">
        <v>0.54123814285714278</v>
      </c>
      <c r="NN12" s="13">
        <v>0.57045047619047617</v>
      </c>
      <c r="NO12" s="13">
        <v>0.65564442857142868</v>
      </c>
      <c r="NP12" s="13">
        <v>0.6775674761904763</v>
      </c>
      <c r="NQ12" s="13">
        <v>38.92</v>
      </c>
      <c r="NR12" s="13">
        <v>39.892499999999998</v>
      </c>
      <c r="NS12" s="13">
        <v>124.27500000000001</v>
      </c>
      <c r="NT12" s="13">
        <f t="shared" si="71"/>
        <v>41.724999999999994</v>
      </c>
      <c r="NU12" s="13">
        <f t="shared" si="9"/>
        <v>25.774641192857139</v>
      </c>
      <c r="NV12" s="13">
        <v>0.55213833333333329</v>
      </c>
      <c r="NW12" s="13">
        <v>0.26014666666666669</v>
      </c>
      <c r="NX12" s="13">
        <v>9.0476666666666664E-2</v>
      </c>
      <c r="NY12" s="13">
        <v>0.11035333333333329</v>
      </c>
      <c r="NZ12" s="13">
        <v>9.9606666666666677E-2</v>
      </c>
      <c r="OA12" s="13">
        <v>8.8615000000000013E-2</v>
      </c>
      <c r="OB12" s="13">
        <v>0.66547149999999999</v>
      </c>
      <c r="OC12" s="13">
        <v>0.71780940000000004</v>
      </c>
      <c r="OD12" s="13">
        <v>0.40321673333333335</v>
      </c>
      <c r="OE12" s="13">
        <v>0.48351996666666669</v>
      </c>
      <c r="OF12" s="13">
        <v>0.35900491666666651</v>
      </c>
      <c r="OG12" s="13">
        <v>0.69317634999999989</v>
      </c>
      <c r="OH12" s="13">
        <v>0.72224556666666628</v>
      </c>
      <c r="OI12" s="13">
        <v>1.074666666666667E-2</v>
      </c>
      <c r="OJ12" s="13">
        <v>4.0142566166666658</v>
      </c>
      <c r="OK12" s="13">
        <v>0.50032536666666649</v>
      </c>
      <c r="OL12" s="13">
        <v>0.53974765000000002</v>
      </c>
      <c r="OM12" s="13">
        <v>0.63203403333333341</v>
      </c>
      <c r="ON12" s="13">
        <v>0.66110441666666675</v>
      </c>
      <c r="OO12" s="13">
        <v>37.109499999999997</v>
      </c>
      <c r="OP12" s="13">
        <v>39.409999999999997</v>
      </c>
      <c r="OQ12" s="13">
        <v>112.29</v>
      </c>
      <c r="OR12" s="13">
        <f t="shared" si="80"/>
        <v>58.709999999999994</v>
      </c>
      <c r="OS12" s="13">
        <f t="shared" si="77"/>
        <v>42.142589873999995</v>
      </c>
      <c r="OT12" s="13">
        <v>0.6455642857142857</v>
      </c>
      <c r="OU12" s="13">
        <v>0.29024285714285714</v>
      </c>
      <c r="OV12" s="13">
        <v>6.753214285714286E-2</v>
      </c>
      <c r="OW12" s="13">
        <v>0.10816071428571432</v>
      </c>
      <c r="OX12" s="13">
        <v>0.10445</v>
      </c>
      <c r="OY12" s="13">
        <v>0.10088571428571429</v>
      </c>
      <c r="OZ12" s="13">
        <v>0.71245407142857153</v>
      </c>
      <c r="PA12" s="13">
        <v>0.80982546428571445</v>
      </c>
      <c r="PB12" s="13">
        <v>0.456679892857143</v>
      </c>
      <c r="PC12" s="13">
        <v>0.62178967857142842</v>
      </c>
      <c r="PD12" s="13">
        <v>0.37933785714285712</v>
      </c>
      <c r="PE12" s="13">
        <v>0.7207778214285715</v>
      </c>
      <c r="PF12" s="13">
        <v>0.72892232142857138</v>
      </c>
      <c r="PG12" s="13">
        <v>3.7107142857142864E-3</v>
      </c>
      <c r="PH12" s="13">
        <v>4.9729607142857137</v>
      </c>
      <c r="PI12" s="13">
        <v>0.46842135714285721</v>
      </c>
      <c r="PJ12" s="13">
        <v>0.53239492857142856</v>
      </c>
      <c r="PK12" s="13">
        <v>0.61445199999999989</v>
      </c>
      <c r="PL12" s="13">
        <v>0.66083099999999995</v>
      </c>
      <c r="PM12" s="13">
        <f t="shared" si="10"/>
        <v>0.8006644461065402</v>
      </c>
      <c r="PN12" s="13">
        <v>43.791428570000001</v>
      </c>
      <c r="PO12" s="13">
        <v>43.588749999999997</v>
      </c>
      <c r="PP12" s="13">
        <v>41.872500000000002</v>
      </c>
      <c r="PQ12" s="13">
        <f t="shared" si="92"/>
        <v>41.071835553893465</v>
      </c>
      <c r="PR12" s="13">
        <v>121.1</v>
      </c>
      <c r="PS12" s="13">
        <f t="shared" si="93"/>
        <v>67.900000000000006</v>
      </c>
      <c r="PT12" s="13">
        <f t="shared" si="12"/>
        <v>54.987149025000015</v>
      </c>
      <c r="PU12" s="13">
        <v>0.63694347826086972</v>
      </c>
      <c r="PV12" s="13">
        <v>0.27749565217391309</v>
      </c>
      <c r="PW12" s="13">
        <v>6.3943478260869574E-2</v>
      </c>
      <c r="PX12" s="13">
        <v>0.1001913043478261</v>
      </c>
      <c r="PY12" s="13">
        <v>9.2673913043478259E-2</v>
      </c>
      <c r="PZ12" s="13">
        <v>8.9691304347826087E-2</v>
      </c>
      <c r="QA12" s="13">
        <v>0.72601639130434781</v>
      </c>
      <c r="QB12" s="13">
        <v>0.81525682608695649</v>
      </c>
      <c r="QC12" s="13">
        <v>0.46616508695652176</v>
      </c>
      <c r="QD12" s="13">
        <v>0.62150047826086952</v>
      </c>
      <c r="QE12" s="13">
        <v>0.39314691304347826</v>
      </c>
      <c r="QF12" s="13">
        <v>0.74351352173913055</v>
      </c>
      <c r="QG12" s="13">
        <v>0.75099478260869568</v>
      </c>
      <c r="QH12" s="13">
        <v>7.5173913043478256E-3</v>
      </c>
      <c r="QI12" s="13">
        <v>5.3513147391304354</v>
      </c>
      <c r="QJ12" s="13">
        <v>0.48276621739130432</v>
      </c>
      <c r="QK12" s="13">
        <v>0.5420870000000001</v>
      </c>
      <c r="QL12" s="13">
        <v>0.62846608695652162</v>
      </c>
      <c r="QM12" s="13">
        <v>0.6710538695652174</v>
      </c>
      <c r="QN12" s="13">
        <f t="shared" si="13"/>
        <v>0.77286322218641834</v>
      </c>
      <c r="QO12" s="13">
        <v>38.103333333000002</v>
      </c>
      <c r="QP12" s="13">
        <v>39.4</v>
      </c>
      <c r="QQ12" s="13">
        <v>106.36666667</v>
      </c>
      <c r="QR12" s="13">
        <f>DZ12-QQ12</f>
        <v>82.633333329999999</v>
      </c>
      <c r="QS12" s="13">
        <f>QB12*QR12</f>
        <v>67.367389059601308</v>
      </c>
      <c r="QT12" s="13">
        <v>0.67805312500000003</v>
      </c>
      <c r="QU12" s="13">
        <v>0.2850125</v>
      </c>
      <c r="QV12" s="13">
        <v>5.8421875000000005E-2</v>
      </c>
      <c r="QW12" s="13">
        <v>9.0143749999999995E-2</v>
      </c>
      <c r="QX12" s="13">
        <v>9.2384375000000005E-2</v>
      </c>
      <c r="QY12" s="13">
        <v>8.8203124999999966E-2</v>
      </c>
      <c r="QZ12" s="13">
        <v>0.76492212499999979</v>
      </c>
      <c r="RA12" s="13">
        <v>0.84070887500000002</v>
      </c>
      <c r="RB12" s="13">
        <v>0.51849012500000002</v>
      </c>
      <c r="RC12" s="13">
        <v>0.65832271875000015</v>
      </c>
      <c r="RD12" s="13">
        <v>0.40843353124999998</v>
      </c>
      <c r="RE12" s="13">
        <v>0.75938296875000011</v>
      </c>
      <c r="RF12" s="13">
        <v>0.76900806250000009</v>
      </c>
      <c r="RG12" s="13">
        <v>-2.240625E-3</v>
      </c>
      <c r="RH12" s="13">
        <v>6.5275341874999997</v>
      </c>
      <c r="RI12" s="13">
        <v>0.48591378125000007</v>
      </c>
      <c r="RJ12" s="13">
        <v>0.53401703125</v>
      </c>
      <c r="RK12" s="13">
        <v>0.6348523749999998</v>
      </c>
      <c r="RL12" s="13">
        <v>0.66900950000000003</v>
      </c>
      <c r="RM12" s="13">
        <f t="shared" si="14"/>
        <v>0.9152933654720512</v>
      </c>
      <c r="RN12" s="13">
        <v>0.64880212765957468</v>
      </c>
      <c r="RO12" s="13">
        <v>0.29912765957446802</v>
      </c>
      <c r="RP12" s="13">
        <v>5.37617021276596E-2</v>
      </c>
      <c r="RQ12" s="13">
        <v>9.4614893617021245E-2</v>
      </c>
      <c r="RR12" s="13">
        <v>9.1678723404255341E-2</v>
      </c>
      <c r="RS12" s="13">
        <v>8.7712765957446842E-2</v>
      </c>
      <c r="RT12" s="13">
        <v>0.74489604255319142</v>
      </c>
      <c r="RU12" s="13">
        <v>0.8461951276595745</v>
      </c>
      <c r="RV12" s="13">
        <v>0.51913376595744687</v>
      </c>
      <c r="RW12" s="13">
        <v>0.69461857446808506</v>
      </c>
      <c r="RX12" s="13">
        <v>0.36848340425531906</v>
      </c>
      <c r="RY12" s="13">
        <v>0.75119999999999998</v>
      </c>
      <c r="RZ12" s="13">
        <v>0.76058212765957467</v>
      </c>
      <c r="SA12" s="13">
        <v>2.936170212765959E-3</v>
      </c>
      <c r="SB12" s="13">
        <v>5.872153595744682</v>
      </c>
      <c r="SC12" s="13">
        <v>0.43561814893617029</v>
      </c>
      <c r="SD12" s="13">
        <v>0.49471142553191472</v>
      </c>
      <c r="SE12" s="13">
        <v>0.5874727446808512</v>
      </c>
      <c r="SF12" s="13">
        <v>0.63066802127659594</v>
      </c>
      <c r="SG12" s="13">
        <f t="shared" si="15"/>
        <v>1.1376250595320281</v>
      </c>
      <c r="SH12" s="21">
        <v>144.16666666666666</v>
      </c>
      <c r="SI12" s="21">
        <f t="shared" si="97"/>
        <v>58.833333333333343</v>
      </c>
      <c r="SJ12" s="24">
        <f t="shared" si="98"/>
        <v>49.784480010638305</v>
      </c>
      <c r="SK12" s="13">
        <v>0.69892608695652181</v>
      </c>
      <c r="SL12" s="13">
        <v>0.29840869565217387</v>
      </c>
      <c r="SM12" s="13">
        <v>4.7356521739130443E-2</v>
      </c>
      <c r="SN12" s="13">
        <v>8.4408695652173918E-2</v>
      </c>
      <c r="SO12" s="13">
        <v>8.576086956521739E-2</v>
      </c>
      <c r="SP12" s="13">
        <v>8.4593478260869548E-2</v>
      </c>
      <c r="SQ12" s="13">
        <v>0.78465765217391303</v>
      </c>
      <c r="SR12" s="13">
        <v>0.87226417391304312</v>
      </c>
      <c r="SS12" s="13">
        <v>0.55931158695652172</v>
      </c>
      <c r="ST12" s="13">
        <v>0.72433147826086974</v>
      </c>
      <c r="SU12" s="13">
        <v>0.40180567391304345</v>
      </c>
      <c r="SV12" s="13">
        <v>0.7807815434782609</v>
      </c>
      <c r="SW12" s="13">
        <v>0.7833560869565217</v>
      </c>
      <c r="SX12" s="13">
        <v>-1.3521739130434782E-3</v>
      </c>
      <c r="SY12" s="13">
        <v>7.307792413043475</v>
      </c>
      <c r="SZ12" s="13">
        <v>0.46081019565217396</v>
      </c>
      <c r="TA12" s="13">
        <v>0.5119673478260871</v>
      </c>
      <c r="TB12" s="13">
        <v>0.61517632608695638</v>
      </c>
      <c r="TC12" s="13">
        <v>0.6517049347826086</v>
      </c>
      <c r="TD12" s="13">
        <v>1.627861639</v>
      </c>
      <c r="TE12" s="13">
        <v>-0.69254713700000003</v>
      </c>
      <c r="TF12" s="13">
        <f t="shared" si="73"/>
        <v>1.3122640198630018</v>
      </c>
      <c r="TG12" s="21">
        <v>122.08</v>
      </c>
      <c r="TH12" s="21">
        <f t="shared" si="16"/>
        <v>80.92</v>
      </c>
      <c r="TI12" s="24">
        <f t="shared" si="74"/>
        <v>70.583616953043446</v>
      </c>
      <c r="TJ12" s="26">
        <v>11</v>
      </c>
      <c r="TK12" s="24">
        <v>5.21</v>
      </c>
      <c r="TL12" s="13">
        <v>1.06</v>
      </c>
      <c r="TM12" s="24">
        <v>80.599999999999994</v>
      </c>
      <c r="TN12" s="24">
        <v>27.6</v>
      </c>
      <c r="TO12" s="24">
        <v>5.7</v>
      </c>
      <c r="TP12" s="24">
        <v>10.5</v>
      </c>
    </row>
    <row r="13" spans="1:536" x14ac:dyDescent="0.25">
      <c r="A13" s="10">
        <v>12</v>
      </c>
      <c r="B13" s="20">
        <v>2</v>
      </c>
      <c r="C13" s="21">
        <v>302</v>
      </c>
      <c r="D13" s="21">
        <v>3</v>
      </c>
      <c r="E13" s="21" t="s">
        <v>65</v>
      </c>
      <c r="F13" s="21">
        <v>6</v>
      </c>
      <c r="G13" s="24">
        <f t="shared" si="17"/>
        <v>116.48000000000002</v>
      </c>
      <c r="H13" s="24">
        <f t="shared" si="18"/>
        <v>38.826666666666675</v>
      </c>
      <c r="I13" s="21">
        <v>104</v>
      </c>
      <c r="J13" s="13">
        <f t="shared" si="19"/>
        <v>38.826666666666675</v>
      </c>
      <c r="K13" s="13">
        <f t="shared" si="20"/>
        <v>38.826666666666675</v>
      </c>
      <c r="L13" s="13">
        <f t="shared" si="21"/>
        <v>38.826666666666675</v>
      </c>
      <c r="M13" s="22">
        <v>408741.58307200001</v>
      </c>
      <c r="N13" s="22">
        <v>3660474.5257970002</v>
      </c>
      <c r="O13" s="23">
        <v>33.079040999999997</v>
      </c>
      <c r="P13" s="23">
        <v>-111.97775900000001</v>
      </c>
      <c r="Q13" s="13">
        <v>47.839999999999996</v>
      </c>
      <c r="R13" s="13">
        <v>22</v>
      </c>
      <c r="S13" s="13">
        <v>30.160000000000004</v>
      </c>
      <c r="T13" s="13">
        <v>53.12</v>
      </c>
      <c r="U13" s="13">
        <v>22.72</v>
      </c>
      <c r="V13" s="13">
        <v>24.160000000000004</v>
      </c>
      <c r="W13" s="10">
        <v>-9999</v>
      </c>
      <c r="X13" s="10">
        <v>-9999</v>
      </c>
      <c r="Y13" s="10">
        <v>-9999</v>
      </c>
      <c r="Z13" s="13">
        <v>55.947761194029901</v>
      </c>
      <c r="AA13" s="21">
        <v>-9999</v>
      </c>
      <c r="AB13" s="21">
        <v>-9999</v>
      </c>
      <c r="AC13" s="21">
        <v>-9999</v>
      </c>
      <c r="AD13" s="10">
        <v>8.4</v>
      </c>
      <c r="AE13" s="10">
        <v>7.2</v>
      </c>
      <c r="AF13" s="13">
        <v>0.8</v>
      </c>
      <c r="AG13" s="10" t="s">
        <v>132</v>
      </c>
      <c r="AH13" s="10">
        <v>2</v>
      </c>
      <c r="AI13" s="24">
        <v>1.1000000000000001</v>
      </c>
      <c r="AJ13" s="24">
        <v>0.4</v>
      </c>
      <c r="AK13" s="10">
        <v>1</v>
      </c>
      <c r="AL13" s="10">
        <v>348</v>
      </c>
      <c r="AM13" s="10">
        <v>45</v>
      </c>
      <c r="AN13" s="13">
        <v>1.39</v>
      </c>
      <c r="AO13" s="24">
        <v>6.9</v>
      </c>
      <c r="AP13" s="24">
        <v>15.4</v>
      </c>
      <c r="AQ13" s="13">
        <v>4.04</v>
      </c>
      <c r="AR13" s="10">
        <v>2982</v>
      </c>
      <c r="AS13" s="10">
        <v>342</v>
      </c>
      <c r="AT13" s="10">
        <v>271</v>
      </c>
      <c r="AU13" s="10">
        <v>19.8</v>
      </c>
      <c r="AV13" s="10">
        <v>0</v>
      </c>
      <c r="AW13" s="10">
        <v>5</v>
      </c>
      <c r="AX13" s="10">
        <v>75</v>
      </c>
      <c r="AY13" s="10">
        <v>14</v>
      </c>
      <c r="AZ13" s="10">
        <v>6</v>
      </c>
      <c r="BA13" s="10">
        <v>1.1000000000000001</v>
      </c>
      <c r="BB13" s="10">
        <v>65</v>
      </c>
      <c r="BC13" s="25">
        <v>1.183697932274498</v>
      </c>
      <c r="BD13" s="25">
        <v>1.7603351119533237</v>
      </c>
      <c r="BE13" s="25">
        <v>1.2947410517896423</v>
      </c>
      <c r="BF13" s="25">
        <v>4.4225310025399676</v>
      </c>
      <c r="BG13" s="25">
        <v>10.924411647387316</v>
      </c>
      <c r="BH13" s="25">
        <v>13.347541633624109</v>
      </c>
      <c r="BI13" s="13">
        <f t="shared" si="22"/>
        <v>11.776132176911286</v>
      </c>
      <c r="BJ13" s="13">
        <f t="shared" si="23"/>
        <v>16.955096384069854</v>
      </c>
      <c r="BK13" s="13">
        <f t="shared" si="24"/>
        <v>34.645220394229725</v>
      </c>
      <c r="BL13" s="13">
        <f t="shared" ref="BL13:BM13" si="101">(BK13+(BG13*4))</f>
        <v>78.34286698377899</v>
      </c>
      <c r="BM13" s="13">
        <f t="shared" si="101"/>
        <v>131.73303351827542</v>
      </c>
      <c r="BN13" s="13">
        <f t="shared" si="26"/>
        <v>17.69012401015987</v>
      </c>
      <c r="BO13" s="13">
        <f t="shared" si="27"/>
        <v>43.697646589549265</v>
      </c>
      <c r="BP13" s="13">
        <f t="shared" si="28"/>
        <v>53.390166534496437</v>
      </c>
      <c r="BQ13" s="13">
        <f t="shared" si="29"/>
        <v>114.77793713420557</v>
      </c>
      <c r="BR13" s="25">
        <v>1.8929177904305263</v>
      </c>
      <c r="BS13" s="25">
        <v>1.5359297860669228</v>
      </c>
      <c r="BT13" s="25">
        <v>2.6444711057788446</v>
      </c>
      <c r="BU13" s="25">
        <v>1.4393147069077146</v>
      </c>
      <c r="BV13" s="25">
        <v>1.4309932189868371</v>
      </c>
      <c r="BW13" s="25">
        <v>1.4968279143536876</v>
      </c>
      <c r="BX13" s="13">
        <f t="shared" si="30"/>
        <v>13.715390305989796</v>
      </c>
      <c r="BY13" s="13">
        <f t="shared" si="31"/>
        <v>24.293274729105175</v>
      </c>
      <c r="BZ13" s="13">
        <f t="shared" si="32"/>
        <v>30.050533556736035</v>
      </c>
      <c r="CA13" s="13">
        <f t="shared" si="33"/>
        <v>5.7572588276308583</v>
      </c>
      <c r="CB13" s="13">
        <f t="shared" si="34"/>
        <v>5.7239728759473483</v>
      </c>
      <c r="CC13" s="13">
        <f t="shared" si="35"/>
        <v>5.9873116574147502</v>
      </c>
      <c r="CD13" s="13">
        <f t="shared" si="36"/>
        <v>17.468543360992957</v>
      </c>
      <c r="CE13" s="13">
        <v>1.4849999999999999</v>
      </c>
      <c r="CF13" s="13">
        <v>5.0000000000000001E-3</v>
      </c>
      <c r="CG13" s="13">
        <v>0.47499999999999998</v>
      </c>
      <c r="CH13" s="13">
        <v>0.72</v>
      </c>
      <c r="CI13" s="13">
        <v>1.0649999999999999</v>
      </c>
      <c r="CJ13" s="13">
        <v>0.85000000000000009</v>
      </c>
      <c r="CK13" s="13">
        <f t="shared" si="37"/>
        <v>5.9599999999999991</v>
      </c>
      <c r="CL13" s="13">
        <f t="shared" si="38"/>
        <v>7.8599999999999994</v>
      </c>
      <c r="CM13" s="13">
        <f t="shared" si="39"/>
        <v>10.739999999999998</v>
      </c>
      <c r="CN13" s="13">
        <f t="shared" ref="CN13:CO13" si="102">(CM13+(CI13*4))</f>
        <v>14.999999999999998</v>
      </c>
      <c r="CO13" s="13">
        <f t="shared" si="102"/>
        <v>18.399999999999999</v>
      </c>
      <c r="CP13" s="13">
        <f t="shared" si="41"/>
        <v>2.88</v>
      </c>
      <c r="CQ13" s="13">
        <f t="shared" si="42"/>
        <v>4.26</v>
      </c>
      <c r="CR13" s="13">
        <f t="shared" si="43"/>
        <v>3.4000000000000004</v>
      </c>
      <c r="CS13" s="13">
        <f t="shared" si="44"/>
        <v>10.54</v>
      </c>
      <c r="CT13" s="10">
        <v>-9999</v>
      </c>
      <c r="CU13" s="10">
        <v>-9999</v>
      </c>
      <c r="CV13" s="10">
        <v>-9999</v>
      </c>
      <c r="CW13" s="10">
        <v>-9999</v>
      </c>
      <c r="CX13" s="10">
        <v>-9999</v>
      </c>
      <c r="CY13" s="10">
        <v>-9999</v>
      </c>
      <c r="CZ13" s="13">
        <v>9.9</v>
      </c>
      <c r="DA13" s="13">
        <v>9.9</v>
      </c>
      <c r="DB13" s="13">
        <v>9.9</v>
      </c>
      <c r="DC13" s="13">
        <v>27.666666666666668</v>
      </c>
      <c r="DD13" s="13">
        <v>38.333333333333336</v>
      </c>
      <c r="DE13" s="13">
        <v>38</v>
      </c>
      <c r="DF13" s="13">
        <v>51</v>
      </c>
      <c r="DG13" s="13">
        <v>50</v>
      </c>
      <c r="DH13" s="13">
        <v>62.666666666666664</v>
      </c>
      <c r="DI13" s="13">
        <v>61.666666666666664</v>
      </c>
      <c r="DJ13" s="13">
        <v>74</v>
      </c>
      <c r="DK13" s="13">
        <v>68.333333333333329</v>
      </c>
      <c r="DL13" s="13">
        <v>80.333333333333329</v>
      </c>
      <c r="DM13" s="13">
        <v>85.333333333333329</v>
      </c>
      <c r="DN13" s="13">
        <v>96.333333333333329</v>
      </c>
      <c r="DO13" s="13">
        <v>88.666666666666671</v>
      </c>
      <c r="DP13" s="13">
        <v>100.66666666666667</v>
      </c>
      <c r="DQ13" s="13">
        <f t="shared" si="45"/>
        <v>80.777777777777771</v>
      </c>
      <c r="DR13" s="13">
        <f t="shared" si="46"/>
        <v>80.777777777777771</v>
      </c>
      <c r="DS13" s="13">
        <v>86.333333333333329</v>
      </c>
      <c r="DT13" s="13">
        <v>95.333333333333329</v>
      </c>
      <c r="DU13" s="21">
        <v>131</v>
      </c>
      <c r="DV13" s="21">
        <v>147</v>
      </c>
      <c r="DW13" s="21">
        <v>166</v>
      </c>
      <c r="DX13" s="21">
        <v>171</v>
      </c>
      <c r="DY13" s="21">
        <v>178</v>
      </c>
      <c r="DZ13" s="21">
        <v>189</v>
      </c>
      <c r="EA13" s="21">
        <v>199</v>
      </c>
      <c r="EB13" s="21">
        <v>199</v>
      </c>
      <c r="EC13" s="21">
        <v>201</v>
      </c>
      <c r="ED13" s="21">
        <v>203</v>
      </c>
      <c r="EE13" s="12">
        <v>-9999</v>
      </c>
      <c r="EF13" s="12">
        <v>-9999</v>
      </c>
      <c r="EG13" s="12">
        <v>-9999</v>
      </c>
      <c r="EH13" s="12">
        <v>-9999</v>
      </c>
      <c r="EI13" s="12">
        <v>-9999</v>
      </c>
      <c r="EJ13" s="12">
        <v>-9999</v>
      </c>
      <c r="EK13" s="12">
        <v>-9999</v>
      </c>
      <c r="EL13" s="12">
        <v>-9999</v>
      </c>
      <c r="EM13" s="12">
        <v>-9999</v>
      </c>
      <c r="EN13" s="12">
        <v>-9999</v>
      </c>
      <c r="EO13" s="10">
        <v>-9999</v>
      </c>
      <c r="EP13" s="10">
        <v>-9999</v>
      </c>
      <c r="EQ13" s="10">
        <v>-9999</v>
      </c>
      <c r="ER13" s="10">
        <v>-9999</v>
      </c>
      <c r="ES13" s="10">
        <v>-9999</v>
      </c>
      <c r="ET13" s="10">
        <v>-9999</v>
      </c>
      <c r="EU13" s="10">
        <v>-9999</v>
      </c>
      <c r="EV13" s="10">
        <v>-9999</v>
      </c>
      <c r="EW13" s="10">
        <v>-9999</v>
      </c>
      <c r="EX13" s="10">
        <v>-9999</v>
      </c>
      <c r="EY13" s="21">
        <v>-9999</v>
      </c>
      <c r="EZ13" s="21">
        <v>-9999</v>
      </c>
      <c r="FA13" s="21">
        <v>-9999</v>
      </c>
      <c r="FB13" s="21">
        <v>-9999</v>
      </c>
      <c r="FC13" s="21">
        <v>-9999</v>
      </c>
      <c r="FD13" s="21">
        <v>-9999</v>
      </c>
      <c r="FE13" s="21">
        <v>-9999</v>
      </c>
      <c r="FF13" s="21">
        <v>-9999</v>
      </c>
      <c r="FG13" s="21">
        <v>-9999</v>
      </c>
      <c r="FH13" s="10">
        <v>-9999</v>
      </c>
      <c r="FI13" s="13">
        <v>332.71999999999997</v>
      </c>
      <c r="FJ13" s="10">
        <v>16</v>
      </c>
      <c r="FK13" s="10">
        <v>399.63</v>
      </c>
      <c r="FL13" s="10">
        <v>149</v>
      </c>
      <c r="FM13" s="10">
        <v>139.98999999999998</v>
      </c>
      <c r="FN13" s="10">
        <v>280.33999999999997</v>
      </c>
      <c r="FO13" s="10">
        <v>173.23</v>
      </c>
      <c r="FP13" s="10">
        <v>112.75000000000001</v>
      </c>
      <c r="FQ13" s="13">
        <f t="shared" si="47"/>
        <v>1105.3921568627454</v>
      </c>
      <c r="FR13" s="13">
        <f t="shared" si="48"/>
        <v>986.9572829131655</v>
      </c>
      <c r="FS13" s="13">
        <f t="shared" si="0"/>
        <v>3261.9607843137251</v>
      </c>
      <c r="FT13" s="13">
        <f t="shared" si="1"/>
        <v>3917.9411764705883</v>
      </c>
      <c r="FU13" s="13">
        <f t="shared" si="49"/>
        <v>1372.4509803921567</v>
      </c>
      <c r="FV13" s="13">
        <f t="shared" si="50"/>
        <v>2748.4313725490192</v>
      </c>
      <c r="FW13" s="13">
        <f t="shared" si="51"/>
        <v>11300.784313725489</v>
      </c>
      <c r="FX13" s="13">
        <f t="shared" si="52"/>
        <v>1698.3333333333333</v>
      </c>
      <c r="FY13" s="13">
        <v>75.239999999999995</v>
      </c>
      <c r="FZ13" s="13">
        <v>84.21</v>
      </c>
      <c r="GA13" s="13">
        <f t="shared" si="53"/>
        <v>13.780000000000001</v>
      </c>
      <c r="GB13" s="10">
        <v>3.04</v>
      </c>
      <c r="GC13" s="13">
        <f t="shared" si="54"/>
        <v>99.163607843137243</v>
      </c>
      <c r="GD13" s="13">
        <v>0.90200000000000002</v>
      </c>
      <c r="GE13" s="13">
        <f t="shared" si="55"/>
        <v>35.339829411764704</v>
      </c>
      <c r="GF13" s="13">
        <v>1.69</v>
      </c>
      <c r="GG13" s="13">
        <f t="shared" si="56"/>
        <v>23.194421568627444</v>
      </c>
      <c r="GH13" s="13">
        <v>3.92</v>
      </c>
      <c r="GI13" s="13">
        <f t="shared" si="57"/>
        <v>66.574666666666658</v>
      </c>
      <c r="GJ13" s="13">
        <f t="shared" si="58"/>
        <v>224.27252549019602</v>
      </c>
      <c r="GK13" s="13">
        <f t="shared" si="59"/>
        <v>200.24332633053214</v>
      </c>
      <c r="GL13" s="10">
        <v>17.2</v>
      </c>
      <c r="GM13" s="13">
        <v>6.21</v>
      </c>
      <c r="GN13" s="13">
        <f t="shared" si="60"/>
        <v>5195.9470462087993</v>
      </c>
      <c r="GO13" s="13">
        <v>2.3199999999999998</v>
      </c>
      <c r="GP13" s="13">
        <f t="shared" si="61"/>
        <v>0.37359098228663445</v>
      </c>
      <c r="GQ13" s="13">
        <f t="shared" si="62"/>
        <v>1941.158960902482</v>
      </c>
      <c r="GR13" s="13">
        <f t="shared" si="63"/>
        <v>2174.0980362107803</v>
      </c>
      <c r="GS13" s="21">
        <v>-9999</v>
      </c>
      <c r="GT13" s="13">
        <v>4513.08</v>
      </c>
      <c r="GU13" s="13">
        <f t="shared" si="64"/>
        <v>1669.8396</v>
      </c>
      <c r="GV13" s="13">
        <f t="shared" si="65"/>
        <v>1870.2203520000003</v>
      </c>
      <c r="GW13" s="21">
        <v>-9999</v>
      </c>
      <c r="GX13" s="21">
        <v>-9999</v>
      </c>
      <c r="GY13" s="13">
        <v>3</v>
      </c>
      <c r="GZ13" s="13">
        <f t="shared" si="66"/>
        <v>2.94</v>
      </c>
      <c r="HA13" s="21">
        <v>3000</v>
      </c>
      <c r="HB13" s="13">
        <f t="shared" si="2"/>
        <v>0.47342995169082125</v>
      </c>
      <c r="HC13" s="21">
        <f t="shared" si="91"/>
        <v>2510.1193459945889</v>
      </c>
      <c r="HD13" s="22">
        <f t="shared" si="4"/>
        <v>1.2931034482758621</v>
      </c>
      <c r="HE13" s="21">
        <f t="shared" si="5"/>
        <v>2510.1193459945889</v>
      </c>
      <c r="HF13" s="13">
        <v>3.96</v>
      </c>
      <c r="HG13" s="22">
        <f t="shared" si="67"/>
        <v>99.400726101385715</v>
      </c>
      <c r="HH13" s="22">
        <f>(GR13-1701.25)/G13</f>
        <v>4.0594783328535389</v>
      </c>
      <c r="HI13" s="13">
        <v>0.53968749999999999</v>
      </c>
      <c r="HJ13" s="13">
        <v>0.39965624999999999</v>
      </c>
      <c r="HK13" s="13">
        <v>0.39966250000000003</v>
      </c>
      <c r="HL13" s="13">
        <v>0.33257499999999995</v>
      </c>
      <c r="HM13" s="13">
        <v>0.20611874999999996</v>
      </c>
      <c r="HN13" s="13">
        <v>0.1870125</v>
      </c>
      <c r="HO13" s="13">
        <v>0.23736956250000002</v>
      </c>
      <c r="HP13" s="13">
        <v>0.14907412500000003</v>
      </c>
      <c r="HQ13" s="13">
        <v>9.1487562499999994E-2</v>
      </c>
      <c r="HR13" s="13">
        <v>-6.2312500000000085E-5</v>
      </c>
      <c r="HS13" s="13">
        <v>0.14911687500000001</v>
      </c>
      <c r="HT13" s="13">
        <v>0.4472708749999999</v>
      </c>
      <c r="HU13" s="13">
        <v>0.48526762500000004</v>
      </c>
      <c r="HV13" s="13">
        <v>0.12645625000000002</v>
      </c>
      <c r="HW13" s="13">
        <v>0.62339762500000007</v>
      </c>
      <c r="HX13" s="13">
        <v>1.0003418125000001</v>
      </c>
      <c r="HY13" s="13">
        <v>0.62679431249999995</v>
      </c>
      <c r="HZ13" s="13">
        <v>0.99975218749999994</v>
      </c>
      <c r="IA13" s="13">
        <v>0.67459431250000002</v>
      </c>
      <c r="IB13" s="13">
        <v>0.58024374999999995</v>
      </c>
      <c r="IC13" s="13">
        <v>0.42998124999999998</v>
      </c>
      <c r="ID13" s="13">
        <v>0.41113125</v>
      </c>
      <c r="IE13" s="13">
        <v>0.37245000000000006</v>
      </c>
      <c r="IF13" s="13">
        <v>0.25549374999999991</v>
      </c>
      <c r="IG13" s="13">
        <v>0.2324</v>
      </c>
      <c r="IH13" s="13">
        <v>0.21800768750000002</v>
      </c>
      <c r="II13" s="13">
        <v>0.17044949999999998</v>
      </c>
      <c r="IJ13" s="13">
        <v>7.1521500000000002E-2</v>
      </c>
      <c r="IK13" s="13">
        <v>2.2203000000000001E-2</v>
      </c>
      <c r="IL13" s="13">
        <v>0.14879950000000003</v>
      </c>
      <c r="IM13" s="13">
        <v>0.38850537499999999</v>
      </c>
      <c r="IN13" s="13">
        <v>0.42795493749999991</v>
      </c>
      <c r="IO13" s="13">
        <v>0.11695625</v>
      </c>
      <c r="IP13" s="13">
        <v>0.55800312500000016</v>
      </c>
      <c r="IQ13" s="13">
        <v>0.87410618750000002</v>
      </c>
      <c r="IR13" s="13">
        <v>0.68315024999999996</v>
      </c>
      <c r="IS13" s="13">
        <v>0.88992137500000013</v>
      </c>
      <c r="IT13" s="13">
        <v>0.72379456249999985</v>
      </c>
      <c r="IU13" s="13">
        <v>0.60943749999999997</v>
      </c>
      <c r="IV13" s="13">
        <v>0.42000416666666673</v>
      </c>
      <c r="IW13" s="13">
        <v>0.4199208333333333</v>
      </c>
      <c r="IX13" s="13">
        <v>0.36484583333333337</v>
      </c>
      <c r="IY13" s="13">
        <v>0.26869999999999999</v>
      </c>
      <c r="IZ13" s="13">
        <v>0.23444583333333333</v>
      </c>
      <c r="JA13" s="13">
        <v>0.25095100000000009</v>
      </c>
      <c r="JB13" s="13">
        <v>0.18396145833333341</v>
      </c>
      <c r="JC13" s="13">
        <v>7.025545833333334E-2</v>
      </c>
      <c r="JD13" s="13">
        <v>3.2083333333333108E-5</v>
      </c>
      <c r="JE13" s="13">
        <v>0.18392283333333329</v>
      </c>
      <c r="JF13" s="13">
        <v>0.38788020833333342</v>
      </c>
      <c r="JG13" s="13">
        <v>0.44420670833333342</v>
      </c>
      <c r="JH13" s="13">
        <v>9.6145833333333361E-2</v>
      </c>
      <c r="JI13" s="13">
        <v>0.67060837500000003</v>
      </c>
      <c r="JJ13" s="13">
        <v>1.0004454583333333</v>
      </c>
      <c r="JK13" s="13">
        <v>0.73226020833333338</v>
      </c>
      <c r="JL13" s="13">
        <v>1.0001197500000001</v>
      </c>
      <c r="JM13" s="13">
        <v>0.77345150000000007</v>
      </c>
      <c r="JN13" s="13">
        <v>0.66793684210526316</v>
      </c>
      <c r="JO13" s="13">
        <v>0.44558421052631586</v>
      </c>
      <c r="JP13" s="13">
        <v>0.43493684210526323</v>
      </c>
      <c r="JQ13" s="13">
        <v>0.38132105263157895</v>
      </c>
      <c r="JR13" s="13">
        <v>0.27848421052631578</v>
      </c>
      <c r="JS13" s="13">
        <v>0.24518421052631578</v>
      </c>
      <c r="JT13" s="13">
        <v>0.27308205263157892</v>
      </c>
      <c r="JU13" s="13">
        <v>0.211147</v>
      </c>
      <c r="JV13" s="13">
        <v>7.764384210526315E-2</v>
      </c>
      <c r="JW13" s="13">
        <v>1.2003473684210527E-2</v>
      </c>
      <c r="JX13" s="13">
        <v>0.19965126315789472</v>
      </c>
      <c r="JY13" s="13">
        <v>0.41143526315789475</v>
      </c>
      <c r="JZ13" s="13">
        <v>0.46285773684210529</v>
      </c>
      <c r="KA13" s="13">
        <v>0.10283684210526316</v>
      </c>
      <c r="KB13" s="13">
        <v>0.75184584210526328</v>
      </c>
      <c r="KC13" s="13">
        <v>0.94713936842105273</v>
      </c>
      <c r="KD13" s="13">
        <v>0.73049994736842105</v>
      </c>
      <c r="KE13" s="13">
        <v>0.95563842105263153</v>
      </c>
      <c r="KF13" s="13">
        <v>0.7750093684210525</v>
      </c>
      <c r="KG13" s="13">
        <v>0.56258529411764713</v>
      </c>
      <c r="KH13" s="13">
        <v>0.378785294117647</v>
      </c>
      <c r="KI13" s="13">
        <v>0.32206764705882351</v>
      </c>
      <c r="KJ13" s="13">
        <v>0.32488823529411759</v>
      </c>
      <c r="KK13" s="13">
        <v>0.22104411764705884</v>
      </c>
      <c r="KL13" s="13">
        <v>0.19626176470588233</v>
      </c>
      <c r="KM13" s="13">
        <v>0.26751414705882359</v>
      </c>
      <c r="KN13" s="13">
        <v>0.27177879411764705</v>
      </c>
      <c r="KO13" s="13">
        <v>7.6605529411764711E-2</v>
      </c>
      <c r="KP13" s="13">
        <v>8.1080411764705873E-2</v>
      </c>
      <c r="KQ13" s="13">
        <v>0.19502882352941175</v>
      </c>
      <c r="KR13" s="13">
        <v>0.4355270294117648</v>
      </c>
      <c r="KS13" s="13">
        <v>0.4824085588235294</v>
      </c>
      <c r="KT13" s="13">
        <v>0.10384411764705884</v>
      </c>
      <c r="KU13" s="13">
        <v>0.73423482352941183</v>
      </c>
      <c r="KV13" s="13">
        <v>0.71954679411764721</v>
      </c>
      <c r="KW13" s="13">
        <v>0.7332155588235294</v>
      </c>
      <c r="KX13" s="13">
        <v>0.76486176470588219</v>
      </c>
      <c r="KY13" s="13">
        <v>0.7765605294117649</v>
      </c>
      <c r="KZ13" s="13">
        <v>0.54503214285714274</v>
      </c>
      <c r="LA13" s="13">
        <v>0.31560714285714259</v>
      </c>
      <c r="LB13" s="13">
        <v>0.23824285714285723</v>
      </c>
      <c r="LC13" s="13">
        <v>0.23281785714285722</v>
      </c>
      <c r="LD13" s="13">
        <v>0.19053928571428563</v>
      </c>
      <c r="LE13" s="13">
        <v>0.16683571428571423</v>
      </c>
      <c r="LF13" s="13">
        <v>0.39942885714285747</v>
      </c>
      <c r="LG13" s="13">
        <v>0.39090292857142872</v>
      </c>
      <c r="LH13" s="13">
        <v>0.15061239285714279</v>
      </c>
      <c r="LI13" s="13">
        <v>0.1404350357142857</v>
      </c>
      <c r="LJ13" s="13">
        <v>0.26568689285714298</v>
      </c>
      <c r="LK13" s="13">
        <v>0.48037685714285722</v>
      </c>
      <c r="LL13" s="13">
        <v>0.52970846428571439</v>
      </c>
      <c r="LM13" s="13">
        <v>4.2278571428571443E-2</v>
      </c>
      <c r="LN13" s="13">
        <v>1.3542697499999996</v>
      </c>
      <c r="LO13" s="13">
        <v>0.68780121428571406</v>
      </c>
      <c r="LP13" s="13">
        <v>0.67348878571428561</v>
      </c>
      <c r="LQ13" s="13">
        <v>0.75286525000000004</v>
      </c>
      <c r="LR13" s="13">
        <v>0.74231692857142806</v>
      </c>
      <c r="LS13" s="13">
        <v>44.443750000000001</v>
      </c>
      <c r="LT13" s="13">
        <v>42.99</v>
      </c>
      <c r="LU13" s="13">
        <v>108.08750000000001</v>
      </c>
      <c r="LV13" s="13">
        <f t="shared" si="96"/>
        <v>22.912499999999994</v>
      </c>
      <c r="LW13" s="13">
        <f t="shared" si="7"/>
        <v>8.9565633508928588</v>
      </c>
      <c r="LX13" s="13">
        <v>0.56679999999999997</v>
      </c>
      <c r="LY13" s="13">
        <v>0.31369999999999998</v>
      </c>
      <c r="LZ13" s="13">
        <v>0.157</v>
      </c>
      <c r="MA13" s="13">
        <v>0.1736</v>
      </c>
      <c r="MB13" s="13">
        <v>0.14180000000000001</v>
      </c>
      <c r="MC13" s="13">
        <v>0.13370000000000001</v>
      </c>
      <c r="MD13" s="13">
        <v>0.52829999999999999</v>
      </c>
      <c r="ME13" s="13">
        <v>0.56569999999999998</v>
      </c>
      <c r="MF13" s="13">
        <v>0.2868</v>
      </c>
      <c r="MG13" s="13">
        <v>0.3342</v>
      </c>
      <c r="MH13" s="13">
        <v>0.28620000000000001</v>
      </c>
      <c r="MI13" s="13">
        <v>0.5978</v>
      </c>
      <c r="MJ13" s="13">
        <v>0.61609999999999998</v>
      </c>
      <c r="MK13" s="13">
        <v>3.1899999999999998E-2</v>
      </c>
      <c r="ML13" s="13">
        <v>2.2854999999999999</v>
      </c>
      <c r="MM13" s="13">
        <v>0.50729999999999997</v>
      </c>
      <c r="MN13" s="13">
        <v>0.54430000000000001</v>
      </c>
      <c r="MO13" s="13">
        <v>0.61650000000000005</v>
      </c>
      <c r="MP13" s="13">
        <v>0.64570000000000005</v>
      </c>
      <c r="MQ13" s="13">
        <v>37.275714286000003</v>
      </c>
      <c r="MR13" s="13">
        <v>36.880000000000003</v>
      </c>
      <c r="MS13" s="13">
        <v>37.369999999999997</v>
      </c>
      <c r="MT13" s="13">
        <f t="shared" si="69"/>
        <v>9.4285713999994414E-2</v>
      </c>
      <c r="MU13" s="13">
        <v>105.70370370000001</v>
      </c>
      <c r="MV13" s="13">
        <f t="shared" si="70"/>
        <v>41.296296299999995</v>
      </c>
      <c r="MW13" s="13">
        <f t="shared" si="8"/>
        <v>23.361314816909996</v>
      </c>
      <c r="MX13" s="13">
        <v>0.43388648648648648</v>
      </c>
      <c r="MY13" s="13">
        <v>0.21785945945945948</v>
      </c>
      <c r="MZ13" s="13">
        <v>0.10783513513513512</v>
      </c>
      <c r="NA13" s="13">
        <v>0.11956756756756753</v>
      </c>
      <c r="NB13" s="13">
        <v>9.7662162162162142E-2</v>
      </c>
      <c r="NC13" s="13">
        <v>8.6786486486486472E-2</v>
      </c>
      <c r="ND13" s="13">
        <v>0.56553978378378378</v>
      </c>
      <c r="NE13" s="13">
        <v>0.60063102702702709</v>
      </c>
      <c r="NF13" s="13">
        <v>0.28977162162162157</v>
      </c>
      <c r="NG13" s="13">
        <v>0.33751470270270278</v>
      </c>
      <c r="NH13" s="13">
        <v>0.33075991891891893</v>
      </c>
      <c r="NI13" s="13">
        <v>0.63088521621621618</v>
      </c>
      <c r="NJ13" s="13">
        <v>0.66488829729729704</v>
      </c>
      <c r="NK13" s="13">
        <v>2.1905405405405403E-2</v>
      </c>
      <c r="NL13" s="13">
        <v>2.6438276756756758</v>
      </c>
      <c r="NM13" s="13">
        <v>0.55232854054054048</v>
      </c>
      <c r="NN13" s="13">
        <v>0.58680810810810835</v>
      </c>
      <c r="NO13" s="13">
        <v>0.66320683783783763</v>
      </c>
      <c r="NP13" s="13">
        <v>0.68924397297297302</v>
      </c>
      <c r="NQ13" s="13">
        <v>38.92</v>
      </c>
      <c r="NR13" s="13">
        <v>39.818214286</v>
      </c>
      <c r="NS13" s="13">
        <v>124.35</v>
      </c>
      <c r="NT13" s="13">
        <f t="shared" si="71"/>
        <v>41.650000000000006</v>
      </c>
      <c r="NU13" s="13">
        <f t="shared" si="9"/>
        <v>25.016282275675682</v>
      </c>
      <c r="NV13" s="13">
        <v>0.5439666666666666</v>
      </c>
      <c r="NW13" s="13">
        <v>0.26010333333333324</v>
      </c>
      <c r="NX13" s="13">
        <v>9.0950000000000003E-2</v>
      </c>
      <c r="NY13" s="13">
        <v>0.11370000000000005</v>
      </c>
      <c r="NZ13" s="13">
        <v>0.10081333333333334</v>
      </c>
      <c r="OA13" s="13">
        <v>9.144833333333334E-2</v>
      </c>
      <c r="OB13" s="13">
        <v>0.65098515000000023</v>
      </c>
      <c r="OC13" s="13">
        <v>0.71125761666666643</v>
      </c>
      <c r="OD13" s="13">
        <v>0.38966578333333324</v>
      </c>
      <c r="OE13" s="13">
        <v>0.48096858333333331</v>
      </c>
      <c r="OF13" s="13">
        <v>0.35161901666666673</v>
      </c>
      <c r="OG13" s="13">
        <v>0.68455701666666657</v>
      </c>
      <c r="OH13" s="13">
        <v>0.70949383333333316</v>
      </c>
      <c r="OI13" s="13">
        <v>1.2886666666666666E-2</v>
      </c>
      <c r="OJ13" s="13">
        <v>3.8038803833333321</v>
      </c>
      <c r="OK13" s="13">
        <v>0.49510460000000012</v>
      </c>
      <c r="OL13" s="13">
        <v>0.54086430000000008</v>
      </c>
      <c r="OM13" s="13">
        <v>0.62615799999999999</v>
      </c>
      <c r="ON13" s="13">
        <v>0.66010310000000016</v>
      </c>
      <c r="OO13" s="13">
        <v>37.302727273000002</v>
      </c>
      <c r="OP13" s="13">
        <v>39.457272727000003</v>
      </c>
      <c r="OQ13" s="13">
        <v>113.45454545</v>
      </c>
      <c r="OR13" s="13">
        <f t="shared" si="80"/>
        <v>57.545454550000002</v>
      </c>
      <c r="OS13" s="13">
        <f t="shared" si="77"/>
        <v>40.929642853232977</v>
      </c>
      <c r="OT13" s="13">
        <v>0.7328730769230769</v>
      </c>
      <c r="OU13" s="13">
        <v>0.33004615384615382</v>
      </c>
      <c r="OV13" s="13">
        <v>6.5119230769230776E-2</v>
      </c>
      <c r="OW13" s="13">
        <v>0.11479230769230765</v>
      </c>
      <c r="OX13" s="13">
        <v>0.1112884615384615</v>
      </c>
      <c r="OY13" s="13">
        <v>0.1099769230769231</v>
      </c>
      <c r="OZ13" s="13">
        <v>0.72851969230769231</v>
      </c>
      <c r="PA13" s="13">
        <v>0.83569796153846165</v>
      </c>
      <c r="PB13" s="13">
        <v>0.48304715384615382</v>
      </c>
      <c r="PC13" s="13">
        <v>0.66873457692307703</v>
      </c>
      <c r="PD13" s="13">
        <v>0.37895138461538463</v>
      </c>
      <c r="PE13" s="13">
        <v>0.73546253846153853</v>
      </c>
      <c r="PF13" s="13">
        <v>0.73858011538461521</v>
      </c>
      <c r="PG13" s="13">
        <v>3.5038461538461543E-3</v>
      </c>
      <c r="PH13" s="13">
        <v>5.3865448846153852</v>
      </c>
      <c r="PI13" s="13">
        <v>0.45358180769230771</v>
      </c>
      <c r="PJ13" s="13">
        <v>0.5201769615384616</v>
      </c>
      <c r="PK13" s="13">
        <v>0.60358634615384621</v>
      </c>
      <c r="PL13" s="13">
        <v>0.65188896153846165</v>
      </c>
      <c r="PM13" s="13">
        <f t="shared" si="10"/>
        <v>1.1245429398054543</v>
      </c>
      <c r="PN13" s="13">
        <v>44.218695650000001</v>
      </c>
      <c r="PO13" s="13">
        <v>43.58</v>
      </c>
      <c r="PP13" s="13">
        <v>41.922857143000002</v>
      </c>
      <c r="PQ13" s="13">
        <f t="shared" si="92"/>
        <v>40.79831420319455</v>
      </c>
      <c r="PR13" s="13">
        <v>116.52857143</v>
      </c>
      <c r="PS13" s="13">
        <f t="shared" si="93"/>
        <v>72.47142857</v>
      </c>
      <c r="PT13" s="13">
        <f t="shared" si="12"/>
        <v>60.56422512572923</v>
      </c>
      <c r="PU13" s="13">
        <v>0.72651739130434789</v>
      </c>
      <c r="PV13" s="13">
        <v>0.31546086956521735</v>
      </c>
      <c r="PW13" s="13">
        <v>6.3282608695652165E-2</v>
      </c>
      <c r="PX13" s="13">
        <v>0.10401304347826089</v>
      </c>
      <c r="PY13" s="13">
        <v>9.7260869565217373E-2</v>
      </c>
      <c r="PZ13" s="13">
        <v>9.446086956521739E-2</v>
      </c>
      <c r="QA13" s="13">
        <v>0.74830808695652162</v>
      </c>
      <c r="QB13" s="13">
        <v>0.83793504347826087</v>
      </c>
      <c r="QC13" s="13">
        <v>0.50209204347826086</v>
      </c>
      <c r="QD13" s="13">
        <v>0.66255447826086966</v>
      </c>
      <c r="QE13" s="13">
        <v>0.39455152173913044</v>
      </c>
      <c r="QF13" s="13">
        <v>0.76229156521739116</v>
      </c>
      <c r="QG13" s="13">
        <v>0.76871260869565217</v>
      </c>
      <c r="QH13" s="13">
        <v>6.7521739130434778E-3</v>
      </c>
      <c r="QI13" s="13">
        <v>5.9734556956521745</v>
      </c>
      <c r="QJ13" s="13">
        <v>0.47115117391304356</v>
      </c>
      <c r="QK13" s="13">
        <v>0.52734165217391304</v>
      </c>
      <c r="QL13" s="13">
        <v>0.6205918695652175</v>
      </c>
      <c r="QM13" s="13">
        <v>0.66090556521739141</v>
      </c>
      <c r="QN13" s="13">
        <f t="shared" si="13"/>
        <v>1.0462854140665838</v>
      </c>
      <c r="QO13" s="13">
        <v>38.119999999999997</v>
      </c>
      <c r="QP13" s="13">
        <v>39.356666666999999</v>
      </c>
      <c r="QQ13" s="13">
        <v>105.86666667</v>
      </c>
      <c r="QR13" s="13">
        <f>DZ13-QQ13</f>
        <v>83.133333329999999</v>
      </c>
      <c r="QS13" s="13">
        <f>QB13*QR13</f>
        <v>69.660333278366309</v>
      </c>
      <c r="QT13" s="13">
        <v>0.65475882352941184</v>
      </c>
      <c r="QU13" s="13">
        <v>0.27825588235294124</v>
      </c>
      <c r="QV13" s="13">
        <v>6.038235294117647E-2</v>
      </c>
      <c r="QW13" s="13">
        <v>8.9073529411764718E-2</v>
      </c>
      <c r="QX13" s="13">
        <v>9.1352941176470595E-2</v>
      </c>
      <c r="QY13" s="13">
        <v>8.5264705882352937E-2</v>
      </c>
      <c r="QZ13" s="13">
        <v>0.75605276470588234</v>
      </c>
      <c r="RA13" s="13">
        <v>0.825115088235294</v>
      </c>
      <c r="RB13" s="13">
        <v>0.51032367647058829</v>
      </c>
      <c r="RC13" s="13">
        <v>0.63622158823529407</v>
      </c>
      <c r="RD13" s="13">
        <v>0.40177085294117643</v>
      </c>
      <c r="RE13" s="13">
        <v>0.75099514705882331</v>
      </c>
      <c r="RF13" s="13">
        <v>0.76656720588235283</v>
      </c>
      <c r="RG13" s="13">
        <v>-2.2794117647058822E-3</v>
      </c>
      <c r="RH13" s="13">
        <v>6.3224160294117642</v>
      </c>
      <c r="RI13" s="13">
        <v>0.48756002941176452</v>
      </c>
      <c r="RJ13" s="13">
        <v>0.5315768823529412</v>
      </c>
      <c r="RK13" s="13">
        <v>0.63423511764705875</v>
      </c>
      <c r="RL13" s="13">
        <v>0.66562655882352939</v>
      </c>
      <c r="RM13" s="13">
        <f t="shared" si="14"/>
        <v>0.82965250969886295</v>
      </c>
      <c r="RN13" s="13">
        <v>0.67938333333333345</v>
      </c>
      <c r="RO13" s="13">
        <v>0.31304166666666661</v>
      </c>
      <c r="RP13" s="13">
        <v>5.7010416666666681E-2</v>
      </c>
      <c r="RQ13" s="13">
        <v>0.10081458333333336</v>
      </c>
      <c r="RR13" s="13">
        <v>9.3220833333333364E-2</v>
      </c>
      <c r="RS13" s="13">
        <v>9.0491666666666679E-2</v>
      </c>
      <c r="RT13" s="13">
        <v>0.74058977083333322</v>
      </c>
      <c r="RU13" s="13">
        <v>0.84389552083333319</v>
      </c>
      <c r="RV13" s="13">
        <v>0.51128314583333323</v>
      </c>
      <c r="RW13" s="13">
        <v>0.68984797916666674</v>
      </c>
      <c r="RX13" s="13">
        <v>0.36914506250000007</v>
      </c>
      <c r="RY13" s="13">
        <v>0.75772931249999986</v>
      </c>
      <c r="RZ13" s="13">
        <v>0.76430712499999975</v>
      </c>
      <c r="SA13" s="13">
        <v>7.5937499999999998E-3</v>
      </c>
      <c r="SB13" s="13">
        <v>5.7356847500000008</v>
      </c>
      <c r="SC13" s="13">
        <v>0.43759400000000009</v>
      </c>
      <c r="SD13" s="13">
        <v>0.49859425000000002</v>
      </c>
      <c r="SE13" s="13">
        <v>0.58906168749999999</v>
      </c>
      <c r="SF13" s="13">
        <v>0.6336042291666667</v>
      </c>
      <c r="SG13" s="13">
        <f t="shared" si="15"/>
        <v>1.1727903276691631</v>
      </c>
      <c r="SH13" s="21">
        <v>122.44444444444444</v>
      </c>
      <c r="SI13" s="21">
        <f t="shared" si="97"/>
        <v>80.555555555555557</v>
      </c>
      <c r="SJ13" s="24">
        <f t="shared" si="98"/>
        <v>67.980472511574064</v>
      </c>
      <c r="SK13" s="13">
        <v>0.70587560975609764</v>
      </c>
      <c r="SL13" s="13">
        <v>0.30579756097560978</v>
      </c>
      <c r="SM13" s="13">
        <v>4.7312195121951242E-2</v>
      </c>
      <c r="SN13" s="13">
        <v>8.5746341463414644E-2</v>
      </c>
      <c r="SO13" s="13">
        <v>8.453414634146339E-2</v>
      </c>
      <c r="SP13" s="13">
        <v>8.5346341463414618E-2</v>
      </c>
      <c r="SQ13" s="13">
        <v>0.78263339024390211</v>
      </c>
      <c r="SR13" s="13">
        <v>0.87252707317073186</v>
      </c>
      <c r="SS13" s="13">
        <v>0.56114126829268274</v>
      </c>
      <c r="ST13" s="13">
        <v>0.72907356097560982</v>
      </c>
      <c r="SU13" s="13">
        <v>0.39510224390243909</v>
      </c>
      <c r="SV13" s="13">
        <v>0.7848270243902441</v>
      </c>
      <c r="SW13" s="13">
        <v>0.78316965853658549</v>
      </c>
      <c r="SX13" s="13">
        <v>1.2121951219512196E-3</v>
      </c>
      <c r="SY13" s="13">
        <v>7.2306432926829265</v>
      </c>
      <c r="SZ13" s="13">
        <v>0.45298217073170738</v>
      </c>
      <c r="TA13" s="13">
        <v>0.50483343902439026</v>
      </c>
      <c r="TB13" s="13">
        <v>0.60774670731707281</v>
      </c>
      <c r="TC13" s="13">
        <v>0.64491307317073199</v>
      </c>
      <c r="TD13" s="13">
        <v>1.417758278</v>
      </c>
      <c r="TE13" s="13">
        <v>-0.77955564899999996</v>
      </c>
      <c r="TF13" s="13">
        <f t="shared" si="73"/>
        <v>1.3862381361417693</v>
      </c>
      <c r="TG13" s="21">
        <v>114.5</v>
      </c>
      <c r="TH13" s="21">
        <f t="shared" si="16"/>
        <v>88.5</v>
      </c>
      <c r="TI13" s="24">
        <f t="shared" si="74"/>
        <v>77.218645975609775</v>
      </c>
      <c r="TJ13" s="26">
        <v>12</v>
      </c>
      <c r="TK13" s="24">
        <v>5.08</v>
      </c>
      <c r="TL13" s="13">
        <v>1.08</v>
      </c>
      <c r="TM13" s="24">
        <v>80.900000000000006</v>
      </c>
      <c r="TN13" s="24">
        <v>27.5</v>
      </c>
      <c r="TO13" s="24">
        <v>5.9</v>
      </c>
      <c r="TP13" s="24">
        <v>9.5</v>
      </c>
    </row>
    <row r="14" spans="1:536" x14ac:dyDescent="0.25">
      <c r="A14" s="10">
        <v>13</v>
      </c>
      <c r="B14" s="20">
        <v>2</v>
      </c>
      <c r="C14" s="21">
        <v>202</v>
      </c>
      <c r="D14" s="21">
        <v>2</v>
      </c>
      <c r="E14" s="13" t="s">
        <v>66</v>
      </c>
      <c r="F14" s="21">
        <v>5</v>
      </c>
      <c r="G14" s="24">
        <f t="shared" si="17"/>
        <v>89.600000000000009</v>
      </c>
      <c r="H14" s="24">
        <f t="shared" si="18"/>
        <v>29.866666666666671</v>
      </c>
      <c r="I14" s="21">
        <v>80</v>
      </c>
      <c r="J14" s="13">
        <f t="shared" si="19"/>
        <v>29.866666666666671</v>
      </c>
      <c r="K14" s="13">
        <f t="shared" si="20"/>
        <v>29.866666666666671</v>
      </c>
      <c r="L14" s="13">
        <f t="shared" si="21"/>
        <v>29.866666666666671</v>
      </c>
      <c r="M14" s="22">
        <v>408741.92145800003</v>
      </c>
      <c r="N14" s="22">
        <v>3660497.386651</v>
      </c>
      <c r="O14" s="23">
        <v>33.079247000000002</v>
      </c>
      <c r="P14" s="23">
        <v>-111.977757</v>
      </c>
      <c r="Q14" s="13">
        <v>49.12</v>
      </c>
      <c r="R14" s="13">
        <v>23.439999999999998</v>
      </c>
      <c r="S14" s="13">
        <v>27.439999999999998</v>
      </c>
      <c r="T14" s="13">
        <v>47.12</v>
      </c>
      <c r="U14" s="13">
        <v>23.439999999999998</v>
      </c>
      <c r="V14" s="13">
        <v>29.439999999999998</v>
      </c>
      <c r="W14" s="10">
        <v>-9999</v>
      </c>
      <c r="X14" s="10">
        <v>-9999</v>
      </c>
      <c r="Y14" s="10">
        <v>-9999</v>
      </c>
      <c r="Z14" s="13">
        <v>43.481481481481502</v>
      </c>
      <c r="AA14" s="21">
        <v>-9999</v>
      </c>
      <c r="AB14" s="21">
        <v>-9999</v>
      </c>
      <c r="AC14" s="21">
        <v>-9999</v>
      </c>
      <c r="AD14" s="10">
        <v>8.4</v>
      </c>
      <c r="AE14" s="10">
        <v>7.2</v>
      </c>
      <c r="AF14" s="13">
        <v>0.72</v>
      </c>
      <c r="AG14" s="10" t="s">
        <v>130</v>
      </c>
      <c r="AH14" s="10">
        <v>2</v>
      </c>
      <c r="AI14" s="24">
        <v>1.1000000000000001</v>
      </c>
      <c r="AJ14" s="24">
        <v>1</v>
      </c>
      <c r="AK14" s="10">
        <v>2</v>
      </c>
      <c r="AL14" s="10">
        <v>255</v>
      </c>
      <c r="AM14" s="10">
        <v>32</v>
      </c>
      <c r="AN14" s="13">
        <v>1.0900000000000001</v>
      </c>
      <c r="AO14" s="24">
        <v>7.4</v>
      </c>
      <c r="AP14" s="24">
        <v>11.5</v>
      </c>
      <c r="AQ14" s="13">
        <v>3.86</v>
      </c>
      <c r="AR14" s="10">
        <v>2705</v>
      </c>
      <c r="AS14" s="10">
        <v>266</v>
      </c>
      <c r="AT14" s="10">
        <v>212</v>
      </c>
      <c r="AU14" s="10">
        <v>17.3</v>
      </c>
      <c r="AV14" s="10">
        <v>0</v>
      </c>
      <c r="AW14" s="10">
        <v>4</v>
      </c>
      <c r="AX14" s="10">
        <v>78</v>
      </c>
      <c r="AY14" s="10">
        <v>13</v>
      </c>
      <c r="AZ14" s="10">
        <v>5</v>
      </c>
      <c r="BA14" s="10">
        <v>1.1000000000000001</v>
      </c>
      <c r="BB14" s="10">
        <v>42</v>
      </c>
      <c r="BC14" s="25">
        <v>1.562888855706535</v>
      </c>
      <c r="BD14" s="25">
        <v>0.84058691867694602</v>
      </c>
      <c r="BE14" s="25">
        <v>1.5654601655199922</v>
      </c>
      <c r="BF14" s="25">
        <v>0.92624869279418343</v>
      </c>
      <c r="BG14" s="25">
        <v>1.3982882165605097</v>
      </c>
      <c r="BH14" s="25">
        <v>1.7123458639109383</v>
      </c>
      <c r="BI14" s="13">
        <f t="shared" si="22"/>
        <v>9.6139030975339246</v>
      </c>
      <c r="BJ14" s="13">
        <f t="shared" si="23"/>
        <v>15.875743759613894</v>
      </c>
      <c r="BK14" s="13">
        <f t="shared" si="24"/>
        <v>19.580738530790626</v>
      </c>
      <c r="BL14" s="13">
        <f t="shared" ref="BL14:BM14" si="103">(BK14+(BG14*4))</f>
        <v>25.173891397032666</v>
      </c>
      <c r="BM14" s="13">
        <f t="shared" si="103"/>
        <v>32.023274852676423</v>
      </c>
      <c r="BN14" s="13">
        <f t="shared" si="26"/>
        <v>3.7049947711767337</v>
      </c>
      <c r="BO14" s="13">
        <f t="shared" si="27"/>
        <v>5.5931528662420389</v>
      </c>
      <c r="BP14" s="13">
        <f t="shared" si="28"/>
        <v>6.8493834556437534</v>
      </c>
      <c r="BQ14" s="13">
        <f t="shared" si="29"/>
        <v>16.147531093062526</v>
      </c>
      <c r="BR14" s="25">
        <v>2.01085062963516</v>
      </c>
      <c r="BS14" s="25">
        <v>1.5120616761999501</v>
      </c>
      <c r="BT14" s="25">
        <v>2.2684215774254666</v>
      </c>
      <c r="BU14" s="25">
        <v>2.2757830785319455</v>
      </c>
      <c r="BV14" s="25">
        <v>2.2641321656050959</v>
      </c>
      <c r="BW14" s="25">
        <v>3.0852179122360344</v>
      </c>
      <c r="BX14" s="13">
        <f t="shared" si="30"/>
        <v>14.09164922334044</v>
      </c>
      <c r="BY14" s="13">
        <f t="shared" si="31"/>
        <v>23.165335533042306</v>
      </c>
      <c r="BZ14" s="13">
        <f t="shared" si="32"/>
        <v>32.268467847170086</v>
      </c>
      <c r="CA14" s="13">
        <f t="shared" si="33"/>
        <v>9.103132314127782</v>
      </c>
      <c r="CB14" s="13">
        <f t="shared" si="34"/>
        <v>9.0565286624203836</v>
      </c>
      <c r="CC14" s="13">
        <f t="shared" si="35"/>
        <v>12.340871648944137</v>
      </c>
      <c r="CD14" s="13">
        <f t="shared" si="36"/>
        <v>30.500532625492305</v>
      </c>
      <c r="CE14" s="13">
        <v>4.6949999999999994</v>
      </c>
      <c r="CF14" s="13">
        <v>0.68</v>
      </c>
      <c r="CG14" s="13">
        <v>1.2850000000000001</v>
      </c>
      <c r="CH14" s="13">
        <v>0.35000000000000003</v>
      </c>
      <c r="CI14" s="13">
        <v>0.71</v>
      </c>
      <c r="CJ14" s="13">
        <v>1.4549999999999998</v>
      </c>
      <c r="CK14" s="13">
        <f t="shared" si="37"/>
        <v>21.499999999999996</v>
      </c>
      <c r="CL14" s="13">
        <f t="shared" si="38"/>
        <v>26.639999999999997</v>
      </c>
      <c r="CM14" s="13">
        <f t="shared" si="39"/>
        <v>28.039999999999996</v>
      </c>
      <c r="CN14" s="13">
        <f t="shared" ref="CN14:CO14" si="104">(CM14+(CI14*4))</f>
        <v>30.879999999999995</v>
      </c>
      <c r="CO14" s="13">
        <f t="shared" si="104"/>
        <v>36.699999999999996</v>
      </c>
      <c r="CP14" s="13">
        <f t="shared" si="41"/>
        <v>1.4000000000000001</v>
      </c>
      <c r="CQ14" s="13">
        <f t="shared" si="42"/>
        <v>2.84</v>
      </c>
      <c r="CR14" s="13">
        <f t="shared" si="43"/>
        <v>5.8199999999999994</v>
      </c>
      <c r="CS14" s="13">
        <f t="shared" si="44"/>
        <v>10.059999999999999</v>
      </c>
      <c r="CT14" s="13">
        <v>1.4143357366471248</v>
      </c>
      <c r="CU14" s="13">
        <v>16.010128459733984</v>
      </c>
      <c r="CV14" s="13">
        <v>0.91869789177420258</v>
      </c>
      <c r="CW14" s="13">
        <v>6.5530242684934459</v>
      </c>
      <c r="CX14" s="13">
        <v>0.56310574476149222</v>
      </c>
      <c r="CY14" s="13">
        <v>2.842601115382533</v>
      </c>
      <c r="CZ14" s="13">
        <v>7.6</v>
      </c>
      <c r="DA14" s="13">
        <v>7.6</v>
      </c>
      <c r="DB14" s="13">
        <v>7.6</v>
      </c>
      <c r="DC14" s="13">
        <v>27</v>
      </c>
      <c r="DD14" s="13">
        <v>36.666666666666664</v>
      </c>
      <c r="DE14" s="13">
        <v>36</v>
      </c>
      <c r="DF14" s="13">
        <v>49.333333333333336</v>
      </c>
      <c r="DG14" s="13">
        <v>46.666666666666664</v>
      </c>
      <c r="DH14" s="13">
        <v>59.666666666666664</v>
      </c>
      <c r="DI14" s="13">
        <v>55.666666666666664</v>
      </c>
      <c r="DJ14" s="13">
        <v>67.333333333333329</v>
      </c>
      <c r="DK14" s="13">
        <v>77</v>
      </c>
      <c r="DL14" s="13">
        <v>86.666666666666671</v>
      </c>
      <c r="DM14" s="13">
        <v>83.666666666666671</v>
      </c>
      <c r="DN14" s="13">
        <v>93.666666666666671</v>
      </c>
      <c r="DO14" s="13">
        <v>84</v>
      </c>
      <c r="DP14" s="13">
        <v>95.666666666666671</v>
      </c>
      <c r="DQ14" s="13">
        <f t="shared" si="45"/>
        <v>81.555555555555557</v>
      </c>
      <c r="DR14" s="13">
        <f t="shared" si="46"/>
        <v>81.555555555555557</v>
      </c>
      <c r="DS14" s="13">
        <v>83.666666666666671</v>
      </c>
      <c r="DT14" s="13">
        <v>84.333333333333329</v>
      </c>
      <c r="DU14" s="21">
        <v>131</v>
      </c>
      <c r="DV14" s="21">
        <v>147</v>
      </c>
      <c r="DW14" s="21">
        <v>166</v>
      </c>
      <c r="DX14" s="21">
        <v>171</v>
      </c>
      <c r="DY14" s="21">
        <v>178</v>
      </c>
      <c r="DZ14" s="21">
        <v>189</v>
      </c>
      <c r="EA14" s="21">
        <v>199</v>
      </c>
      <c r="EB14" s="21">
        <v>199</v>
      </c>
      <c r="EC14" s="21">
        <v>201</v>
      </c>
      <c r="ED14" s="21">
        <v>203</v>
      </c>
      <c r="EE14" s="12">
        <v>48.1</v>
      </c>
      <c r="EF14" s="12">
        <v>37</v>
      </c>
      <c r="EG14" s="12">
        <v>44.1</v>
      </c>
      <c r="EH14" s="12">
        <v>48.7</v>
      </c>
      <c r="EI14" s="12">
        <v>44.7</v>
      </c>
      <c r="EJ14" s="12">
        <v>34</v>
      </c>
      <c r="EK14" s="12">
        <v>44.9</v>
      </c>
      <c r="EL14" s="12">
        <v>43.7</v>
      </c>
      <c r="EM14" s="12">
        <v>41.9</v>
      </c>
      <c r="EN14" s="12">
        <v>40.9</v>
      </c>
      <c r="EO14" s="10">
        <v>4.59</v>
      </c>
      <c r="EP14" s="10">
        <v>5.64</v>
      </c>
      <c r="EQ14" s="10">
        <v>4.7300000000000004</v>
      </c>
      <c r="ER14" s="10">
        <v>4.62</v>
      </c>
      <c r="ES14" s="10">
        <v>4.05</v>
      </c>
      <c r="ET14" s="10">
        <v>4.04</v>
      </c>
      <c r="EU14" s="10">
        <v>4.2699999999999996</v>
      </c>
      <c r="EV14" s="10">
        <v>4.28</v>
      </c>
      <c r="EW14" s="10">
        <v>3.89</v>
      </c>
      <c r="EX14" s="10">
        <v>3.84</v>
      </c>
      <c r="EY14" s="13">
        <v>29034.097706879358</v>
      </c>
      <c r="EZ14" s="13">
        <v>14500.000000000002</v>
      </c>
      <c r="FA14" s="11">
        <v>20972.027972027972</v>
      </c>
      <c r="FB14" s="13">
        <v>16067.764471057882</v>
      </c>
      <c r="FC14" s="13">
        <v>10759.701492537313</v>
      </c>
      <c r="FD14" s="13">
        <v>8494.4278606965163</v>
      </c>
      <c r="FE14" s="11">
        <v>12100.6</v>
      </c>
      <c r="FF14" s="11">
        <v>8659.3000000000011</v>
      </c>
      <c r="FG14" s="11">
        <v>3847.2277227722766</v>
      </c>
      <c r="FH14" s="12">
        <v>1570.3200775945686</v>
      </c>
      <c r="FI14" s="13">
        <v>272.62</v>
      </c>
      <c r="FJ14" s="10">
        <v>17</v>
      </c>
      <c r="FK14" s="10">
        <v>314.83</v>
      </c>
      <c r="FL14" s="10">
        <v>94</v>
      </c>
      <c r="FM14" s="10">
        <v>95.410000000000011</v>
      </c>
      <c r="FN14" s="10">
        <v>303.93</v>
      </c>
      <c r="FO14" s="10">
        <v>172.51999999999998</v>
      </c>
      <c r="FP14" s="10">
        <v>136</v>
      </c>
      <c r="FQ14" s="13">
        <f t="shared" si="47"/>
        <v>1333.3333333333333</v>
      </c>
      <c r="FR14" s="13">
        <f t="shared" si="48"/>
        <v>1190.4761904761904</v>
      </c>
      <c r="FS14" s="13">
        <f t="shared" si="0"/>
        <v>2672.7450980392155</v>
      </c>
      <c r="FT14" s="13">
        <f t="shared" si="1"/>
        <v>3086.5686274509803</v>
      </c>
      <c r="FU14" s="13">
        <f t="shared" si="49"/>
        <v>935.3921568627452</v>
      </c>
      <c r="FV14" s="13">
        <f t="shared" si="50"/>
        <v>2979.705882352941</v>
      </c>
      <c r="FW14" s="13">
        <f t="shared" si="51"/>
        <v>9674.4117647058811</v>
      </c>
      <c r="FX14" s="13">
        <f t="shared" si="52"/>
        <v>1691.3725490196075</v>
      </c>
      <c r="FY14" s="13">
        <v>89.03</v>
      </c>
      <c r="FZ14" s="13">
        <v>71.42</v>
      </c>
      <c r="GA14" s="13">
        <f t="shared" si="53"/>
        <v>12.069999999999979</v>
      </c>
      <c r="GB14" s="10">
        <v>2.95</v>
      </c>
      <c r="GC14" s="13">
        <f t="shared" si="54"/>
        <v>78.845980392156861</v>
      </c>
      <c r="GD14" s="13">
        <v>0.98199999999999998</v>
      </c>
      <c r="GE14" s="13">
        <f t="shared" si="55"/>
        <v>30.310103921568629</v>
      </c>
      <c r="GF14" s="13">
        <v>1.48</v>
      </c>
      <c r="GG14" s="13">
        <f t="shared" si="56"/>
        <v>13.843803921568629</v>
      </c>
      <c r="GH14" s="13">
        <v>3.88</v>
      </c>
      <c r="GI14" s="13">
        <f t="shared" si="57"/>
        <v>65.625254901960773</v>
      </c>
      <c r="GJ14" s="13">
        <f t="shared" si="58"/>
        <v>188.6251431372549</v>
      </c>
      <c r="GK14" s="13">
        <f t="shared" si="59"/>
        <v>168.415306372549</v>
      </c>
      <c r="GL14" s="10">
        <v>17.2</v>
      </c>
      <c r="GM14" s="13">
        <v>5.38</v>
      </c>
      <c r="GN14" s="13">
        <f t="shared" si="60"/>
        <v>4501.4806938169631</v>
      </c>
      <c r="GO14" s="13">
        <v>1.98</v>
      </c>
      <c r="GP14" s="13">
        <f t="shared" si="61"/>
        <v>0.36802973977695169</v>
      </c>
      <c r="GQ14" s="13">
        <f t="shared" si="62"/>
        <v>1656.6787683564289</v>
      </c>
      <c r="GR14" s="13">
        <f t="shared" si="63"/>
        <v>1855.4802205592005</v>
      </c>
      <c r="GS14" s="13">
        <v>4351.5562500000005</v>
      </c>
      <c r="GT14" s="13">
        <v>4161.4000000000005</v>
      </c>
      <c r="GU14" s="13">
        <f t="shared" si="64"/>
        <v>1539.7180000000001</v>
      </c>
      <c r="GV14" s="13">
        <f t="shared" si="65"/>
        <v>1724.4841600000002</v>
      </c>
      <c r="GW14" s="13">
        <f>GS14*GP14</f>
        <v>1601.5021143122678</v>
      </c>
      <c r="GX14" s="13">
        <f>GW14*1.12</f>
        <v>1793.6823680297402</v>
      </c>
      <c r="GY14" s="13">
        <v>2.56</v>
      </c>
      <c r="GZ14" s="13">
        <f t="shared" si="66"/>
        <v>2.5</v>
      </c>
      <c r="HA14" s="21">
        <v>2524</v>
      </c>
      <c r="HB14" s="13">
        <f t="shared" si="2"/>
        <v>0.46468401486988847</v>
      </c>
      <c r="HC14" s="21">
        <f t="shared" si="91"/>
        <v>2141.9685085820493</v>
      </c>
      <c r="HD14" s="22">
        <f t="shared" si="4"/>
        <v>1.2929292929292928</v>
      </c>
      <c r="HE14" s="21">
        <f t="shared" si="5"/>
        <v>2111.8470764301146</v>
      </c>
      <c r="HF14" s="13">
        <v>4.4000000000000004</v>
      </c>
      <c r="HG14" s="22">
        <f t="shared" si="67"/>
        <v>94.246614377610172</v>
      </c>
      <c r="HH14" s="22">
        <f>(GR14-1701.25)/G14</f>
        <v>1.7213194258839335</v>
      </c>
      <c r="HI14" s="13">
        <v>0.52740476190476182</v>
      </c>
      <c r="HJ14" s="13">
        <v>0.39083809523809532</v>
      </c>
      <c r="HK14" s="13">
        <v>0.38808095238095242</v>
      </c>
      <c r="HL14" s="13">
        <v>0.3270142857142857</v>
      </c>
      <c r="HM14" s="13">
        <v>0.20124285714285708</v>
      </c>
      <c r="HN14" s="13">
        <v>0.18356666666666668</v>
      </c>
      <c r="HO14" s="13">
        <v>0.23449438095238098</v>
      </c>
      <c r="HP14" s="13">
        <v>0.15215757142857139</v>
      </c>
      <c r="HQ14" s="13">
        <v>8.8884285714285707E-2</v>
      </c>
      <c r="HR14" s="13">
        <v>3.5097142857142853E-3</v>
      </c>
      <c r="HS14" s="13">
        <v>0.14872000000000002</v>
      </c>
      <c r="HT14" s="13">
        <v>0.4475863809523809</v>
      </c>
      <c r="HU14" s="13">
        <v>0.48357676190476195</v>
      </c>
      <c r="HV14" s="13">
        <v>0.12577142857142856</v>
      </c>
      <c r="HW14" s="13">
        <v>0.61340295238095222</v>
      </c>
      <c r="HX14" s="13">
        <v>0.97722995238095245</v>
      </c>
      <c r="HY14" s="13">
        <v>0.63325142857142858</v>
      </c>
      <c r="HZ14" s="13">
        <v>0.97994528571428574</v>
      </c>
      <c r="IA14" s="13">
        <v>0.68040290476190479</v>
      </c>
      <c r="IB14" s="13">
        <v>0.58984999999999987</v>
      </c>
      <c r="IC14" s="13">
        <v>0.43879374999999993</v>
      </c>
      <c r="ID14" s="13">
        <v>0.42187499999999994</v>
      </c>
      <c r="IE14" s="13">
        <v>0.38666875000000006</v>
      </c>
      <c r="IF14" s="13">
        <v>0.26336874999999998</v>
      </c>
      <c r="IG14" s="13">
        <v>0.24244375000000001</v>
      </c>
      <c r="IH14" s="13">
        <v>0.20796199999999998</v>
      </c>
      <c r="II14" s="13">
        <v>0.1659115625</v>
      </c>
      <c r="IJ14" s="13">
        <v>6.3070187499999986E-2</v>
      </c>
      <c r="IK14" s="13">
        <v>1.9568250000000002E-2</v>
      </c>
      <c r="IL14" s="13">
        <v>0.146820125</v>
      </c>
      <c r="IM14" s="13">
        <v>0.38259974999999996</v>
      </c>
      <c r="IN14" s="13">
        <v>0.41730756250000006</v>
      </c>
      <c r="IO14" s="13">
        <v>0.12330000000000001</v>
      </c>
      <c r="IP14" s="13">
        <v>0.52574443750000011</v>
      </c>
      <c r="IQ14" s="13">
        <v>0.88595112499999984</v>
      </c>
      <c r="IR14" s="13">
        <v>0.7057751874999999</v>
      </c>
      <c r="IS14" s="13">
        <v>0.90023831249999997</v>
      </c>
      <c r="IT14" s="13">
        <v>0.74308056249999999</v>
      </c>
      <c r="IU14" s="13">
        <v>0.64274583333333324</v>
      </c>
      <c r="IV14" s="13">
        <v>0.45244583333333327</v>
      </c>
      <c r="IW14" s="13">
        <v>0.443525</v>
      </c>
      <c r="IX14" s="13">
        <v>0.3923124999999999</v>
      </c>
      <c r="IY14" s="13">
        <v>0.28083333333333332</v>
      </c>
      <c r="IZ14" s="13">
        <v>0.2486541666666667</v>
      </c>
      <c r="JA14" s="13">
        <v>0.24175258333333335</v>
      </c>
      <c r="JB14" s="13">
        <v>0.18301299999999998</v>
      </c>
      <c r="JC14" s="13">
        <v>7.1117583333333331E-2</v>
      </c>
      <c r="JD14" s="13">
        <v>9.7670416666666669E-3</v>
      </c>
      <c r="JE14" s="13">
        <v>0.17361899999999997</v>
      </c>
      <c r="JF14" s="13">
        <v>0.3913968333333333</v>
      </c>
      <c r="JG14" s="13">
        <v>0.44176008333333322</v>
      </c>
      <c r="JH14" s="13">
        <v>0.11147916666666664</v>
      </c>
      <c r="JI14" s="13">
        <v>0.6383881250000002</v>
      </c>
      <c r="JJ14" s="13">
        <v>0.96498970833333331</v>
      </c>
      <c r="JK14" s="13">
        <v>0.71808075000000005</v>
      </c>
      <c r="JL14" s="13">
        <v>0.96994741666666651</v>
      </c>
      <c r="JM14" s="13">
        <v>0.75943958333333317</v>
      </c>
      <c r="JN14" s="13">
        <v>0.62469999999999981</v>
      </c>
      <c r="JO14" s="13">
        <v>0.42091000000000001</v>
      </c>
      <c r="JP14" s="13">
        <v>0.42405500000000007</v>
      </c>
      <c r="JQ14" s="13">
        <v>0.37255000000000005</v>
      </c>
      <c r="JR14" s="13">
        <v>0.27051500000000001</v>
      </c>
      <c r="JS14" s="13">
        <v>0.235925</v>
      </c>
      <c r="JT14" s="13">
        <v>0.25266939999999999</v>
      </c>
      <c r="JU14" s="13">
        <v>0.19111915000000007</v>
      </c>
      <c r="JV14" s="13">
        <v>6.0819899999999996E-2</v>
      </c>
      <c r="JW14" s="13">
        <v>-3.891850000000001E-3</v>
      </c>
      <c r="JX14" s="13">
        <v>0.19488264999999999</v>
      </c>
      <c r="JY14" s="13">
        <v>0.39545335000000004</v>
      </c>
      <c r="JZ14" s="13">
        <v>0.45146075000000002</v>
      </c>
      <c r="KA14" s="13">
        <v>0.10203499999999996</v>
      </c>
      <c r="KB14" s="13">
        <v>0.67775745000000009</v>
      </c>
      <c r="KC14" s="13">
        <v>1.0234336499999999</v>
      </c>
      <c r="KD14" s="13">
        <v>0.77261115000000002</v>
      </c>
      <c r="KE14" s="13">
        <v>1.0194231999999999</v>
      </c>
      <c r="KF14" s="13">
        <v>0.80949550000000003</v>
      </c>
      <c r="KG14" s="13">
        <v>0.54431714285714272</v>
      </c>
      <c r="KH14" s="13">
        <v>0.37031428571428565</v>
      </c>
      <c r="KI14" s="13">
        <v>0.32008000000000003</v>
      </c>
      <c r="KJ14" s="13">
        <v>0.32378285714285721</v>
      </c>
      <c r="KK14" s="13">
        <v>0.21796285714285721</v>
      </c>
      <c r="KL14" s="13">
        <v>0.19253714285714288</v>
      </c>
      <c r="KM14" s="13">
        <v>0.25336222857142854</v>
      </c>
      <c r="KN14" s="13">
        <v>0.25906497142857143</v>
      </c>
      <c r="KO14" s="13">
        <v>6.7142114285714288E-2</v>
      </c>
      <c r="KP14" s="13">
        <v>7.3109028571428578E-2</v>
      </c>
      <c r="KQ14" s="13">
        <v>0.18966385714285708</v>
      </c>
      <c r="KR14" s="13">
        <v>0.42759442857142849</v>
      </c>
      <c r="KS14" s="13">
        <v>0.47682154285714295</v>
      </c>
      <c r="KT14" s="13">
        <v>0.10582000000000003</v>
      </c>
      <c r="KU14" s="13">
        <v>0.68466594285714277</v>
      </c>
      <c r="KV14" s="13">
        <v>0.73662539999999987</v>
      </c>
      <c r="KW14" s="13">
        <v>0.75282688571428569</v>
      </c>
      <c r="KX14" s="13">
        <v>0.77799842857142842</v>
      </c>
      <c r="KY14" s="13">
        <v>0.79224839999999996</v>
      </c>
      <c r="KZ14" s="13">
        <v>0.53295769230769219</v>
      </c>
      <c r="LA14" s="13">
        <v>0.31009999999999993</v>
      </c>
      <c r="LB14" s="13">
        <v>0.2451615384615384</v>
      </c>
      <c r="LC14" s="13">
        <v>0.23088461538461541</v>
      </c>
      <c r="LD14" s="13">
        <v>0.18920000000000003</v>
      </c>
      <c r="LE14" s="13">
        <v>0.16535</v>
      </c>
      <c r="LF14" s="13">
        <v>0.39145507692307685</v>
      </c>
      <c r="LG14" s="13">
        <v>0.36721719230769223</v>
      </c>
      <c r="LH14" s="13">
        <v>0.14631696153846149</v>
      </c>
      <c r="LI14" s="13">
        <v>0.11803642307692311</v>
      </c>
      <c r="LJ14" s="13">
        <v>0.26179792307692296</v>
      </c>
      <c r="LK14" s="13">
        <v>0.47278269230769243</v>
      </c>
      <c r="LL14" s="13">
        <v>0.52314180769230789</v>
      </c>
      <c r="LM14" s="13">
        <v>4.1684615384615376E-2</v>
      </c>
      <c r="LN14" s="13">
        <v>1.3295180000000004</v>
      </c>
      <c r="LO14" s="13">
        <v>0.7250881923076925</v>
      </c>
      <c r="LP14" s="13">
        <v>0.67778161538461579</v>
      </c>
      <c r="LQ14" s="13">
        <v>0.78182219230769257</v>
      </c>
      <c r="LR14" s="13">
        <v>0.74517661538461522</v>
      </c>
      <c r="LS14" s="13">
        <v>46.513333332999999</v>
      </c>
      <c r="LT14" s="13">
        <v>42.965555555999998</v>
      </c>
      <c r="LU14" s="13">
        <v>105.05555556</v>
      </c>
      <c r="LV14" s="13">
        <f t="shared" si="96"/>
        <v>25.944444439999998</v>
      </c>
      <c r="LW14" s="13">
        <f t="shared" si="7"/>
        <v>9.5272460432397157</v>
      </c>
      <c r="LX14" s="13">
        <v>0.51380000000000003</v>
      </c>
      <c r="LY14" s="13">
        <v>0.29160000000000003</v>
      </c>
      <c r="LZ14" s="13">
        <v>0.16800000000000001</v>
      </c>
      <c r="MA14" s="13">
        <v>0.17799999999999999</v>
      </c>
      <c r="MB14" s="13">
        <v>0.14349999999999999</v>
      </c>
      <c r="MC14" s="13">
        <v>0.13289999999999999</v>
      </c>
      <c r="MD14" s="13">
        <v>0.48149999999999998</v>
      </c>
      <c r="ME14" s="13">
        <v>0.50429999999999997</v>
      </c>
      <c r="MF14" s="13">
        <v>0.24060000000000001</v>
      </c>
      <c r="MG14" s="13">
        <v>0.26900000000000002</v>
      </c>
      <c r="MH14" s="13">
        <v>0.27429999999999999</v>
      </c>
      <c r="MI14" s="13">
        <v>0.56020000000000003</v>
      </c>
      <c r="MJ14" s="13">
        <v>0.58579999999999999</v>
      </c>
      <c r="MK14" s="13">
        <v>3.4500000000000003E-2</v>
      </c>
      <c r="ML14" s="13">
        <v>1.9069</v>
      </c>
      <c r="MM14" s="13">
        <v>0.54930000000000001</v>
      </c>
      <c r="MN14" s="13">
        <v>0.57330000000000003</v>
      </c>
      <c r="MO14" s="13">
        <v>0.64600000000000002</v>
      </c>
      <c r="MP14" s="13">
        <v>0.6653</v>
      </c>
      <c r="MQ14" s="13">
        <v>37.025882353</v>
      </c>
      <c r="MR14" s="13">
        <v>36.937647059</v>
      </c>
      <c r="MS14" s="13">
        <v>37.482941175999997</v>
      </c>
      <c r="MT14" s="13">
        <f t="shared" si="69"/>
        <v>0.45705882299999701</v>
      </c>
      <c r="MU14" s="13">
        <v>110.02941176</v>
      </c>
      <c r="MV14" s="13">
        <f t="shared" si="70"/>
        <v>36.970588239999998</v>
      </c>
      <c r="MW14" s="13">
        <f t="shared" si="8"/>
        <v>18.644267649431999</v>
      </c>
      <c r="MX14" s="13">
        <v>0.41043589743589748</v>
      </c>
      <c r="MY14" s="13">
        <v>0.21260512820512822</v>
      </c>
      <c r="MZ14" s="13">
        <v>0.11332564102564102</v>
      </c>
      <c r="NA14" s="13">
        <v>0.12244102564102566</v>
      </c>
      <c r="NB14" s="13">
        <v>9.8466666666666702E-2</v>
      </c>
      <c r="NC14" s="13">
        <v>8.7320512820512813E-2</v>
      </c>
      <c r="ND14" s="13">
        <v>0.53848194871794863</v>
      </c>
      <c r="NE14" s="13">
        <v>0.56611366666666663</v>
      </c>
      <c r="NF14" s="13">
        <v>0.26845364102564101</v>
      </c>
      <c r="NG14" s="13">
        <v>0.30466746153846153</v>
      </c>
      <c r="NH14" s="13">
        <v>0.31653241025641027</v>
      </c>
      <c r="NI14" s="13">
        <v>0.61198223076923064</v>
      </c>
      <c r="NJ14" s="13">
        <v>0.64778638461538485</v>
      </c>
      <c r="NK14" s="13">
        <v>2.3974358974358973E-2</v>
      </c>
      <c r="NL14" s="13">
        <v>2.3658554615384615</v>
      </c>
      <c r="NM14" s="13">
        <v>0.55981987179487169</v>
      </c>
      <c r="NN14" s="13">
        <v>0.5886211794871794</v>
      </c>
      <c r="NO14" s="13">
        <v>0.66512946153846153</v>
      </c>
      <c r="NP14" s="13">
        <v>0.68717156410256408</v>
      </c>
      <c r="NQ14" s="13">
        <v>38.880000000000003</v>
      </c>
      <c r="NR14" s="13">
        <v>39.657368421000001</v>
      </c>
      <c r="NS14" s="13">
        <v>130.00789474000001</v>
      </c>
      <c r="NT14" s="13">
        <f t="shared" si="71"/>
        <v>35.992105259999988</v>
      </c>
      <c r="NU14" s="13">
        <f t="shared" si="9"/>
        <v>20.375622679791213</v>
      </c>
      <c r="NV14" s="13">
        <v>0.48522881355932196</v>
      </c>
      <c r="NW14" s="13">
        <v>0.23566101694915254</v>
      </c>
      <c r="NX14" s="13">
        <v>9.6808474576271175E-2</v>
      </c>
      <c r="NY14" s="13">
        <v>0.11037457627118646</v>
      </c>
      <c r="NZ14" s="13">
        <v>9.6664406779661011E-2</v>
      </c>
      <c r="OA14" s="13">
        <v>8.3225423728813544E-2</v>
      </c>
      <c r="OB14" s="13">
        <v>0.6255084067796608</v>
      </c>
      <c r="OC14" s="13">
        <v>0.66438283050847446</v>
      </c>
      <c r="OD14" s="13">
        <v>0.35959174576271175</v>
      </c>
      <c r="OE14" s="13">
        <v>0.41605622033898304</v>
      </c>
      <c r="OF14" s="13">
        <v>0.34476635593220339</v>
      </c>
      <c r="OG14" s="13">
        <v>0.66477384745762724</v>
      </c>
      <c r="OH14" s="13">
        <v>0.70449764406779669</v>
      </c>
      <c r="OI14" s="13">
        <v>1.3710169491525429E-2</v>
      </c>
      <c r="OJ14" s="13">
        <v>3.4166091525423723</v>
      </c>
      <c r="OK14" s="13">
        <v>0.51991408474576273</v>
      </c>
      <c r="OL14" s="13">
        <v>0.55224188135593222</v>
      </c>
      <c r="OM14" s="13">
        <v>0.64268554237288122</v>
      </c>
      <c r="ON14" s="13">
        <v>0.66684325423728796</v>
      </c>
      <c r="OO14" s="13">
        <v>37.553333332999998</v>
      </c>
      <c r="OP14" s="13">
        <v>39.556666667000002</v>
      </c>
      <c r="OQ14" s="13">
        <v>113.76666667000001</v>
      </c>
      <c r="OR14" s="13">
        <f t="shared" si="80"/>
        <v>57.233333329999994</v>
      </c>
      <c r="OS14" s="13">
        <f t="shared" si="77"/>
        <v>38.024843997220408</v>
      </c>
      <c r="OT14" s="13">
        <v>0.59634000000000009</v>
      </c>
      <c r="OU14" s="13">
        <v>0.27510000000000001</v>
      </c>
      <c r="OV14" s="13">
        <v>7.5934999999999989E-2</v>
      </c>
      <c r="OW14" s="13">
        <v>0.11059000000000001</v>
      </c>
      <c r="OX14" s="13">
        <v>0.10625999999999999</v>
      </c>
      <c r="OY14" s="13">
        <v>9.9095000000000003E-2</v>
      </c>
      <c r="OZ14" s="13">
        <v>0.68356674999999989</v>
      </c>
      <c r="PA14" s="13">
        <v>0.77086900000000003</v>
      </c>
      <c r="PB14" s="13">
        <v>0.42306179999999999</v>
      </c>
      <c r="PC14" s="13">
        <v>0.56391764999999994</v>
      </c>
      <c r="PD14" s="13">
        <v>0.36781830000000004</v>
      </c>
      <c r="PE14" s="13">
        <v>0.69461264999999983</v>
      </c>
      <c r="PF14" s="13">
        <v>0.71224449999999995</v>
      </c>
      <c r="PG14" s="13">
        <v>4.3300000000000005E-3</v>
      </c>
      <c r="PH14" s="13">
        <v>4.4020222499999999</v>
      </c>
      <c r="PI14" s="13">
        <v>0.47752410000000001</v>
      </c>
      <c r="PJ14" s="13">
        <v>0.53894700000000006</v>
      </c>
      <c r="PK14" s="13">
        <v>0.61780285000000001</v>
      </c>
      <c r="PL14" s="13">
        <v>0.66273945000000001</v>
      </c>
      <c r="PM14" s="13">
        <f t="shared" si="10"/>
        <v>0.60234346875617328</v>
      </c>
      <c r="PN14" s="13">
        <v>44.30368421</v>
      </c>
      <c r="PO14" s="13">
        <v>43.59</v>
      </c>
      <c r="PP14" s="13">
        <v>42</v>
      </c>
      <c r="PQ14" s="13">
        <f t="shared" si="92"/>
        <v>41.397656531243825</v>
      </c>
      <c r="PR14" s="13">
        <v>107.6</v>
      </c>
      <c r="PS14" s="13">
        <f t="shared" si="93"/>
        <v>81.400000000000006</v>
      </c>
      <c r="PT14" s="13">
        <f t="shared" si="12"/>
        <v>62.748736600000008</v>
      </c>
      <c r="PU14" s="13">
        <v>0.45247083333333332</v>
      </c>
      <c r="PV14" s="13">
        <v>0.20399166666666665</v>
      </c>
      <c r="PW14" s="13">
        <v>7.5341666666666682E-2</v>
      </c>
      <c r="PX14" s="13">
        <v>9.6954166666666661E-2</v>
      </c>
      <c r="PY14" s="13">
        <v>8.3087499999999995E-2</v>
      </c>
      <c r="PZ14" s="13">
        <v>7.2987500000000011E-2</v>
      </c>
      <c r="QA14" s="13">
        <v>0.64519420833333341</v>
      </c>
      <c r="QB14" s="13">
        <v>0.71242083333333339</v>
      </c>
      <c r="QC14" s="13">
        <v>0.35436462500000004</v>
      </c>
      <c r="QD14" s="13">
        <v>0.45914966666666662</v>
      </c>
      <c r="QE14" s="13">
        <v>0.3777229583333333</v>
      </c>
      <c r="QF14" s="13">
        <v>0.68812416666666654</v>
      </c>
      <c r="QG14" s="13">
        <v>0.72053812499999992</v>
      </c>
      <c r="QH14" s="13">
        <v>1.3866666666666668E-2</v>
      </c>
      <c r="QI14" s="13">
        <v>3.6745062499999999</v>
      </c>
      <c r="QJ14" s="13">
        <v>0.53042716666666656</v>
      </c>
      <c r="QK14" s="13">
        <v>0.58555495833333326</v>
      </c>
      <c r="QL14" s="13">
        <v>0.65883079166666658</v>
      </c>
      <c r="QM14" s="13">
        <v>0.69884550000000001</v>
      </c>
      <c r="QN14" s="13">
        <f t="shared" si="13"/>
        <v>0.29036491068465869</v>
      </c>
      <c r="QO14" s="13">
        <v>38.159999999999997</v>
      </c>
      <c r="QP14" s="13">
        <v>39.35</v>
      </c>
      <c r="QQ14" s="13">
        <v>117.35</v>
      </c>
      <c r="QR14" s="13">
        <f>DZ14-QQ14</f>
        <v>71.650000000000006</v>
      </c>
      <c r="QS14" s="13">
        <f>QB14*QR14</f>
        <v>51.044952708333341</v>
      </c>
      <c r="QT14" s="13">
        <v>0.46700312499999996</v>
      </c>
      <c r="QU14" s="13">
        <v>0.20574999999999999</v>
      </c>
      <c r="QV14" s="13">
        <v>6.5800000000000025E-2</v>
      </c>
      <c r="QW14" s="13">
        <v>8.4031250000000016E-2</v>
      </c>
      <c r="QX14" s="13">
        <v>8.3143749999999975E-2</v>
      </c>
      <c r="QY14" s="13">
        <v>7.418749999999999E-2</v>
      </c>
      <c r="QZ14" s="13">
        <v>0.68796106249999989</v>
      </c>
      <c r="RA14" s="13">
        <v>0.74353715625000005</v>
      </c>
      <c r="RB14" s="13">
        <v>0.41347506249999993</v>
      </c>
      <c r="RC14" s="13">
        <v>0.50548146875</v>
      </c>
      <c r="RD14" s="13">
        <v>0.38559712500000004</v>
      </c>
      <c r="RE14" s="13">
        <v>0.69227859375</v>
      </c>
      <c r="RF14" s="13">
        <v>0.72259090624999989</v>
      </c>
      <c r="RG14" s="13">
        <v>8.8749999999999983E-4</v>
      </c>
      <c r="RH14" s="13">
        <v>4.5224560624999999</v>
      </c>
      <c r="RI14" s="13">
        <v>0.51959012500000012</v>
      </c>
      <c r="RJ14" s="13">
        <v>0.56070368749999988</v>
      </c>
      <c r="RK14" s="13">
        <v>0.6529486562500002</v>
      </c>
      <c r="RL14" s="13">
        <v>0.68262575000000003</v>
      </c>
      <c r="RM14" s="13">
        <f t="shared" si="14"/>
        <v>0.36148914798632192</v>
      </c>
      <c r="RN14" s="13">
        <v>0.5009302325581394</v>
      </c>
      <c r="RO14" s="13">
        <v>0.2411883720930233</v>
      </c>
      <c r="RP14" s="13">
        <v>5.8567441860465114E-2</v>
      </c>
      <c r="RQ14" s="13">
        <v>8.7693023255813948E-2</v>
      </c>
      <c r="RR14" s="13">
        <v>8.1941860465116242E-2</v>
      </c>
      <c r="RS14" s="13">
        <v>7.4804651162790683E-2</v>
      </c>
      <c r="RT14" s="13">
        <v>0.69953504651162768</v>
      </c>
      <c r="RU14" s="13">
        <v>0.78737013953488366</v>
      </c>
      <c r="RV14" s="13">
        <v>0.46420951162790708</v>
      </c>
      <c r="RW14" s="13">
        <v>0.60549883720930264</v>
      </c>
      <c r="RX14" s="13">
        <v>0.34910439534883719</v>
      </c>
      <c r="RY14" s="13">
        <v>0.71739476744186048</v>
      </c>
      <c r="RZ14" s="13">
        <v>0.73915406976744191</v>
      </c>
      <c r="SA14" s="13">
        <v>5.7511627906976746E-3</v>
      </c>
      <c r="SB14" s="13">
        <v>4.701980604651161</v>
      </c>
      <c r="SC14" s="13">
        <v>0.44360937209302337</v>
      </c>
      <c r="SD14" s="13">
        <v>0.49917723255813934</v>
      </c>
      <c r="SE14" s="13">
        <v>0.58734627906976755</v>
      </c>
      <c r="SF14" s="13">
        <v>0.62852688372093046</v>
      </c>
      <c r="SG14" s="13">
        <f t="shared" si="15"/>
        <v>0.62563405617446322</v>
      </c>
      <c r="SH14" s="21">
        <v>142.1875</v>
      </c>
      <c r="SI14" s="21">
        <f t="shared" si="97"/>
        <v>60.8125</v>
      </c>
      <c r="SJ14" s="24">
        <f t="shared" si="98"/>
        <v>47.881946610465114</v>
      </c>
      <c r="SK14" s="13">
        <v>0.52798717948717955</v>
      </c>
      <c r="SL14" s="13">
        <v>0.23073846153846153</v>
      </c>
      <c r="SM14" s="13">
        <v>4.825897435897436E-2</v>
      </c>
      <c r="SN14" s="13">
        <v>7.380512820512819E-2</v>
      </c>
      <c r="SO14" s="13">
        <v>7.3538461538461553E-2</v>
      </c>
      <c r="SP14" s="13">
        <v>7.1284615384615377E-2</v>
      </c>
      <c r="SQ14" s="13">
        <v>0.7520593846153848</v>
      </c>
      <c r="SR14" s="13">
        <v>0.8288670512820514</v>
      </c>
      <c r="SS14" s="13">
        <v>0.51210425641025625</v>
      </c>
      <c r="ST14" s="13">
        <v>0.64889405128205113</v>
      </c>
      <c r="SU14" s="13">
        <v>0.39098448717948725</v>
      </c>
      <c r="SV14" s="13">
        <v>0.75436892307692305</v>
      </c>
      <c r="SW14" s="13">
        <v>0.76194094871794882</v>
      </c>
      <c r="SX14" s="13">
        <v>2.6666666666666738E-4</v>
      </c>
      <c r="SY14" s="13">
        <v>6.137815692307691</v>
      </c>
      <c r="SZ14" s="13">
        <v>0.47177889743589746</v>
      </c>
      <c r="TA14" s="13">
        <v>0.51984087179487182</v>
      </c>
      <c r="TB14" s="13">
        <v>0.61989912820512827</v>
      </c>
      <c r="TC14" s="13">
        <v>0.65445558974358975</v>
      </c>
      <c r="TD14" s="13">
        <v>1.8424484059999999</v>
      </c>
      <c r="TE14" s="13">
        <v>-0.54790681900000004</v>
      </c>
      <c r="TF14" s="13">
        <f t="shared" si="73"/>
        <v>0.72241330069112641</v>
      </c>
      <c r="TG14" s="21">
        <v>128.53846153846155</v>
      </c>
      <c r="TH14" s="21">
        <f t="shared" si="16"/>
        <v>74.461538461538453</v>
      </c>
      <c r="TI14" s="24">
        <f t="shared" si="74"/>
        <v>61.718715818540439</v>
      </c>
      <c r="TJ14" s="26">
        <v>13</v>
      </c>
      <c r="TK14" s="24">
        <v>5.31</v>
      </c>
      <c r="TL14" s="13">
        <v>1.01</v>
      </c>
      <c r="TM14" s="24">
        <v>79.599999999999994</v>
      </c>
      <c r="TN14" s="24">
        <v>26.8</v>
      </c>
      <c r="TO14" s="24">
        <v>6</v>
      </c>
      <c r="TP14" s="24">
        <v>11.7</v>
      </c>
    </row>
    <row r="15" spans="1:536" x14ac:dyDescent="0.25">
      <c r="A15" s="10">
        <v>14</v>
      </c>
      <c r="B15" s="20">
        <v>2</v>
      </c>
      <c r="C15" s="21">
        <v>202</v>
      </c>
      <c r="D15" s="21">
        <v>2</v>
      </c>
      <c r="E15" s="13" t="s">
        <v>66</v>
      </c>
      <c r="F15" s="21">
        <v>5</v>
      </c>
      <c r="G15" s="24">
        <f t="shared" si="17"/>
        <v>89.600000000000009</v>
      </c>
      <c r="H15" s="24">
        <f t="shared" si="18"/>
        <v>29.866666666666671</v>
      </c>
      <c r="I15" s="21">
        <v>80</v>
      </c>
      <c r="J15" s="13">
        <f t="shared" si="19"/>
        <v>29.866666666666671</v>
      </c>
      <c r="K15" s="13">
        <f t="shared" si="20"/>
        <v>29.866666666666671</v>
      </c>
      <c r="L15" s="13">
        <f t="shared" si="21"/>
        <v>29.866666666666671</v>
      </c>
      <c r="M15" s="22">
        <v>408742.20437499997</v>
      </c>
      <c r="N15" s="22">
        <v>3660515.6723489999</v>
      </c>
      <c r="O15" s="23">
        <v>33.079411999999998</v>
      </c>
      <c r="P15" s="23">
        <v>-111.977756</v>
      </c>
      <c r="Q15" s="13">
        <v>49.12</v>
      </c>
      <c r="R15" s="13">
        <v>21.439999999999998</v>
      </c>
      <c r="S15" s="13">
        <v>29.439999999999998</v>
      </c>
      <c r="T15" s="13">
        <v>61.12</v>
      </c>
      <c r="U15" s="13">
        <v>21.439999999999998</v>
      </c>
      <c r="V15" s="13">
        <v>17.439999999999998</v>
      </c>
      <c r="W15" s="10">
        <v>-9999</v>
      </c>
      <c r="X15" s="10">
        <v>-9999</v>
      </c>
      <c r="Y15" s="10">
        <v>-9999</v>
      </c>
      <c r="Z15" s="13">
        <v>47.037313432835802</v>
      </c>
      <c r="AA15" s="21">
        <v>-9999</v>
      </c>
      <c r="AB15" s="21">
        <v>-9999</v>
      </c>
      <c r="AC15" s="21">
        <v>-9999</v>
      </c>
      <c r="AD15" s="10">
        <v>8.4</v>
      </c>
      <c r="AE15" s="10">
        <v>7.2</v>
      </c>
      <c r="AF15" s="13">
        <v>0.68</v>
      </c>
      <c r="AG15" s="10" t="s">
        <v>130</v>
      </c>
      <c r="AH15" s="10">
        <v>2</v>
      </c>
      <c r="AI15" s="24">
        <v>1</v>
      </c>
      <c r="AJ15" s="24">
        <v>0.4</v>
      </c>
      <c r="AK15" s="10">
        <v>1</v>
      </c>
      <c r="AL15" s="10">
        <v>261</v>
      </c>
      <c r="AM15" s="10">
        <v>27</v>
      </c>
      <c r="AN15" s="13">
        <v>1.08</v>
      </c>
      <c r="AO15" s="24">
        <v>7</v>
      </c>
      <c r="AP15" s="24">
        <v>11</v>
      </c>
      <c r="AQ15" s="13">
        <v>3.13</v>
      </c>
      <c r="AR15" s="10">
        <v>3103</v>
      </c>
      <c r="AS15" s="10">
        <v>298</v>
      </c>
      <c r="AT15" s="10">
        <v>240</v>
      </c>
      <c r="AU15" s="10">
        <v>19.7</v>
      </c>
      <c r="AV15" s="10">
        <v>0</v>
      </c>
      <c r="AW15" s="10">
        <v>3</v>
      </c>
      <c r="AX15" s="10">
        <v>79</v>
      </c>
      <c r="AY15" s="10">
        <v>13</v>
      </c>
      <c r="AZ15" s="10">
        <v>5</v>
      </c>
      <c r="BA15" s="10">
        <v>1</v>
      </c>
      <c r="BB15" s="10">
        <v>36</v>
      </c>
      <c r="BC15" s="25">
        <v>0.64358411494711643</v>
      </c>
      <c r="BD15" s="25">
        <v>0.42879936178699646</v>
      </c>
      <c r="BE15" s="25">
        <v>0.22852600725321673</v>
      </c>
      <c r="BF15" s="25">
        <v>0.57388093218224467</v>
      </c>
      <c r="BG15" s="25">
        <v>0.94424460431654678</v>
      </c>
      <c r="BH15" s="25">
        <v>0.93467286449742593</v>
      </c>
      <c r="BI15" s="13">
        <f t="shared" si="22"/>
        <v>4.2895339069364518</v>
      </c>
      <c r="BJ15" s="13">
        <f t="shared" si="23"/>
        <v>5.2036379359493186</v>
      </c>
      <c r="BK15" s="13">
        <f t="shared" si="24"/>
        <v>7.4991616646782973</v>
      </c>
      <c r="BL15" s="13">
        <f t="shared" ref="BL15:BM15" si="105">(BK15+(BG15*4))</f>
        <v>11.276140081944485</v>
      </c>
      <c r="BM15" s="13">
        <f t="shared" si="105"/>
        <v>15.014831539934189</v>
      </c>
      <c r="BN15" s="13">
        <f t="shared" si="26"/>
        <v>2.2955237287289787</v>
      </c>
      <c r="BO15" s="13">
        <f t="shared" si="27"/>
        <v>3.7769784172661871</v>
      </c>
      <c r="BP15" s="13">
        <f t="shared" si="28"/>
        <v>3.7386914579897037</v>
      </c>
      <c r="BQ15" s="13">
        <f t="shared" si="29"/>
        <v>9.8111936039848704</v>
      </c>
      <c r="BR15" s="25">
        <v>1.9656755138694872</v>
      </c>
      <c r="BS15" s="25">
        <v>1.6603510171519749</v>
      </c>
      <c r="BT15" s="25">
        <v>1.1177902528689949</v>
      </c>
      <c r="BU15" s="25">
        <v>1.5320125754778184</v>
      </c>
      <c r="BV15" s="25">
        <v>1.9734212629896086</v>
      </c>
      <c r="BW15" s="25">
        <v>2.9589643624731341</v>
      </c>
      <c r="BX15" s="13">
        <f t="shared" si="30"/>
        <v>14.504106124085848</v>
      </c>
      <c r="BY15" s="13">
        <f t="shared" si="31"/>
        <v>18.975267135561829</v>
      </c>
      <c r="BZ15" s="13">
        <f t="shared" si="32"/>
        <v>25.103317437473102</v>
      </c>
      <c r="CA15" s="13">
        <f t="shared" si="33"/>
        <v>6.1280503019112738</v>
      </c>
      <c r="CB15" s="13">
        <f t="shared" si="34"/>
        <v>7.8936850519584345</v>
      </c>
      <c r="CC15" s="13">
        <f t="shared" si="35"/>
        <v>11.835857449892536</v>
      </c>
      <c r="CD15" s="13">
        <f t="shared" si="36"/>
        <v>25.857592803762245</v>
      </c>
      <c r="CE15" s="13">
        <v>2.17</v>
      </c>
      <c r="CF15" s="13">
        <v>0.44499999999999995</v>
      </c>
      <c r="CG15" s="13">
        <v>0.1</v>
      </c>
      <c r="CH15" s="13">
        <v>0.13</v>
      </c>
      <c r="CI15" s="13">
        <v>0.97</v>
      </c>
      <c r="CJ15" s="13">
        <v>0.51500000000000001</v>
      </c>
      <c r="CK15" s="13">
        <v>2</v>
      </c>
      <c r="CL15" s="13">
        <f t="shared" si="38"/>
        <v>2.4</v>
      </c>
      <c r="CM15" s="13">
        <f t="shared" si="39"/>
        <v>2.92</v>
      </c>
      <c r="CN15" s="13">
        <f t="shared" ref="CN15:CO15" si="106">(CM15+(CI15*4))</f>
        <v>6.8</v>
      </c>
      <c r="CO15" s="13">
        <f t="shared" si="106"/>
        <v>8.86</v>
      </c>
      <c r="CP15" s="13">
        <f t="shared" si="41"/>
        <v>0.52</v>
      </c>
      <c r="CQ15" s="13">
        <f t="shared" si="42"/>
        <v>3.88</v>
      </c>
      <c r="CR15" s="13">
        <f t="shared" si="43"/>
        <v>2.06</v>
      </c>
      <c r="CS15" s="13">
        <f t="shared" si="44"/>
        <v>6.4600000000000009</v>
      </c>
      <c r="CT15" s="10">
        <v>-9999</v>
      </c>
      <c r="CU15" s="10">
        <v>-9999</v>
      </c>
      <c r="CV15" s="10">
        <v>-9999</v>
      </c>
      <c r="CW15" s="10">
        <v>-9999</v>
      </c>
      <c r="CX15" s="10">
        <v>-9999</v>
      </c>
      <c r="CY15" s="10">
        <v>-9999</v>
      </c>
      <c r="CZ15" s="13">
        <v>7.6</v>
      </c>
      <c r="DA15" s="13">
        <v>7.6</v>
      </c>
      <c r="DB15" s="13">
        <v>7.6</v>
      </c>
      <c r="DC15" s="13">
        <v>27</v>
      </c>
      <c r="DD15" s="13">
        <v>39</v>
      </c>
      <c r="DE15" s="13">
        <v>35</v>
      </c>
      <c r="DF15" s="13">
        <v>47</v>
      </c>
      <c r="DG15" s="13">
        <v>57</v>
      </c>
      <c r="DH15" s="13">
        <v>66.333333333333329</v>
      </c>
      <c r="DI15" s="13">
        <v>66.333333333333329</v>
      </c>
      <c r="DJ15" s="13">
        <v>77.333333333333329</v>
      </c>
      <c r="DK15" s="13">
        <v>80.333333333333329</v>
      </c>
      <c r="DL15" s="13">
        <v>91.666666666666671</v>
      </c>
      <c r="DM15" s="13">
        <v>89.666666666666671</v>
      </c>
      <c r="DN15" s="13">
        <v>100.33333333333333</v>
      </c>
      <c r="DO15" s="13">
        <v>98</v>
      </c>
      <c r="DP15" s="13">
        <v>106.66666666666667</v>
      </c>
      <c r="DQ15" s="13">
        <f t="shared" si="45"/>
        <v>89.333333333333329</v>
      </c>
      <c r="DR15" s="13">
        <f t="shared" si="46"/>
        <v>89.333333333333329</v>
      </c>
      <c r="DS15" s="13">
        <v>102.33333333333333</v>
      </c>
      <c r="DT15" s="13">
        <v>112.66666666666667</v>
      </c>
      <c r="DU15" s="21">
        <v>131</v>
      </c>
      <c r="DV15" s="21">
        <v>147</v>
      </c>
      <c r="DW15" s="21">
        <v>166</v>
      </c>
      <c r="DX15" s="21">
        <v>171</v>
      </c>
      <c r="DY15" s="21">
        <v>178</v>
      </c>
      <c r="DZ15" s="21">
        <v>189</v>
      </c>
      <c r="EA15" s="21">
        <v>199</v>
      </c>
      <c r="EB15" s="21">
        <v>199</v>
      </c>
      <c r="EC15" s="21">
        <v>201</v>
      </c>
      <c r="ED15" s="21">
        <v>203</v>
      </c>
      <c r="EE15" s="12">
        <v>-9999</v>
      </c>
      <c r="EF15" s="12">
        <v>-9999</v>
      </c>
      <c r="EG15" s="12">
        <v>-9999</v>
      </c>
      <c r="EH15" s="12">
        <v>-9999</v>
      </c>
      <c r="EI15" s="12">
        <v>-9999</v>
      </c>
      <c r="EJ15" s="12">
        <v>-9999</v>
      </c>
      <c r="EK15" s="12">
        <v>-9999</v>
      </c>
      <c r="EL15" s="12">
        <v>-9999</v>
      </c>
      <c r="EM15" s="12">
        <v>-9999</v>
      </c>
      <c r="EN15" s="12">
        <v>-9999</v>
      </c>
      <c r="EO15" s="10">
        <v>-9999</v>
      </c>
      <c r="EP15" s="10">
        <v>-9999</v>
      </c>
      <c r="EQ15" s="10">
        <v>-9999</v>
      </c>
      <c r="ER15" s="10">
        <v>-9999</v>
      </c>
      <c r="ES15" s="10">
        <v>-9999</v>
      </c>
      <c r="ET15" s="10">
        <v>-9999</v>
      </c>
      <c r="EU15" s="10">
        <v>-9999</v>
      </c>
      <c r="EV15" s="10">
        <v>-9999</v>
      </c>
      <c r="EW15" s="10">
        <v>-9999</v>
      </c>
      <c r="EX15" s="10">
        <v>-9999</v>
      </c>
      <c r="EY15" s="21">
        <v>-9999</v>
      </c>
      <c r="EZ15" s="21">
        <v>-9999</v>
      </c>
      <c r="FA15" s="21">
        <v>-9999</v>
      </c>
      <c r="FB15" s="21">
        <v>-9999</v>
      </c>
      <c r="FC15" s="21">
        <v>-9999</v>
      </c>
      <c r="FD15" s="21">
        <v>-9999</v>
      </c>
      <c r="FE15" s="21">
        <v>-9999</v>
      </c>
      <c r="FF15" s="21">
        <v>-9999</v>
      </c>
      <c r="FG15" s="21">
        <v>-9999</v>
      </c>
      <c r="FH15" s="10">
        <v>-9999</v>
      </c>
      <c r="FI15" s="13">
        <v>323.44</v>
      </c>
      <c r="FJ15" s="10">
        <v>12</v>
      </c>
      <c r="FK15" s="10">
        <v>372.45</v>
      </c>
      <c r="FL15" s="10">
        <v>100</v>
      </c>
      <c r="FM15" s="10">
        <v>109.73</v>
      </c>
      <c r="FN15" s="10">
        <v>290.43</v>
      </c>
      <c r="FO15" s="10">
        <v>172.68</v>
      </c>
      <c r="FP15" s="10">
        <v>125.39999999999999</v>
      </c>
      <c r="FQ15" s="13">
        <f t="shared" si="47"/>
        <v>1229.4117647058824</v>
      </c>
      <c r="FR15" s="13">
        <f t="shared" si="48"/>
        <v>1097.6890756302521</v>
      </c>
      <c r="FS15" s="13">
        <f t="shared" si="0"/>
        <v>3170.9803921568628</v>
      </c>
      <c r="FT15" s="13">
        <f t="shared" si="1"/>
        <v>3651.4705882352941</v>
      </c>
      <c r="FU15" s="13">
        <f t="shared" si="49"/>
        <v>1075.7843137254902</v>
      </c>
      <c r="FV15" s="13">
        <f t="shared" si="50"/>
        <v>2847.3529411764707</v>
      </c>
      <c r="FW15" s="13">
        <f t="shared" si="51"/>
        <v>10745.588235294119</v>
      </c>
      <c r="FX15" s="13">
        <f t="shared" si="52"/>
        <v>1692.9411764705883</v>
      </c>
      <c r="FY15" s="13">
        <v>75.819999999999993</v>
      </c>
      <c r="FZ15" s="13">
        <v>81.599999999999994</v>
      </c>
      <c r="GA15" s="13">
        <f t="shared" si="53"/>
        <v>15.260000000000019</v>
      </c>
      <c r="GB15" s="10">
        <v>3.27</v>
      </c>
      <c r="GC15" s="13">
        <f t="shared" si="54"/>
        <v>103.69105882352942</v>
      </c>
      <c r="GD15" s="13">
        <v>0.98699999999999999</v>
      </c>
      <c r="GE15" s="13">
        <f t="shared" si="55"/>
        <v>36.040014705882356</v>
      </c>
      <c r="GF15" s="13">
        <v>1.66</v>
      </c>
      <c r="GG15" s="13">
        <f t="shared" si="56"/>
        <v>17.858019607843136</v>
      </c>
      <c r="GH15" s="13">
        <v>3.58</v>
      </c>
      <c r="GI15" s="13">
        <f t="shared" si="57"/>
        <v>60.607294117647058</v>
      </c>
      <c r="GJ15" s="13">
        <f t="shared" si="58"/>
        <v>218.19638725490199</v>
      </c>
      <c r="GK15" s="13">
        <f t="shared" si="59"/>
        <v>194.81820290616247</v>
      </c>
      <c r="GL15" s="10">
        <v>17.2</v>
      </c>
      <c r="GM15" s="13">
        <v>7.16</v>
      </c>
      <c r="GN15" s="13">
        <f t="shared" si="60"/>
        <v>5990.8181724404194</v>
      </c>
      <c r="GO15" s="13">
        <v>2.64</v>
      </c>
      <c r="GP15" s="13">
        <f t="shared" si="61"/>
        <v>0.36871508379888268</v>
      </c>
      <c r="GQ15" s="13">
        <f t="shared" si="62"/>
        <v>2208.9050244752384</v>
      </c>
      <c r="GR15" s="13">
        <f t="shared" si="63"/>
        <v>2473.9736274122674</v>
      </c>
      <c r="GS15" s="21">
        <v>-9999</v>
      </c>
      <c r="GT15" s="13">
        <v>5205.75</v>
      </c>
      <c r="GU15" s="13">
        <f t="shared" si="64"/>
        <v>1926.1275000000001</v>
      </c>
      <c r="GV15" s="13">
        <f t="shared" si="65"/>
        <v>2157.2628000000004</v>
      </c>
      <c r="GW15" s="21">
        <v>-9999</v>
      </c>
      <c r="GX15" s="21">
        <v>-9999</v>
      </c>
      <c r="GY15" s="13">
        <v>3.52</v>
      </c>
      <c r="GZ15" s="13">
        <f t="shared" si="66"/>
        <v>3.46</v>
      </c>
      <c r="HA15" s="21">
        <v>3502</v>
      </c>
      <c r="HB15" s="13">
        <f t="shared" si="2"/>
        <v>0.48324022346368711</v>
      </c>
      <c r="HC15" s="21">
        <f t="shared" si="91"/>
        <v>2945.2066993003177</v>
      </c>
      <c r="HD15" s="22">
        <f t="shared" si="4"/>
        <v>1.3333333333333333</v>
      </c>
      <c r="HE15" s="21">
        <f t="shared" si="5"/>
        <v>2930.1459832243504</v>
      </c>
      <c r="HF15" s="13">
        <v>3.9</v>
      </c>
      <c r="HG15" s="22">
        <f t="shared" si="67"/>
        <v>114.86306127271239</v>
      </c>
      <c r="HH15" s="22">
        <f>(GR15-1701.25)/G15</f>
        <v>8.6241476273690552</v>
      </c>
      <c r="HI15" s="13">
        <v>0.56196136363636373</v>
      </c>
      <c r="HJ15" s="13">
        <v>0.41683409090909085</v>
      </c>
      <c r="HK15" s="13">
        <v>0.4199863636363636</v>
      </c>
      <c r="HL15" s="13">
        <v>0.34840000000000004</v>
      </c>
      <c r="HM15" s="13">
        <v>0.21512045454545456</v>
      </c>
      <c r="HN15" s="13">
        <v>0.19807272727272729</v>
      </c>
      <c r="HO15" s="13">
        <v>0.2344375681818181</v>
      </c>
      <c r="HP15" s="13">
        <v>0.14446390909090912</v>
      </c>
      <c r="HQ15" s="13">
        <v>8.9331590909090874E-2</v>
      </c>
      <c r="HR15" s="13">
        <v>-3.8377727272727274E-3</v>
      </c>
      <c r="HS15" s="13">
        <v>0.14820772727272724</v>
      </c>
      <c r="HT15" s="13">
        <v>0.44623893181818181</v>
      </c>
      <c r="HU15" s="13">
        <v>0.47865495454545443</v>
      </c>
      <c r="HV15" s="13">
        <v>0.13327954545454546</v>
      </c>
      <c r="HW15" s="13">
        <v>0.61305690909090904</v>
      </c>
      <c r="HX15" s="13">
        <v>1.026094659090909</v>
      </c>
      <c r="HY15" s="13">
        <v>0.63153520454545453</v>
      </c>
      <c r="HZ15" s="13">
        <v>1.0223182954545451</v>
      </c>
      <c r="IA15" s="13">
        <v>0.67866895454545451</v>
      </c>
      <c r="IB15" s="13">
        <v>0.60111250000000016</v>
      </c>
      <c r="IC15" s="13">
        <v>0.44560624999999998</v>
      </c>
      <c r="ID15" s="13">
        <v>0.42570000000000002</v>
      </c>
      <c r="IE15" s="13">
        <v>0.39413125000000004</v>
      </c>
      <c r="IF15" s="13">
        <v>0.26652500000000001</v>
      </c>
      <c r="IG15" s="13">
        <v>0.24516874999999999</v>
      </c>
      <c r="IH15" s="13">
        <v>0.20789100000000002</v>
      </c>
      <c r="II15" s="13">
        <v>0.17074181249999998</v>
      </c>
      <c r="IJ15" s="13">
        <v>6.1275625000000014E-2</v>
      </c>
      <c r="IK15" s="13">
        <v>2.2819374999999999E-2</v>
      </c>
      <c r="IL15" s="13">
        <v>0.14850306249999998</v>
      </c>
      <c r="IM15" s="13">
        <v>0.38557249999999998</v>
      </c>
      <c r="IN15" s="13">
        <v>0.42047937499999999</v>
      </c>
      <c r="IO15" s="13">
        <v>0.12760624999999998</v>
      </c>
      <c r="IP15" s="13">
        <v>0.52534887499999983</v>
      </c>
      <c r="IQ15" s="13">
        <v>0.86983212499999996</v>
      </c>
      <c r="IR15" s="13">
        <v>0.7137813125000001</v>
      </c>
      <c r="IS15" s="13">
        <v>0.88645606249999986</v>
      </c>
      <c r="IT15" s="13">
        <v>0.75042874999999998</v>
      </c>
      <c r="IU15" s="13">
        <v>0.64081599999999994</v>
      </c>
      <c r="IV15" s="13">
        <v>0.45133199999999996</v>
      </c>
      <c r="IW15" s="13">
        <v>0.44344400000000006</v>
      </c>
      <c r="IX15" s="13">
        <v>0.39302800000000004</v>
      </c>
      <c r="IY15" s="13">
        <v>0.28326400000000002</v>
      </c>
      <c r="IZ15" s="13">
        <v>0.24898800000000001</v>
      </c>
      <c r="JA15" s="13">
        <v>0.23949203999999999</v>
      </c>
      <c r="JB15" s="13">
        <v>0.18157596000000001</v>
      </c>
      <c r="JC15" s="13">
        <v>6.8784600000000001E-2</v>
      </c>
      <c r="JD15" s="13">
        <v>8.2674000000000011E-3</v>
      </c>
      <c r="JE15" s="13">
        <v>0.17357960000000003</v>
      </c>
      <c r="JF15" s="13">
        <v>0.38648503999999989</v>
      </c>
      <c r="JG15" s="13">
        <v>0.44016419999999995</v>
      </c>
      <c r="JH15" s="13">
        <v>0.10976400000000001</v>
      </c>
      <c r="JI15" s="13">
        <v>0.63053251999999993</v>
      </c>
      <c r="JJ15" s="13">
        <v>0.95925207999999984</v>
      </c>
      <c r="JK15" s="13">
        <v>0.72504580000000007</v>
      </c>
      <c r="JL15" s="13">
        <v>0.96502867999999975</v>
      </c>
      <c r="JM15" s="13">
        <v>0.76551919999999996</v>
      </c>
      <c r="JN15" s="13">
        <v>0.65180000000000005</v>
      </c>
      <c r="JO15" s="13">
        <v>0.43376315789473685</v>
      </c>
      <c r="JP15" s="13">
        <v>0.43043157894736844</v>
      </c>
      <c r="JQ15" s="13">
        <v>0.37792631578947367</v>
      </c>
      <c r="JR15" s="13">
        <v>0.27671578947368425</v>
      </c>
      <c r="JS15" s="13">
        <v>0.24241052631578949</v>
      </c>
      <c r="JT15" s="13">
        <v>0.26577636842105268</v>
      </c>
      <c r="JU15" s="13">
        <v>0.20430547368421054</v>
      </c>
      <c r="JV15" s="13">
        <v>6.8751421052631587E-2</v>
      </c>
      <c r="JW15" s="13">
        <v>3.7810000000000001E-3</v>
      </c>
      <c r="JX15" s="13">
        <v>0.200713</v>
      </c>
      <c r="JY15" s="13">
        <v>0.40372126315789486</v>
      </c>
      <c r="JZ15" s="13">
        <v>0.45760294736842111</v>
      </c>
      <c r="KA15" s="13">
        <v>0.10121052631578949</v>
      </c>
      <c r="KB15" s="13">
        <v>0.72485184210526321</v>
      </c>
      <c r="KC15" s="13">
        <v>0.98577605263157897</v>
      </c>
      <c r="KD15" s="13">
        <v>0.75544284210526313</v>
      </c>
      <c r="KE15" s="13">
        <v>0.9881439999999998</v>
      </c>
      <c r="KF15" s="13">
        <v>0.79621457894736825</v>
      </c>
      <c r="KG15" s="13">
        <v>0.566211111111111</v>
      </c>
      <c r="KH15" s="13">
        <v>0.37792222222222227</v>
      </c>
      <c r="KI15" s="13">
        <v>0.31387500000000007</v>
      </c>
      <c r="KJ15" s="13">
        <v>0.31946944444444442</v>
      </c>
      <c r="KK15" s="13">
        <v>0.2185361111111111</v>
      </c>
      <c r="KL15" s="13">
        <v>0.19369722222222222</v>
      </c>
      <c r="KM15" s="13">
        <v>0.27762949999999997</v>
      </c>
      <c r="KN15" s="13">
        <v>0.28593413888888891</v>
      </c>
      <c r="KO15" s="13">
        <v>8.3652833333333343E-2</v>
      </c>
      <c r="KP15" s="13">
        <v>9.2628888888888886E-2</v>
      </c>
      <c r="KQ15" s="13">
        <v>0.19870994444444443</v>
      </c>
      <c r="KR15" s="13">
        <v>0.44228791666666667</v>
      </c>
      <c r="KS15" s="13">
        <v>0.48940769444444449</v>
      </c>
      <c r="KT15" s="13">
        <v>0.10093333333333332</v>
      </c>
      <c r="KU15" s="13">
        <v>0.77349888888888896</v>
      </c>
      <c r="KV15" s="13">
        <v>0.69624672222222195</v>
      </c>
      <c r="KW15" s="13">
        <v>0.71622930555555575</v>
      </c>
      <c r="KX15" s="13">
        <v>0.74596288888888884</v>
      </c>
      <c r="KY15" s="13">
        <v>0.76270061111111098</v>
      </c>
      <c r="KZ15" s="13">
        <v>0.56242391304347839</v>
      </c>
      <c r="LA15" s="13">
        <v>0.32176086956521743</v>
      </c>
      <c r="LB15" s="13">
        <v>0.22109130434782609</v>
      </c>
      <c r="LC15" s="13">
        <v>0.21928260869565222</v>
      </c>
      <c r="LD15" s="13">
        <v>0.18431521739130435</v>
      </c>
      <c r="LE15" s="13">
        <v>0.16265217391304349</v>
      </c>
      <c r="LF15" s="13">
        <v>0.4379784782608695</v>
      </c>
      <c r="LG15" s="13">
        <v>0.43523845652173915</v>
      </c>
      <c r="LH15" s="13">
        <v>0.18921723913043476</v>
      </c>
      <c r="LI15" s="13">
        <v>0.18589</v>
      </c>
      <c r="LJ15" s="13">
        <v>0.27169045652173918</v>
      </c>
      <c r="LK15" s="13">
        <v>0.50554582608695686</v>
      </c>
      <c r="LL15" s="13">
        <v>0.55061782608695664</v>
      </c>
      <c r="LM15" s="13">
        <v>3.4967391304347846E-2</v>
      </c>
      <c r="LN15" s="13">
        <v>1.5717552173913043</v>
      </c>
      <c r="LO15" s="13">
        <v>0.62675154347826101</v>
      </c>
      <c r="LP15" s="13">
        <v>0.62170580434782607</v>
      </c>
      <c r="LQ15" s="13">
        <v>0.70619871739130446</v>
      </c>
      <c r="LR15" s="13">
        <v>0.70237736956521746</v>
      </c>
      <c r="LS15" s="13">
        <v>41.66</v>
      </c>
      <c r="LT15" s="13">
        <v>42.926060606</v>
      </c>
      <c r="LU15" s="13">
        <v>105.03030303</v>
      </c>
      <c r="LV15" s="13">
        <f t="shared" si="96"/>
        <v>25.969696970000001</v>
      </c>
      <c r="LW15" s="13">
        <f t="shared" si="7"/>
        <v>11.303010825560087</v>
      </c>
      <c r="LX15" s="13">
        <v>0.58650000000000002</v>
      </c>
      <c r="LY15" s="13">
        <v>0.32500000000000001</v>
      </c>
      <c r="LZ15" s="13">
        <v>0.14960000000000001</v>
      </c>
      <c r="MA15" s="13">
        <v>0.17280000000000001</v>
      </c>
      <c r="MB15" s="13">
        <v>0.1431</v>
      </c>
      <c r="MC15" s="13">
        <v>0.1368</v>
      </c>
      <c r="MD15" s="13">
        <v>0.54369999999999996</v>
      </c>
      <c r="ME15" s="13">
        <v>0.59250000000000003</v>
      </c>
      <c r="MF15" s="13">
        <v>0.30530000000000002</v>
      </c>
      <c r="MG15" s="13">
        <v>0.36930000000000002</v>
      </c>
      <c r="MH15" s="13">
        <v>0.28620000000000001</v>
      </c>
      <c r="MI15" s="13">
        <v>0.60660000000000003</v>
      </c>
      <c r="MJ15" s="13">
        <v>0.62060000000000004</v>
      </c>
      <c r="MK15" s="13">
        <v>2.9700000000000001E-2</v>
      </c>
      <c r="ML15" s="13">
        <v>2.3984999999999999</v>
      </c>
      <c r="MM15" s="13">
        <v>0.48359999999999997</v>
      </c>
      <c r="MN15" s="13">
        <v>0.52649999999999997</v>
      </c>
      <c r="MO15" s="13">
        <v>0.59830000000000005</v>
      </c>
      <c r="MP15" s="13">
        <v>0.63160000000000005</v>
      </c>
      <c r="MQ15" s="13">
        <v>37.302758621000002</v>
      </c>
      <c r="MR15" s="13">
        <v>36.99</v>
      </c>
      <c r="MS15" s="13">
        <v>37.583793102999998</v>
      </c>
      <c r="MT15" s="13">
        <f t="shared" si="69"/>
        <v>0.28103448199999548</v>
      </c>
      <c r="MU15" s="13">
        <v>104.74137931</v>
      </c>
      <c r="MV15" s="13">
        <f t="shared" si="70"/>
        <v>42.258620690000001</v>
      </c>
      <c r="MW15" s="13">
        <f t="shared" si="8"/>
        <v>25.038232758825</v>
      </c>
      <c r="MX15" s="13">
        <v>0.46008157894736845</v>
      </c>
      <c r="MY15" s="13">
        <v>0.22967105263157889</v>
      </c>
      <c r="MZ15" s="13">
        <v>0.10283421052631579</v>
      </c>
      <c r="NA15" s="13">
        <v>0.11737105263157896</v>
      </c>
      <c r="NB15" s="13">
        <v>9.5592105263157909E-2</v>
      </c>
      <c r="NC15" s="13">
        <v>8.6415789473684196E-2</v>
      </c>
      <c r="ND15" s="13">
        <v>0.59210752631578956</v>
      </c>
      <c r="NE15" s="13">
        <v>0.63306389473684221</v>
      </c>
      <c r="NF15" s="13">
        <v>0.3224694210526316</v>
      </c>
      <c r="NG15" s="13">
        <v>0.38029973684210533</v>
      </c>
      <c r="NH15" s="13">
        <v>0.33374397368421055</v>
      </c>
      <c r="NI15" s="13">
        <v>0.65459168421052627</v>
      </c>
      <c r="NJ15" s="13">
        <v>0.6828242631578948</v>
      </c>
      <c r="NK15" s="13">
        <v>2.1778947368421054E-2</v>
      </c>
      <c r="NL15" s="13">
        <v>2.9289697894736837</v>
      </c>
      <c r="NM15" s="13">
        <v>0.52834513157894747</v>
      </c>
      <c r="NN15" s="13">
        <v>0.56426710526315793</v>
      </c>
      <c r="NO15" s="13">
        <v>0.64606060526315801</v>
      </c>
      <c r="NP15" s="13">
        <v>0.67301542105263146</v>
      </c>
      <c r="NQ15" s="13">
        <v>38.850740741000003</v>
      </c>
      <c r="NR15" s="13">
        <v>39.540370369999998</v>
      </c>
      <c r="NS15" s="13">
        <v>121.09629630000001</v>
      </c>
      <c r="NT15" s="13">
        <f t="shared" si="71"/>
        <v>44.903703699999994</v>
      </c>
      <c r="NU15" s="13">
        <f t="shared" si="9"/>
        <v>28.426913552431149</v>
      </c>
      <c r="NV15" s="13">
        <v>0.59686333333333319</v>
      </c>
      <c r="NW15" s="13">
        <v>0.28384333333333334</v>
      </c>
      <c r="NX15" s="13">
        <v>8.9341666666666653E-2</v>
      </c>
      <c r="NY15" s="13">
        <v>0.114595</v>
      </c>
      <c r="NZ15" s="13">
        <v>0.10336166666666667</v>
      </c>
      <c r="OA15" s="13">
        <v>9.4321666666666665E-2</v>
      </c>
      <c r="OB15" s="13">
        <v>0.67626488333333323</v>
      </c>
      <c r="OC15" s="13">
        <v>0.73791433333333367</v>
      </c>
      <c r="OD15" s="13">
        <v>0.4230326499999999</v>
      </c>
      <c r="OE15" s="13">
        <v>0.51928533333333327</v>
      </c>
      <c r="OF15" s="13">
        <v>0.35518081666666662</v>
      </c>
      <c r="OG15" s="13">
        <v>0.70374239999999988</v>
      </c>
      <c r="OH15" s="13">
        <v>0.72618821666666666</v>
      </c>
      <c r="OI15" s="13">
        <v>1.1233333333333335E-2</v>
      </c>
      <c r="OJ15" s="13">
        <v>4.2175775333333334</v>
      </c>
      <c r="OK15" s="13">
        <v>0.48200191666666686</v>
      </c>
      <c r="OL15" s="13">
        <v>0.52558961666666659</v>
      </c>
      <c r="OM15" s="13">
        <v>0.61744446666666675</v>
      </c>
      <c r="ON15" s="13">
        <v>0.64963861666666667</v>
      </c>
      <c r="OO15" s="13">
        <v>37.76</v>
      </c>
      <c r="OP15" s="13">
        <v>39.56</v>
      </c>
      <c r="OQ15" s="13">
        <v>107.74</v>
      </c>
      <c r="OR15" s="13">
        <f t="shared" si="80"/>
        <v>63.260000000000005</v>
      </c>
      <c r="OS15" s="13">
        <f t="shared" si="77"/>
        <v>46.680460726666695</v>
      </c>
      <c r="OT15" s="13">
        <v>0.74754545454545462</v>
      </c>
      <c r="OU15" s="13">
        <v>0.33641818181818178</v>
      </c>
      <c r="OV15" s="13">
        <v>6.7059090909090915E-2</v>
      </c>
      <c r="OW15" s="13">
        <v>0.11322727272727273</v>
      </c>
      <c r="OX15" s="13">
        <v>0.11437727272727272</v>
      </c>
      <c r="OY15" s="13">
        <v>0.11241363636363634</v>
      </c>
      <c r="OZ15" s="13">
        <v>0.73677331818181802</v>
      </c>
      <c r="PA15" s="13">
        <v>0.83470686363636371</v>
      </c>
      <c r="PB15" s="13">
        <v>0.49611504545454549</v>
      </c>
      <c r="PC15" s="13">
        <v>0.666402181818182</v>
      </c>
      <c r="PD15" s="13">
        <v>0.37929109090909097</v>
      </c>
      <c r="PE15" s="13">
        <v>0.73408104545454544</v>
      </c>
      <c r="PF15" s="13">
        <v>0.73797754545454552</v>
      </c>
      <c r="PG15" s="13">
        <v>-1.15E-3</v>
      </c>
      <c r="PH15" s="13">
        <v>5.6052634090909086</v>
      </c>
      <c r="PI15" s="13">
        <v>0.45449536363636367</v>
      </c>
      <c r="PJ15" s="13">
        <v>0.51477181818181827</v>
      </c>
      <c r="PK15" s="13">
        <v>0.60435299999999992</v>
      </c>
      <c r="PL15" s="13">
        <v>0.64806049999999993</v>
      </c>
      <c r="PM15" s="13">
        <f t="shared" si="10"/>
        <v>1.1273669032492617</v>
      </c>
      <c r="PN15" s="13">
        <v>44.544761909999998</v>
      </c>
      <c r="PO15" s="13">
        <v>33.218333332999997</v>
      </c>
      <c r="PP15" s="13">
        <v>42.120833333</v>
      </c>
      <c r="PQ15" s="13">
        <f t="shared" si="92"/>
        <v>40.99346642975074</v>
      </c>
      <c r="PR15" s="13">
        <v>102.43333333</v>
      </c>
      <c r="PS15" s="13">
        <f t="shared" si="93"/>
        <v>86.566666670000004</v>
      </c>
      <c r="PT15" s="13">
        <f t="shared" si="12"/>
        <v>72.257790831570247</v>
      </c>
      <c r="PU15" s="13">
        <v>0.75018750000000001</v>
      </c>
      <c r="PV15" s="13">
        <v>0.32222083333333335</v>
      </c>
      <c r="PW15" s="13">
        <v>6.4687500000000023E-2</v>
      </c>
      <c r="PX15" s="13">
        <v>0.1064291666666667</v>
      </c>
      <c r="PY15" s="13">
        <v>9.8866666666666672E-2</v>
      </c>
      <c r="PZ15" s="13">
        <v>9.9341666666666661E-2</v>
      </c>
      <c r="QA15" s="13">
        <v>0.74922212499999974</v>
      </c>
      <c r="QB15" s="13">
        <v>0.83770154166666666</v>
      </c>
      <c r="QC15" s="13">
        <v>0.49997208333333326</v>
      </c>
      <c r="QD15" s="13">
        <v>0.65994637499999997</v>
      </c>
      <c r="QE15" s="13">
        <v>0.39893083333333329</v>
      </c>
      <c r="QF15" s="13">
        <v>0.76524166666666649</v>
      </c>
      <c r="QG15" s="13">
        <v>0.76496379166666661</v>
      </c>
      <c r="QH15" s="13">
        <v>7.5624999999999998E-3</v>
      </c>
      <c r="QI15" s="13">
        <v>6.0264633750000014</v>
      </c>
      <c r="QJ15" s="13">
        <v>0.47664404166666668</v>
      </c>
      <c r="QK15" s="13">
        <v>0.53270320833333318</v>
      </c>
      <c r="QL15" s="13">
        <v>0.62574745833333323</v>
      </c>
      <c r="QM15" s="13">
        <v>0.66581425000000005</v>
      </c>
      <c r="QN15" s="13">
        <f t="shared" si="13"/>
        <v>1.0678429549114328</v>
      </c>
      <c r="QO15" s="21">
        <v>-9999</v>
      </c>
      <c r="QP15" s="21">
        <v>-9999</v>
      </c>
      <c r="QQ15" s="21">
        <v>-9999</v>
      </c>
      <c r="QR15" s="21">
        <v>-9999</v>
      </c>
      <c r="QS15" s="21">
        <v>-9999</v>
      </c>
      <c r="QT15" s="13">
        <v>0.74132121212121227</v>
      </c>
      <c r="QU15" s="13">
        <v>0.30912121212121213</v>
      </c>
      <c r="QV15" s="13">
        <v>6.0851515151515143E-2</v>
      </c>
      <c r="QW15" s="13">
        <v>9.6954545454545446E-2</v>
      </c>
      <c r="QX15" s="13">
        <v>9.9678787878787839E-2</v>
      </c>
      <c r="QY15" s="13">
        <v>9.4827272727272718E-2</v>
      </c>
      <c r="QZ15" s="13">
        <v>0.76692360606060617</v>
      </c>
      <c r="RA15" s="13">
        <v>0.84610481818181815</v>
      </c>
      <c r="RB15" s="13">
        <v>0.52045021212121223</v>
      </c>
      <c r="RC15" s="13">
        <v>0.66812642424242419</v>
      </c>
      <c r="RD15" s="13">
        <v>0.41076887878787871</v>
      </c>
      <c r="RE15" s="13">
        <v>0.76111960606060602</v>
      </c>
      <c r="RF15" s="13">
        <v>0.77160409090909099</v>
      </c>
      <c r="RG15" s="13">
        <v>-2.7242424242424246E-3</v>
      </c>
      <c r="RH15" s="13">
        <v>6.6358992424242418</v>
      </c>
      <c r="RI15" s="13">
        <v>0.48566700000000007</v>
      </c>
      <c r="RJ15" s="13">
        <v>0.53566178787878782</v>
      </c>
      <c r="RK15" s="13">
        <v>0.63528766666666658</v>
      </c>
      <c r="RL15" s="13">
        <v>0.67073015151515147</v>
      </c>
      <c r="RM15" s="13">
        <f t="shared" si="14"/>
        <v>1.0456335568221433</v>
      </c>
      <c r="RN15" s="13">
        <v>0.77363877551020388</v>
      </c>
      <c r="RO15" s="13">
        <v>0.35424285714285714</v>
      </c>
      <c r="RP15" s="13">
        <v>5.6412244897959173E-2</v>
      </c>
      <c r="RQ15" s="13">
        <v>0.1066591836734694</v>
      </c>
      <c r="RR15" s="13">
        <v>0.1032755102040816</v>
      </c>
      <c r="RS15" s="13">
        <v>0.10054897959183672</v>
      </c>
      <c r="RT15" s="13">
        <v>0.75639377551020426</v>
      </c>
      <c r="RU15" s="13">
        <v>0.86252091836734723</v>
      </c>
      <c r="RV15" s="13">
        <v>0.53570595918367359</v>
      </c>
      <c r="RW15" s="13">
        <v>0.72301242857142867</v>
      </c>
      <c r="RX15" s="13">
        <v>0.37141528571428573</v>
      </c>
      <c r="RY15" s="13">
        <v>0.76320930612244897</v>
      </c>
      <c r="RZ15" s="13">
        <v>0.76901130612244895</v>
      </c>
      <c r="SA15" s="13">
        <v>3.3836734693877546E-3</v>
      </c>
      <c r="SB15" s="13">
        <v>6.2411728775510191</v>
      </c>
      <c r="SC15" s="13">
        <v>0.43069710204081646</v>
      </c>
      <c r="SD15" s="13">
        <v>0.49102861224489802</v>
      </c>
      <c r="SE15" s="13">
        <v>0.58477744897959194</v>
      </c>
      <c r="SF15" s="13">
        <v>0.6287833877551019</v>
      </c>
      <c r="SG15" s="13">
        <f t="shared" si="15"/>
        <v>1.559296525266934</v>
      </c>
      <c r="SH15" s="21">
        <v>119.26666666666667</v>
      </c>
      <c r="SI15" s="21">
        <f t="shared" si="97"/>
        <v>83.733333333333334</v>
      </c>
      <c r="SJ15" s="24">
        <f t="shared" si="98"/>
        <v>72.221751564625876</v>
      </c>
      <c r="SK15" s="13">
        <v>0.84095217391304344</v>
      </c>
      <c r="SL15" s="13">
        <v>0.35685434782608694</v>
      </c>
      <c r="SM15" s="13">
        <v>5.0854347826086957E-2</v>
      </c>
      <c r="SN15" s="13">
        <v>9.7595652173913042E-2</v>
      </c>
      <c r="SO15" s="13">
        <v>9.8915217391304322E-2</v>
      </c>
      <c r="SP15" s="13">
        <v>0.10226304347826087</v>
      </c>
      <c r="SQ15" s="13">
        <v>0.79172539130434794</v>
      </c>
      <c r="SR15" s="13">
        <v>0.88517493478260867</v>
      </c>
      <c r="SS15" s="13">
        <v>0.5699898260869567</v>
      </c>
      <c r="ST15" s="13">
        <v>0.74902150000000012</v>
      </c>
      <c r="SU15" s="13">
        <v>0.40422208695652168</v>
      </c>
      <c r="SV15" s="13">
        <v>0.78891543478260862</v>
      </c>
      <c r="SW15" s="13">
        <v>0.78239752173913024</v>
      </c>
      <c r="SX15" s="13">
        <v>-1.3195652173913052E-3</v>
      </c>
      <c r="SY15" s="13">
        <v>7.6195321956521731</v>
      </c>
      <c r="SZ15" s="13">
        <v>0.45670995652173912</v>
      </c>
      <c r="TA15" s="13">
        <v>0.51051043478260882</v>
      </c>
      <c r="TB15" s="13">
        <v>0.61298417391304338</v>
      </c>
      <c r="TC15" s="13">
        <v>0.65130836956521743</v>
      </c>
      <c r="TD15" s="13">
        <v>1.448393644</v>
      </c>
      <c r="TE15" s="13">
        <v>-0.77107958499999996</v>
      </c>
      <c r="TF15" s="13">
        <f t="shared" si="73"/>
        <v>1.7834052693763833</v>
      </c>
      <c r="TG15" s="21">
        <v>109</v>
      </c>
      <c r="TH15" s="21">
        <f t="shared" si="16"/>
        <v>94</v>
      </c>
      <c r="TI15" s="24">
        <f t="shared" si="74"/>
        <v>83.20644386956522</v>
      </c>
      <c r="TJ15" s="26">
        <v>14</v>
      </c>
      <c r="TK15" s="24">
        <v>5.25</v>
      </c>
      <c r="TL15" s="13">
        <v>1</v>
      </c>
      <c r="TM15" s="24">
        <v>77.7</v>
      </c>
      <c r="TN15" s="24">
        <v>26.8</v>
      </c>
      <c r="TO15" s="24">
        <v>6.3</v>
      </c>
      <c r="TP15" s="24">
        <v>12.5</v>
      </c>
    </row>
    <row r="16" spans="1:536" x14ac:dyDescent="0.25">
      <c r="A16" s="10">
        <v>15</v>
      </c>
      <c r="B16" s="20">
        <v>2</v>
      </c>
      <c r="C16" s="21">
        <v>102</v>
      </c>
      <c r="D16" s="21">
        <v>1</v>
      </c>
      <c r="E16" s="13" t="s">
        <v>67</v>
      </c>
      <c r="F16" s="21">
        <v>2</v>
      </c>
      <c r="G16" s="24">
        <f t="shared" si="17"/>
        <v>179.20000000000002</v>
      </c>
      <c r="H16" s="24">
        <f t="shared" si="18"/>
        <v>59.733333333333341</v>
      </c>
      <c r="I16" s="21">
        <v>160</v>
      </c>
      <c r="J16" s="13">
        <f t="shared" si="19"/>
        <v>59.733333333333341</v>
      </c>
      <c r="K16" s="13">
        <f t="shared" si="20"/>
        <v>59.733333333333341</v>
      </c>
      <c r="L16" s="13">
        <f t="shared" si="21"/>
        <v>59.733333333333341</v>
      </c>
      <c r="M16" s="22">
        <v>408742.576802</v>
      </c>
      <c r="N16" s="22">
        <v>3660538.532685</v>
      </c>
      <c r="O16" s="23">
        <v>33.079618000000004</v>
      </c>
      <c r="P16" s="23">
        <v>-111.977754</v>
      </c>
      <c r="Q16" s="13">
        <v>50.56</v>
      </c>
      <c r="R16" s="13">
        <v>20</v>
      </c>
      <c r="S16" s="13">
        <v>29.439999999999998</v>
      </c>
      <c r="T16" s="13">
        <v>48.56</v>
      </c>
      <c r="U16" s="13">
        <v>22</v>
      </c>
      <c r="V16" s="13">
        <v>29.439999999999998</v>
      </c>
      <c r="W16" s="10">
        <v>-9999</v>
      </c>
      <c r="X16" s="10">
        <v>-9999</v>
      </c>
      <c r="Y16" s="10">
        <v>-9999</v>
      </c>
      <c r="Z16" s="13">
        <v>46.024999999999999</v>
      </c>
      <c r="AA16" s="21">
        <v>-9999</v>
      </c>
      <c r="AB16" s="21">
        <v>-9999</v>
      </c>
      <c r="AC16" s="21">
        <v>-9999</v>
      </c>
      <c r="AD16" s="10">
        <v>8.5</v>
      </c>
      <c r="AE16" s="10">
        <v>7.2</v>
      </c>
      <c r="AF16" s="13">
        <v>0.64</v>
      </c>
      <c r="AG16" s="10" t="s">
        <v>132</v>
      </c>
      <c r="AH16" s="10">
        <v>2</v>
      </c>
      <c r="AI16" s="24">
        <v>1</v>
      </c>
      <c r="AJ16" s="24">
        <v>0.7</v>
      </c>
      <c r="AK16" s="10">
        <v>2</v>
      </c>
      <c r="AL16" s="10">
        <v>216</v>
      </c>
      <c r="AM16" s="10">
        <v>33</v>
      </c>
      <c r="AN16" s="13">
        <v>1.1100000000000001</v>
      </c>
      <c r="AO16" s="24">
        <v>5.7</v>
      </c>
      <c r="AP16" s="24">
        <v>11.8</v>
      </c>
      <c r="AQ16" s="13">
        <v>3.57</v>
      </c>
      <c r="AR16" s="10">
        <v>2430</v>
      </c>
      <c r="AS16" s="10">
        <v>245</v>
      </c>
      <c r="AT16" s="10">
        <v>223</v>
      </c>
      <c r="AU16" s="10">
        <v>15.7</v>
      </c>
      <c r="AV16" s="10">
        <v>0</v>
      </c>
      <c r="AW16" s="10">
        <v>4</v>
      </c>
      <c r="AX16" s="10">
        <v>77</v>
      </c>
      <c r="AY16" s="10">
        <v>13</v>
      </c>
      <c r="AZ16" s="10">
        <v>6</v>
      </c>
      <c r="BA16" s="10">
        <v>1</v>
      </c>
      <c r="BB16" s="10">
        <v>61</v>
      </c>
      <c r="BC16" s="25">
        <v>1.5365427787478172</v>
      </c>
      <c r="BD16" s="25">
        <v>1.6195744256739921</v>
      </c>
      <c r="BE16" s="25">
        <v>1.6325717983176544</v>
      </c>
      <c r="BF16" s="25">
        <v>2.0214624407287247</v>
      </c>
      <c r="BG16" s="25">
        <v>2.9129114176168893</v>
      </c>
      <c r="BH16" s="25">
        <v>2.8716216216216215</v>
      </c>
      <c r="BI16" s="13">
        <f t="shared" si="22"/>
        <v>12.624468817687237</v>
      </c>
      <c r="BJ16" s="13">
        <f t="shared" si="23"/>
        <v>19.154756010957854</v>
      </c>
      <c r="BK16" s="13">
        <f t="shared" si="24"/>
        <v>27.240605773872751</v>
      </c>
      <c r="BL16" s="13">
        <f t="shared" ref="BL16:BM16" si="107">(BK16+(BG16*4))</f>
        <v>38.89225144434031</v>
      </c>
      <c r="BM16" s="13">
        <f t="shared" si="107"/>
        <v>50.378737930826794</v>
      </c>
      <c r="BN16" s="13">
        <f t="shared" si="26"/>
        <v>8.0858497629148989</v>
      </c>
      <c r="BO16" s="13">
        <f t="shared" si="27"/>
        <v>11.651645670467557</v>
      </c>
      <c r="BP16" s="13">
        <f t="shared" si="28"/>
        <v>11.486486486486486</v>
      </c>
      <c r="BQ16" s="13">
        <f t="shared" si="29"/>
        <v>31.22398191986894</v>
      </c>
      <c r="BR16" s="25">
        <v>2.1152407084060862</v>
      </c>
      <c r="BS16" s="25">
        <v>2.0531220411621067</v>
      </c>
      <c r="BT16" s="25">
        <v>1.4334776765715989</v>
      </c>
      <c r="BU16" s="25">
        <v>1.4474669328674818</v>
      </c>
      <c r="BV16" s="25">
        <v>1.4838420554698002</v>
      </c>
      <c r="BW16" s="25">
        <v>1.4060015898251192</v>
      </c>
      <c r="BX16" s="13">
        <f t="shared" si="30"/>
        <v>16.67345099827277</v>
      </c>
      <c r="BY16" s="13">
        <f t="shared" si="31"/>
        <v>22.407361704559165</v>
      </c>
      <c r="BZ16" s="13">
        <f t="shared" si="32"/>
        <v>28.19722943602909</v>
      </c>
      <c r="CA16" s="13">
        <f t="shared" si="33"/>
        <v>5.7898677314699274</v>
      </c>
      <c r="CB16" s="13">
        <f t="shared" si="34"/>
        <v>5.9353682218792008</v>
      </c>
      <c r="CC16" s="13">
        <f t="shared" si="35"/>
        <v>5.624006359300477</v>
      </c>
      <c r="CD16" s="13">
        <f t="shared" si="36"/>
        <v>17.349242312649604</v>
      </c>
      <c r="CE16" s="13">
        <v>17.195</v>
      </c>
      <c r="CF16" s="13">
        <v>9.9</v>
      </c>
      <c r="CG16" s="13">
        <v>1.655</v>
      </c>
      <c r="CH16" s="13">
        <v>2</v>
      </c>
      <c r="CI16" s="13">
        <v>3.5549999999999997</v>
      </c>
      <c r="CJ16" s="13">
        <v>2.75</v>
      </c>
      <c r="CK16" s="13">
        <f t="shared" si="37"/>
        <v>108.38</v>
      </c>
      <c r="CL16" s="13">
        <f t="shared" si="38"/>
        <v>115</v>
      </c>
      <c r="CM16" s="13">
        <f t="shared" si="39"/>
        <v>123</v>
      </c>
      <c r="CN16" s="13">
        <f t="shared" ref="CN16:CO16" si="108">(CM16+(CI16*4))</f>
        <v>137.22</v>
      </c>
      <c r="CO16" s="13">
        <f t="shared" si="108"/>
        <v>148.22</v>
      </c>
      <c r="CP16" s="13">
        <f t="shared" si="41"/>
        <v>8</v>
      </c>
      <c r="CQ16" s="13">
        <f t="shared" si="42"/>
        <v>14.219999999999999</v>
      </c>
      <c r="CR16" s="13">
        <f t="shared" si="43"/>
        <v>11</v>
      </c>
      <c r="CS16" s="13">
        <f t="shared" si="44"/>
        <v>33.22</v>
      </c>
      <c r="CT16" s="13">
        <v>3.373658844468387</v>
      </c>
      <c r="CU16" s="13">
        <v>39.113243006128073</v>
      </c>
      <c r="CV16" s="13">
        <v>1.2837306785433586</v>
      </c>
      <c r="CW16" s="13">
        <v>47.995808226355777</v>
      </c>
      <c r="CX16" s="13">
        <v>0.57378807378807417</v>
      </c>
      <c r="CY16" s="13">
        <v>25.166237666237681</v>
      </c>
      <c r="CZ16" s="13">
        <v>15.2</v>
      </c>
      <c r="DA16" s="13">
        <v>15.2</v>
      </c>
      <c r="DB16" s="13">
        <v>15.2</v>
      </c>
      <c r="DC16" s="13">
        <v>28.333333333333332</v>
      </c>
      <c r="DD16" s="13">
        <v>40.666666666666664</v>
      </c>
      <c r="DE16" s="13">
        <v>39</v>
      </c>
      <c r="DF16" s="13">
        <v>52.666666666666664</v>
      </c>
      <c r="DG16" s="13">
        <v>51.666666666666664</v>
      </c>
      <c r="DH16" s="13">
        <v>62.333333333333336</v>
      </c>
      <c r="DI16" s="13">
        <v>60.666666666666664</v>
      </c>
      <c r="DJ16" s="13">
        <v>73</v>
      </c>
      <c r="DK16" s="13">
        <v>72.666666666666671</v>
      </c>
      <c r="DL16" s="13">
        <v>84.333333333333329</v>
      </c>
      <c r="DM16" s="13">
        <v>81.333333333333329</v>
      </c>
      <c r="DN16" s="13">
        <v>92.333333333333329</v>
      </c>
      <c r="DO16" s="13">
        <v>82</v>
      </c>
      <c r="DP16" s="13">
        <v>94</v>
      </c>
      <c r="DQ16" s="13">
        <f t="shared" si="45"/>
        <v>78.666666666666671</v>
      </c>
      <c r="DR16" s="13">
        <f t="shared" si="46"/>
        <v>78.666666666666671</v>
      </c>
      <c r="DS16" s="13">
        <v>89.333333333333329</v>
      </c>
      <c r="DT16" s="13">
        <v>96.333333333333329</v>
      </c>
      <c r="DU16" s="21">
        <v>131</v>
      </c>
      <c r="DV16" s="21">
        <v>147</v>
      </c>
      <c r="DW16" s="21">
        <v>166</v>
      </c>
      <c r="DX16" s="21">
        <v>171</v>
      </c>
      <c r="DY16" s="21">
        <v>178</v>
      </c>
      <c r="DZ16" s="21">
        <v>189</v>
      </c>
      <c r="EA16" s="21">
        <v>199</v>
      </c>
      <c r="EB16" s="21">
        <v>199</v>
      </c>
      <c r="EC16" s="21">
        <v>201</v>
      </c>
      <c r="ED16" s="21">
        <v>203</v>
      </c>
      <c r="EE16" s="12">
        <v>47.9</v>
      </c>
      <c r="EF16" s="12">
        <v>37.5</v>
      </c>
      <c r="EG16" s="12">
        <v>42.9</v>
      </c>
      <c r="EH16" s="12">
        <v>45.8</v>
      </c>
      <c r="EI16" s="12">
        <v>43.2</v>
      </c>
      <c r="EJ16" s="12">
        <v>35.299999999999997</v>
      </c>
      <c r="EK16" s="12">
        <v>44.7</v>
      </c>
      <c r="EL16" s="12">
        <v>44.7</v>
      </c>
      <c r="EM16" s="12">
        <v>52.7</v>
      </c>
      <c r="EN16" s="12">
        <v>42.6</v>
      </c>
      <c r="EO16" s="10">
        <v>4.47</v>
      </c>
      <c r="EP16" s="10">
        <v>5.69</v>
      </c>
      <c r="EQ16" s="10">
        <v>4.8600000000000003</v>
      </c>
      <c r="ER16" s="10">
        <v>4.6100000000000003</v>
      </c>
      <c r="ES16" s="10">
        <v>3.96</v>
      </c>
      <c r="ET16" s="10">
        <v>4.21</v>
      </c>
      <c r="EU16" s="10">
        <v>4.38</v>
      </c>
      <c r="EV16" s="10">
        <v>4.4000000000000004</v>
      </c>
      <c r="EW16" s="10">
        <v>4.07</v>
      </c>
      <c r="EX16" s="10">
        <v>3.73</v>
      </c>
      <c r="EY16" s="13">
        <v>26353.738783649049</v>
      </c>
      <c r="EZ16" s="13">
        <v>16212.087912087911</v>
      </c>
      <c r="FA16" s="11">
        <v>21199.601593625499</v>
      </c>
      <c r="FB16" s="13">
        <v>11221.7</v>
      </c>
      <c r="FC16" s="13">
        <v>10207.676969092721</v>
      </c>
      <c r="FD16" s="13">
        <v>7868.6313686313688</v>
      </c>
      <c r="FE16" s="11">
        <v>13997.706879361913</v>
      </c>
      <c r="FF16" s="11">
        <v>8415.936254980079</v>
      </c>
      <c r="FG16" s="11">
        <v>5277.4322968906727</v>
      </c>
      <c r="FH16" s="12">
        <v>1650.6172839506171</v>
      </c>
      <c r="FI16" s="13">
        <v>322.22999999999996</v>
      </c>
      <c r="FJ16" s="10">
        <v>12</v>
      </c>
      <c r="FK16" s="10">
        <v>361.52</v>
      </c>
      <c r="FL16" s="10">
        <v>112</v>
      </c>
      <c r="FM16" s="10">
        <v>116.67999999999999</v>
      </c>
      <c r="FN16" s="10">
        <v>279.43</v>
      </c>
      <c r="FO16" s="10">
        <v>168.54</v>
      </c>
      <c r="FP16" s="10">
        <v>117.24</v>
      </c>
      <c r="FQ16" s="13">
        <f t="shared" si="47"/>
        <v>1149.4117647058824</v>
      </c>
      <c r="FR16" s="13">
        <f t="shared" si="48"/>
        <v>1026.2605042016805</v>
      </c>
      <c r="FS16" s="13">
        <f t="shared" si="0"/>
        <v>3159.117647058823</v>
      </c>
      <c r="FT16" s="13">
        <f t="shared" si="1"/>
        <v>3544.3137254901962</v>
      </c>
      <c r="FU16" s="13">
        <f t="shared" si="49"/>
        <v>1143.9215686274511</v>
      </c>
      <c r="FV16" s="13">
        <f t="shared" si="50"/>
        <v>2739.5098039215686</v>
      </c>
      <c r="FW16" s="13">
        <f t="shared" si="51"/>
        <v>10586.862745098038</v>
      </c>
      <c r="FX16" s="13">
        <f t="shared" si="52"/>
        <v>1652.3529411764705</v>
      </c>
      <c r="FY16" s="13">
        <v>123.36</v>
      </c>
      <c r="FZ16" s="13">
        <v>0</v>
      </c>
      <c r="GA16" s="13">
        <f t="shared" si="53"/>
        <v>45.179999999999993</v>
      </c>
      <c r="GB16" s="10">
        <v>3.37</v>
      </c>
      <c r="GC16" s="13">
        <f t="shared" si="54"/>
        <v>106.46226470588233</v>
      </c>
      <c r="GD16" s="13">
        <v>1.1499999999999999</v>
      </c>
      <c r="GE16" s="13">
        <f t="shared" si="55"/>
        <v>40.759607843137253</v>
      </c>
      <c r="GF16" s="13">
        <v>1.97</v>
      </c>
      <c r="GG16" s="13">
        <f t="shared" si="56"/>
        <v>22.535254901960784</v>
      </c>
      <c r="GH16" s="13">
        <v>3.99</v>
      </c>
      <c r="GI16" s="13">
        <f t="shared" si="57"/>
        <v>65.928882352941187</v>
      </c>
      <c r="GJ16" s="13">
        <f t="shared" si="58"/>
        <v>235.68600980392154</v>
      </c>
      <c r="GK16" s="13">
        <f t="shared" si="59"/>
        <v>210.43393732492993</v>
      </c>
      <c r="GL16" s="10">
        <v>17.2</v>
      </c>
      <c r="GM16" s="13">
        <v>5.86</v>
      </c>
      <c r="GN16" s="13">
        <f t="shared" si="60"/>
        <v>4903.0997891760981</v>
      </c>
      <c r="GO16" s="13">
        <v>2.16</v>
      </c>
      <c r="GP16" s="13">
        <f t="shared" si="61"/>
        <v>0.36860068259385664</v>
      </c>
      <c r="GQ16" s="13">
        <f t="shared" si="62"/>
        <v>1807.2859291161044</v>
      </c>
      <c r="GR16" s="13">
        <f t="shared" si="63"/>
        <v>2024.1602406100371</v>
      </c>
      <c r="GS16" s="13">
        <v>3188.8346153846155</v>
      </c>
      <c r="GT16" s="13">
        <v>3591.8428571428576</v>
      </c>
      <c r="GU16" s="13">
        <f t="shared" si="64"/>
        <v>1328.9818571428573</v>
      </c>
      <c r="GV16" s="13">
        <f t="shared" si="65"/>
        <v>1488.4596800000004</v>
      </c>
      <c r="GW16" s="13">
        <f>GS16*GP16</f>
        <v>1175.4066159096876</v>
      </c>
      <c r="GX16" s="13">
        <f>GW16*1.12</f>
        <v>1316.4554098188503</v>
      </c>
      <c r="GY16" s="13">
        <v>2.86</v>
      </c>
      <c r="GZ16" s="13">
        <f t="shared" si="66"/>
        <v>2.8</v>
      </c>
      <c r="HA16" s="21">
        <v>2837</v>
      </c>
      <c r="HB16" s="13">
        <f t="shared" si="2"/>
        <v>0.47781569965870302</v>
      </c>
      <c r="HC16" s="21">
        <f t="shared" si="91"/>
        <v>2392.9804431815082</v>
      </c>
      <c r="HD16" s="22">
        <f t="shared" si="4"/>
        <v>1.324074074074074</v>
      </c>
      <c r="HE16" s="21">
        <f t="shared" si="5"/>
        <v>2373.7361948622165</v>
      </c>
      <c r="HF16" s="13">
        <v>4.07</v>
      </c>
      <c r="HG16" s="22">
        <f t="shared" si="67"/>
        <v>97.394304037487387</v>
      </c>
      <c r="HH16" s="22">
        <f>(GR16-1701.25)/G16</f>
        <v>1.8019544676899393</v>
      </c>
      <c r="HI16" s="13">
        <v>0.54310256410256408</v>
      </c>
      <c r="HJ16" s="13">
        <v>0.40124102564102565</v>
      </c>
      <c r="HK16" s="13">
        <v>0.40177179487179476</v>
      </c>
      <c r="HL16" s="13">
        <v>0.33532564102564111</v>
      </c>
      <c r="HM16" s="13">
        <v>0.20728717948717951</v>
      </c>
      <c r="HN16" s="13">
        <v>0.19023076923076923</v>
      </c>
      <c r="HO16" s="13">
        <v>0.23634115384615384</v>
      </c>
      <c r="HP16" s="13">
        <v>0.14940894871794877</v>
      </c>
      <c r="HQ16" s="13">
        <v>8.9371179487179486E-2</v>
      </c>
      <c r="HR16" s="13">
        <v>-7.4625641025640962E-4</v>
      </c>
      <c r="HS16" s="13">
        <v>0.15013143589743588</v>
      </c>
      <c r="HT16" s="13">
        <v>0.44731948717948722</v>
      </c>
      <c r="HU16" s="13">
        <v>0.48103515384615392</v>
      </c>
      <c r="HV16" s="13">
        <v>0.12803846153846149</v>
      </c>
      <c r="HW16" s="13">
        <v>0.61966143589743594</v>
      </c>
      <c r="HX16" s="13">
        <v>1.0063242307692308</v>
      </c>
      <c r="HY16" s="13">
        <v>0.63447851282051304</v>
      </c>
      <c r="HZ16" s="13">
        <v>1.0050576410256409</v>
      </c>
      <c r="IA16" s="13">
        <v>0.68161441025641012</v>
      </c>
      <c r="IB16" s="13">
        <v>0.60546666666666671</v>
      </c>
      <c r="IC16" s="13">
        <v>0.45565333333333347</v>
      </c>
      <c r="ID16" s="13">
        <v>0.43623333333333342</v>
      </c>
      <c r="IE16" s="13">
        <v>0.40188000000000001</v>
      </c>
      <c r="IF16" s="13">
        <v>0.27120000000000005</v>
      </c>
      <c r="IG16" s="13">
        <v>0.25046000000000002</v>
      </c>
      <c r="IH16" s="13">
        <v>0.20195240000000003</v>
      </c>
      <c r="II16" s="13">
        <v>0.16235939999999999</v>
      </c>
      <c r="IJ16" s="13">
        <v>6.2680400000000011E-2</v>
      </c>
      <c r="IK16" s="13">
        <v>2.1797933333333346E-2</v>
      </c>
      <c r="IL16" s="13">
        <v>0.14106806666666671</v>
      </c>
      <c r="IM16" s="13">
        <v>0.3811310666666668</v>
      </c>
      <c r="IN16" s="13">
        <v>0.41470780000000007</v>
      </c>
      <c r="IO16" s="13">
        <v>0.13068000000000002</v>
      </c>
      <c r="IP16" s="13">
        <v>0.50679979999999991</v>
      </c>
      <c r="IQ16" s="13">
        <v>0.87010526666666688</v>
      </c>
      <c r="IR16" s="13">
        <v>0.69777733333333347</v>
      </c>
      <c r="IS16" s="13">
        <v>0.88591520000000012</v>
      </c>
      <c r="IT16" s="13">
        <v>0.73485426666666653</v>
      </c>
      <c r="IU16" s="13">
        <v>0.61097307692307679</v>
      </c>
      <c r="IV16" s="13">
        <v>0.42563846153846135</v>
      </c>
      <c r="IW16" s="13">
        <v>0.42733846153846156</v>
      </c>
      <c r="IX16" s="13">
        <v>0.3715384615384616</v>
      </c>
      <c r="IY16" s="13">
        <v>0.27168076923076923</v>
      </c>
      <c r="IZ16" s="13">
        <v>0.24076538461538466</v>
      </c>
      <c r="JA16" s="13">
        <v>0.24362449999999999</v>
      </c>
      <c r="JB16" s="13">
        <v>0.17675565384615383</v>
      </c>
      <c r="JC16" s="13">
        <v>6.7811269230769244E-2</v>
      </c>
      <c r="JD16" s="13">
        <v>-1.9533461538461536E-3</v>
      </c>
      <c r="JE16" s="13">
        <v>0.17878038461538465</v>
      </c>
      <c r="JF16" s="13">
        <v>0.38437780769230773</v>
      </c>
      <c r="JG16" s="13">
        <v>0.43456261538461527</v>
      </c>
      <c r="JH16" s="13">
        <v>9.9857692307692286E-2</v>
      </c>
      <c r="JI16" s="13">
        <v>0.64480992307692298</v>
      </c>
      <c r="JJ16" s="13">
        <v>1.0435667307692307</v>
      </c>
      <c r="JK16" s="13">
        <v>0.73456615384615354</v>
      </c>
      <c r="JL16" s="13">
        <v>1.0367446923076924</v>
      </c>
      <c r="JM16" s="13">
        <v>0.77470188461538447</v>
      </c>
      <c r="JN16" s="13">
        <v>0.62902500000000006</v>
      </c>
      <c r="JO16" s="13">
        <v>0.42215000000000008</v>
      </c>
      <c r="JP16" s="13">
        <v>0.42124999999999996</v>
      </c>
      <c r="JQ16" s="13">
        <v>0.36828500000000003</v>
      </c>
      <c r="JR16" s="13">
        <v>0.27020499999999997</v>
      </c>
      <c r="JS16" s="13">
        <v>0.23516000000000004</v>
      </c>
      <c r="JT16" s="13">
        <v>0.26108914999999994</v>
      </c>
      <c r="JU16" s="13">
        <v>0.1974891</v>
      </c>
      <c r="JV16" s="13">
        <v>6.8070999999999993E-2</v>
      </c>
      <c r="JW16" s="13">
        <v>9.9149999999999976E-4</v>
      </c>
      <c r="JX16" s="13">
        <v>0.19656089999999998</v>
      </c>
      <c r="JY16" s="13">
        <v>0.3987038</v>
      </c>
      <c r="JZ16" s="13">
        <v>0.45544494999999996</v>
      </c>
      <c r="KA16" s="13">
        <v>9.8080000000000014E-2</v>
      </c>
      <c r="KB16" s="13">
        <v>0.70825404999999997</v>
      </c>
      <c r="KC16" s="13">
        <v>0.99914074999999991</v>
      </c>
      <c r="KD16" s="13">
        <v>0.75372555000000008</v>
      </c>
      <c r="KE16" s="13">
        <v>0.99912440000000002</v>
      </c>
      <c r="KF16" s="13">
        <v>0.79408860000000003</v>
      </c>
      <c r="KG16" s="13">
        <v>0.56077222222222234</v>
      </c>
      <c r="KH16" s="13">
        <v>0.37941666666666657</v>
      </c>
      <c r="KI16" s="13">
        <v>0.32324444444444445</v>
      </c>
      <c r="KJ16" s="13">
        <v>0.32698333333333329</v>
      </c>
      <c r="KK16" s="13">
        <v>0.22261944444444445</v>
      </c>
      <c r="KL16" s="13">
        <v>0.19561388888888889</v>
      </c>
      <c r="KM16" s="13">
        <v>0.26266538888888891</v>
      </c>
      <c r="KN16" s="13">
        <v>0.26842683333333334</v>
      </c>
      <c r="KO16" s="13">
        <v>7.4257166666666652E-2</v>
      </c>
      <c r="KP16" s="13">
        <v>8.0359805555555566E-2</v>
      </c>
      <c r="KQ16" s="13">
        <v>0.19234575000000004</v>
      </c>
      <c r="KR16" s="13">
        <v>0.43112113888888881</v>
      </c>
      <c r="KS16" s="13">
        <v>0.48217166666666667</v>
      </c>
      <c r="KT16" s="13">
        <v>0.10436388888888891</v>
      </c>
      <c r="KU16" s="13">
        <v>0.71809877777777764</v>
      </c>
      <c r="KV16" s="13">
        <v>0.72084197222222224</v>
      </c>
      <c r="KW16" s="13">
        <v>0.7353615</v>
      </c>
      <c r="KX16" s="13">
        <v>0.76521180555555557</v>
      </c>
      <c r="KY16" s="13">
        <v>0.77779913888888874</v>
      </c>
      <c r="KZ16" s="13">
        <v>0.5371098039215686</v>
      </c>
      <c r="LA16" s="13">
        <v>0.3174803921568628</v>
      </c>
      <c r="LB16" s="13">
        <v>0.23642745098039214</v>
      </c>
      <c r="LC16" s="13">
        <v>0.22782156862745101</v>
      </c>
      <c r="LD16" s="13">
        <v>0.1863294117647058</v>
      </c>
      <c r="LE16" s="13">
        <v>0.16381568627450979</v>
      </c>
      <c r="LF16" s="13">
        <v>0.40183431372549022</v>
      </c>
      <c r="LG16" s="13">
        <v>0.38804315686274504</v>
      </c>
      <c r="LH16" s="13">
        <v>0.16505127450980403</v>
      </c>
      <c r="LI16" s="13">
        <v>0.14890466666666669</v>
      </c>
      <c r="LJ16" s="13">
        <v>0.25532566666666684</v>
      </c>
      <c r="LK16" s="13">
        <v>0.48273362745098047</v>
      </c>
      <c r="LL16" s="13">
        <v>0.53039311764705876</v>
      </c>
      <c r="LM16" s="13">
        <v>4.1492156862745114E-2</v>
      </c>
      <c r="LN16" s="13">
        <v>1.3855824313725491</v>
      </c>
      <c r="LO16" s="13">
        <v>0.6743317450980395</v>
      </c>
      <c r="LP16" s="13">
        <v>0.64702019607843153</v>
      </c>
      <c r="LQ16" s="13">
        <v>0.74087407843137265</v>
      </c>
      <c r="LR16" s="13">
        <v>0.71933298039215687</v>
      </c>
      <c r="LS16" s="13">
        <v>41.61</v>
      </c>
      <c r="LT16" s="13">
        <v>42.78</v>
      </c>
      <c r="LU16" s="13">
        <v>104.75882353</v>
      </c>
      <c r="LV16" s="13">
        <f t="shared" si="96"/>
        <v>26.241176469999999</v>
      </c>
      <c r="LW16" s="13">
        <f t="shared" si="7"/>
        <v>10.182708957211183</v>
      </c>
      <c r="LX16" s="13">
        <v>0.55530000000000002</v>
      </c>
      <c r="LY16" s="13">
        <v>0.31559999999999999</v>
      </c>
      <c r="LZ16" s="13">
        <v>0.16220000000000001</v>
      </c>
      <c r="MA16" s="13">
        <v>0.17810000000000001</v>
      </c>
      <c r="MB16" s="13">
        <v>0.1459</v>
      </c>
      <c r="MC16" s="13">
        <v>0.13639999999999999</v>
      </c>
      <c r="MD16" s="13">
        <v>0.50960000000000005</v>
      </c>
      <c r="ME16" s="13">
        <v>0.54559999999999997</v>
      </c>
      <c r="MF16" s="13">
        <v>0.27779999999999999</v>
      </c>
      <c r="MG16" s="13">
        <v>0.32229999999999998</v>
      </c>
      <c r="MH16" s="13">
        <v>0.27260000000000001</v>
      </c>
      <c r="MI16" s="13">
        <v>0.58030000000000004</v>
      </c>
      <c r="MJ16" s="13">
        <v>0.60229999999999995</v>
      </c>
      <c r="MK16" s="13">
        <v>3.2199999999999999E-2</v>
      </c>
      <c r="ML16" s="13">
        <v>2.1501000000000001</v>
      </c>
      <c r="MM16" s="13">
        <v>0.50239999999999996</v>
      </c>
      <c r="MN16" s="13">
        <v>0.5393</v>
      </c>
      <c r="MO16" s="13">
        <v>0.60809999999999997</v>
      </c>
      <c r="MP16" s="13">
        <v>0.6381</v>
      </c>
      <c r="MQ16" s="13">
        <v>37.855200000000004</v>
      </c>
      <c r="MR16" s="13">
        <v>37.074399999999997</v>
      </c>
      <c r="MS16" s="13">
        <v>37.764000000000003</v>
      </c>
      <c r="MT16" s="13">
        <f t="shared" si="69"/>
        <v>-9.1200000000000614E-2</v>
      </c>
      <c r="MU16" s="13">
        <v>107.152</v>
      </c>
      <c r="MV16" s="13">
        <f t="shared" si="70"/>
        <v>39.847999999999999</v>
      </c>
      <c r="MW16" s="13">
        <f t="shared" si="8"/>
        <v>21.741068799999997</v>
      </c>
      <c r="MX16" s="13">
        <v>0.42797297297297293</v>
      </c>
      <c r="MY16" s="13">
        <v>0.21912702702702702</v>
      </c>
      <c r="MZ16" s="13">
        <v>0.10866216216216214</v>
      </c>
      <c r="NA16" s="13">
        <v>0.11954054054054052</v>
      </c>
      <c r="NB16" s="13">
        <v>9.9378378378378374E-2</v>
      </c>
      <c r="NC16" s="13">
        <v>8.6262162162162134E-2</v>
      </c>
      <c r="ND16" s="13">
        <v>0.55979535135135128</v>
      </c>
      <c r="NE16" s="13">
        <v>0.59258735135135121</v>
      </c>
      <c r="NF16" s="13">
        <v>0.29292727027027027</v>
      </c>
      <c r="NG16" s="13">
        <v>0.33688435135135142</v>
      </c>
      <c r="NH16" s="13">
        <v>0.3208212972972973</v>
      </c>
      <c r="NI16" s="13">
        <v>0.62043297297297295</v>
      </c>
      <c r="NJ16" s="13">
        <v>0.66193035135135125</v>
      </c>
      <c r="NK16" s="13">
        <v>2.016216216216216E-2</v>
      </c>
      <c r="NL16" s="13">
        <v>2.5984821891891889</v>
      </c>
      <c r="NM16" s="13">
        <v>0.54180405405405407</v>
      </c>
      <c r="NN16" s="13">
        <v>0.57407183783783777</v>
      </c>
      <c r="NO16" s="13">
        <v>0.65238670270270271</v>
      </c>
      <c r="NP16" s="13">
        <v>0.67706548648648657</v>
      </c>
      <c r="NQ16" s="13">
        <v>38.879583332999999</v>
      </c>
      <c r="NR16" s="13">
        <v>39.49</v>
      </c>
      <c r="NS16" s="13">
        <v>123.74166667</v>
      </c>
      <c r="NT16" s="13">
        <f t="shared" si="71"/>
        <v>42.258333329999999</v>
      </c>
      <c r="NU16" s="13">
        <f t="shared" si="9"/>
        <v>25.041753820547225</v>
      </c>
      <c r="NV16" s="13">
        <v>0.52305932203389827</v>
      </c>
      <c r="NW16" s="13">
        <v>0.2508966101694915</v>
      </c>
      <c r="NX16" s="13">
        <v>9.2023728813559316E-2</v>
      </c>
      <c r="NY16" s="13">
        <v>0.1109542372881356</v>
      </c>
      <c r="NZ16" s="13">
        <v>9.6188135593220356E-2</v>
      </c>
      <c r="OA16" s="13">
        <v>8.6969491525423714E-2</v>
      </c>
      <c r="OB16" s="13">
        <v>0.64647467796610159</v>
      </c>
      <c r="OC16" s="13">
        <v>0.69776561016949135</v>
      </c>
      <c r="OD16" s="13">
        <v>0.38383542372881357</v>
      </c>
      <c r="OE16" s="13">
        <v>0.46086503389830513</v>
      </c>
      <c r="OF16" s="13">
        <v>0.35058935593220347</v>
      </c>
      <c r="OG16" s="13">
        <v>0.68642979661016945</v>
      </c>
      <c r="OH16" s="13">
        <v>0.71200994915254245</v>
      </c>
      <c r="OI16" s="13">
        <v>1.4766101694915258E-2</v>
      </c>
      <c r="OJ16" s="13">
        <v>3.720760627118644</v>
      </c>
      <c r="OK16" s="13">
        <v>0.50335637288135593</v>
      </c>
      <c r="OL16" s="13">
        <v>0.543431</v>
      </c>
      <c r="OM16" s="13">
        <v>0.6320001864406779</v>
      </c>
      <c r="ON16" s="13">
        <v>0.66172966101694897</v>
      </c>
      <c r="OO16" s="13">
        <v>38.014000000000003</v>
      </c>
      <c r="OP16" s="13">
        <v>39.511000000000003</v>
      </c>
      <c r="OQ16" s="13">
        <v>110.25</v>
      </c>
      <c r="OR16" s="13">
        <f t="shared" si="80"/>
        <v>60.75</v>
      </c>
      <c r="OS16" s="13">
        <f t="shared" si="77"/>
        <v>42.389260817796597</v>
      </c>
      <c r="OT16" s="13">
        <v>0.6916461538461538</v>
      </c>
      <c r="OU16" s="13">
        <v>0.3129794871794872</v>
      </c>
      <c r="OV16" s="13">
        <v>7.0289743589743603E-2</v>
      </c>
      <c r="OW16" s="13">
        <v>0.11206923076923078</v>
      </c>
      <c r="OX16" s="13">
        <v>0.10808717948717951</v>
      </c>
      <c r="OY16" s="13">
        <v>0.10398717948717949</v>
      </c>
      <c r="OZ16" s="13">
        <v>0.72035169230769236</v>
      </c>
      <c r="PA16" s="13">
        <v>0.81441589743589737</v>
      </c>
      <c r="PB16" s="13">
        <v>0.47154474358974358</v>
      </c>
      <c r="PC16" s="13">
        <v>0.63127105128205141</v>
      </c>
      <c r="PD16" s="13">
        <v>0.37691484615384613</v>
      </c>
      <c r="PE16" s="13">
        <v>0.72839782051282054</v>
      </c>
      <c r="PF16" s="13">
        <v>0.73744564102564114</v>
      </c>
      <c r="PG16" s="13">
        <v>3.982051282051282E-3</v>
      </c>
      <c r="PH16" s="13">
        <v>5.171666000000001</v>
      </c>
      <c r="PI16" s="13">
        <v>0.46303902564102556</v>
      </c>
      <c r="PJ16" s="13">
        <v>0.52323020512820528</v>
      </c>
      <c r="PK16" s="13">
        <v>0.60975610256410251</v>
      </c>
      <c r="PL16" s="13">
        <v>0.65350179487179494</v>
      </c>
      <c r="PM16" s="13">
        <f t="shared" si="10"/>
        <v>0.90170699808344712</v>
      </c>
      <c r="PN16" s="13">
        <v>44.588648650000003</v>
      </c>
      <c r="PO16" s="13">
        <v>43.668571429000004</v>
      </c>
      <c r="PP16" s="13">
        <v>42.22</v>
      </c>
      <c r="PQ16" s="13">
        <f t="shared" si="92"/>
        <v>41.318293001916551</v>
      </c>
      <c r="PR16" s="13">
        <v>106.35714286</v>
      </c>
      <c r="PS16" s="13">
        <f t="shared" si="93"/>
        <v>82.642857140000004</v>
      </c>
      <c r="PT16" s="13">
        <f t="shared" si="12"/>
        <v>67.305656664339764</v>
      </c>
      <c r="PU16" s="13">
        <v>0.64085000000000003</v>
      </c>
      <c r="PV16" s="13">
        <v>0.27819999999999995</v>
      </c>
      <c r="PW16" s="13">
        <v>6.4770833333333333E-2</v>
      </c>
      <c r="PX16" s="13">
        <v>9.8508333333333323E-2</v>
      </c>
      <c r="PY16" s="13">
        <v>8.9362499999999997E-2</v>
      </c>
      <c r="PZ16" s="13">
        <v>8.4791666666666654E-2</v>
      </c>
      <c r="QA16" s="13">
        <v>0.7293303333333333</v>
      </c>
      <c r="QB16" s="13">
        <v>0.81029700000000016</v>
      </c>
      <c r="QC16" s="13">
        <v>0.47132841666666664</v>
      </c>
      <c r="QD16" s="13">
        <v>0.61366012500000011</v>
      </c>
      <c r="QE16" s="13">
        <v>0.39404341666666665</v>
      </c>
      <c r="QF16" s="13">
        <v>0.75071316666666676</v>
      </c>
      <c r="QG16" s="13">
        <v>0.76271083333333323</v>
      </c>
      <c r="QH16" s="13">
        <v>9.1458333333333339E-3</v>
      </c>
      <c r="QI16" s="13">
        <v>5.4641139999999995</v>
      </c>
      <c r="QJ16" s="13">
        <v>0.48738729166666667</v>
      </c>
      <c r="QK16" s="13">
        <v>0.54091258333333336</v>
      </c>
      <c r="QL16" s="13">
        <v>0.6322115416666666</v>
      </c>
      <c r="QM16" s="13">
        <v>0.67058808333333353</v>
      </c>
      <c r="QN16" s="13">
        <f t="shared" si="13"/>
        <v>0.76234853393374047</v>
      </c>
      <c r="QO16" s="13">
        <v>38.153076923</v>
      </c>
      <c r="QP16" s="13">
        <v>39.332307692000001</v>
      </c>
      <c r="QQ16" s="13">
        <v>112.12307692</v>
      </c>
      <c r="QR16" s="13">
        <f t="shared" ref="QR16:QR41" si="109">DZ16-QQ16</f>
        <v>76.876923079999997</v>
      </c>
      <c r="QS16" s="13">
        <f t="shared" ref="QS16:QS41" si="110">QB16*QR16</f>
        <v>62.293140140954769</v>
      </c>
      <c r="QT16" s="13">
        <v>0.52356451612903232</v>
      </c>
      <c r="QU16" s="13">
        <v>0.22521612903225804</v>
      </c>
      <c r="QV16" s="13">
        <v>6.6029032258064529E-2</v>
      </c>
      <c r="QW16" s="13">
        <v>8.4677419354838704E-2</v>
      </c>
      <c r="QX16" s="13">
        <v>8.2790322580645156E-2</v>
      </c>
      <c r="QY16" s="13">
        <v>7.4635483870967731E-2</v>
      </c>
      <c r="QZ16" s="13">
        <v>0.71622238709677377</v>
      </c>
      <c r="RA16" s="13">
        <v>0.76935641935483856</v>
      </c>
      <c r="RB16" s="13">
        <v>0.44875651612903239</v>
      </c>
      <c r="RC16" s="13">
        <v>0.53989019354838708</v>
      </c>
      <c r="RD16" s="13">
        <v>0.39619000000000004</v>
      </c>
      <c r="RE16" s="13">
        <v>0.72184048387096766</v>
      </c>
      <c r="RF16" s="13">
        <v>0.74617145161290321</v>
      </c>
      <c r="RG16" s="13">
        <v>1.8870967741935478E-3</v>
      </c>
      <c r="RH16" s="13">
        <v>5.1794475483870972</v>
      </c>
      <c r="RI16" s="13">
        <v>0.51568235483870961</v>
      </c>
      <c r="RJ16" s="13">
        <v>0.55344925806451628</v>
      </c>
      <c r="RK16" s="13">
        <v>0.65285493548387108</v>
      </c>
      <c r="RL16" s="13">
        <v>0.67991822580645145</v>
      </c>
      <c r="RM16" s="13">
        <f t="shared" si="14"/>
        <v>0.44709401127432646</v>
      </c>
      <c r="RN16" s="13">
        <v>0.56800212765957425</v>
      </c>
      <c r="RO16" s="13">
        <v>0.26714680851063821</v>
      </c>
      <c r="RP16" s="13">
        <v>5.5855319148936176E-2</v>
      </c>
      <c r="RQ16" s="13">
        <v>9.0421276595744685E-2</v>
      </c>
      <c r="RR16" s="13">
        <v>8.3493617021276612E-2</v>
      </c>
      <c r="RS16" s="13">
        <v>7.6478723404255308E-2</v>
      </c>
      <c r="RT16" s="13">
        <v>0.72391831914893634</v>
      </c>
      <c r="RU16" s="13">
        <v>0.81839297872340433</v>
      </c>
      <c r="RV16" s="13">
        <v>0.49297746808510634</v>
      </c>
      <c r="RW16" s="13">
        <v>0.65087357446808514</v>
      </c>
      <c r="RX16" s="13">
        <v>0.35950289361702115</v>
      </c>
      <c r="RY16" s="13">
        <v>0.74148968085106393</v>
      </c>
      <c r="RZ16" s="13">
        <v>0.76111782978723386</v>
      </c>
      <c r="SA16" s="13">
        <v>6.9276595744680852E-3</v>
      </c>
      <c r="SB16" s="13">
        <v>5.2770524042553184</v>
      </c>
      <c r="SC16" s="13">
        <v>0.43952312765957441</v>
      </c>
      <c r="SD16" s="13">
        <v>0.4965194893617022</v>
      </c>
      <c r="SE16" s="13">
        <v>0.58746474468085108</v>
      </c>
      <c r="SF16" s="13">
        <v>0.6294059787234042</v>
      </c>
      <c r="SG16" s="13">
        <f t="shared" si="15"/>
        <v>0.84152262305445347</v>
      </c>
      <c r="SH16" s="21">
        <v>128.69230769230768</v>
      </c>
      <c r="SI16" s="21">
        <f t="shared" si="97"/>
        <v>74.307692307692321</v>
      </c>
      <c r="SJ16" s="24">
        <f t="shared" si="98"/>
        <v>60.812893649754514</v>
      </c>
      <c r="SK16" s="13">
        <v>0.60021282051282088</v>
      </c>
      <c r="SL16" s="13">
        <v>0.2557282051282051</v>
      </c>
      <c r="SM16" s="13">
        <v>4.7294871794871809E-2</v>
      </c>
      <c r="SN16" s="13">
        <v>7.7017948717948703E-2</v>
      </c>
      <c r="SO16" s="13">
        <v>7.5287179487179459E-2</v>
      </c>
      <c r="SP16" s="13">
        <v>7.3207692307692321E-2</v>
      </c>
      <c r="SQ16" s="13">
        <v>0.7714776410256412</v>
      </c>
      <c r="SR16" s="13">
        <v>0.85177399999999981</v>
      </c>
      <c r="SS16" s="13">
        <v>0.53562266666666647</v>
      </c>
      <c r="ST16" s="13">
        <v>0.68459982051282031</v>
      </c>
      <c r="SU16" s="13">
        <v>0.40226251282051279</v>
      </c>
      <c r="SV16" s="13">
        <v>0.7760697692307692</v>
      </c>
      <c r="SW16" s="13">
        <v>0.78176228205128218</v>
      </c>
      <c r="SX16" s="13">
        <v>1.7307692307692306E-3</v>
      </c>
      <c r="SY16" s="13">
        <v>6.7924105641025614</v>
      </c>
      <c r="SZ16" s="13">
        <v>0.47254748717948714</v>
      </c>
      <c r="TA16" s="13">
        <v>0.52145717948717951</v>
      </c>
      <c r="TB16" s="13">
        <v>0.62371228205128193</v>
      </c>
      <c r="TC16" s="13">
        <v>0.65859346153846154</v>
      </c>
      <c r="TD16" s="13">
        <v>1.6175943850000001</v>
      </c>
      <c r="TE16" s="13">
        <v>-0.67835168700000004</v>
      </c>
      <c r="TF16" s="13">
        <f t="shared" si="73"/>
        <v>0.93375941036066978</v>
      </c>
      <c r="TG16" s="21">
        <v>119.37931034482759</v>
      </c>
      <c r="TH16" s="21">
        <f t="shared" si="16"/>
        <v>83.620689655172413</v>
      </c>
      <c r="TI16" s="24">
        <f t="shared" si="74"/>
        <v>71.22592931034481</v>
      </c>
      <c r="TJ16" s="26">
        <v>15</v>
      </c>
      <c r="TK16" s="24">
        <v>5.13</v>
      </c>
      <c r="TL16" s="13">
        <v>0.99</v>
      </c>
      <c r="TM16" s="24">
        <v>77.599999999999994</v>
      </c>
      <c r="TN16" s="24">
        <v>26.9</v>
      </c>
      <c r="TO16" s="24">
        <v>6</v>
      </c>
      <c r="TP16" s="24">
        <v>12.9</v>
      </c>
    </row>
    <row r="17" spans="1:536" x14ac:dyDescent="0.25">
      <c r="A17" s="10">
        <v>16</v>
      </c>
      <c r="B17" s="20">
        <v>2</v>
      </c>
      <c r="C17" s="21">
        <v>102</v>
      </c>
      <c r="D17" s="21">
        <v>1</v>
      </c>
      <c r="E17" s="13" t="s">
        <v>67</v>
      </c>
      <c r="F17" s="21">
        <v>2</v>
      </c>
      <c r="G17" s="24">
        <f t="shared" si="17"/>
        <v>179.20000000000002</v>
      </c>
      <c r="H17" s="24">
        <f t="shared" si="18"/>
        <v>59.733333333333341</v>
      </c>
      <c r="I17" s="21">
        <v>160</v>
      </c>
      <c r="J17" s="13">
        <f t="shared" si="19"/>
        <v>59.733333333333341</v>
      </c>
      <c r="K17" s="13">
        <f t="shared" si="20"/>
        <v>59.733333333333341</v>
      </c>
      <c r="L17" s="13">
        <f t="shared" si="21"/>
        <v>59.733333333333341</v>
      </c>
      <c r="M17" s="22">
        <v>408742.84713000001</v>
      </c>
      <c r="N17" s="22">
        <v>3660556.8185740001</v>
      </c>
      <c r="O17" s="23">
        <v>33.079782999999999</v>
      </c>
      <c r="P17" s="23">
        <v>-111.97775300000001</v>
      </c>
      <c r="Q17" s="13">
        <v>49.12</v>
      </c>
      <c r="R17" s="13">
        <v>21.439999999999998</v>
      </c>
      <c r="S17" s="13">
        <v>29.439999999999998</v>
      </c>
      <c r="T17" s="13">
        <v>51.12</v>
      </c>
      <c r="U17" s="13">
        <v>21.439999999999998</v>
      </c>
      <c r="V17" s="13">
        <v>27.439999999999998</v>
      </c>
      <c r="W17" s="10">
        <v>-9999</v>
      </c>
      <c r="X17" s="10">
        <v>-9999</v>
      </c>
      <c r="Y17" s="10">
        <v>-9999</v>
      </c>
      <c r="Z17" s="13">
        <v>44.634328358208997</v>
      </c>
      <c r="AA17" s="21">
        <v>-9999</v>
      </c>
      <c r="AB17" s="21">
        <v>-9999</v>
      </c>
      <c r="AC17" s="21">
        <v>-9999</v>
      </c>
      <c r="AD17" s="10">
        <v>8.4</v>
      </c>
      <c r="AE17" s="10">
        <v>7.2</v>
      </c>
      <c r="AF17" s="13">
        <v>0.74</v>
      </c>
      <c r="AG17" s="10" t="s">
        <v>132</v>
      </c>
      <c r="AH17" s="10">
        <v>2</v>
      </c>
      <c r="AI17" s="24">
        <v>1.1000000000000001</v>
      </c>
      <c r="AJ17" s="24">
        <v>1.4</v>
      </c>
      <c r="AK17" s="10">
        <v>3</v>
      </c>
      <c r="AL17" s="10">
        <v>342</v>
      </c>
      <c r="AM17" s="10">
        <v>29</v>
      </c>
      <c r="AN17" s="13">
        <v>0.95</v>
      </c>
      <c r="AO17" s="24">
        <v>5.5</v>
      </c>
      <c r="AP17" s="24">
        <v>10.6</v>
      </c>
      <c r="AQ17" s="13">
        <v>2.83</v>
      </c>
      <c r="AR17" s="10">
        <v>2626</v>
      </c>
      <c r="AS17" s="10">
        <v>296</v>
      </c>
      <c r="AT17" s="10">
        <v>232</v>
      </c>
      <c r="AU17" s="10">
        <v>17.5</v>
      </c>
      <c r="AV17" s="10">
        <v>0</v>
      </c>
      <c r="AW17" s="10">
        <v>5</v>
      </c>
      <c r="AX17" s="10">
        <v>75</v>
      </c>
      <c r="AY17" s="10">
        <v>14</v>
      </c>
      <c r="AZ17" s="10">
        <v>6</v>
      </c>
      <c r="BA17" s="10">
        <v>1.1000000000000001</v>
      </c>
      <c r="BB17" s="10">
        <v>92</v>
      </c>
      <c r="BC17" s="25">
        <v>3.6075823739579191</v>
      </c>
      <c r="BD17" s="25">
        <v>1.7190545200139919</v>
      </c>
      <c r="BE17" s="25">
        <v>2.5384001595850787</v>
      </c>
      <c r="BF17" s="25">
        <v>1.1991242909742263</v>
      </c>
      <c r="BG17" s="25">
        <v>1.0976457733187643</v>
      </c>
      <c r="BH17" s="25">
        <v>2.5632057559708206</v>
      </c>
      <c r="BI17" s="13">
        <f t="shared" si="22"/>
        <v>21.306547575887645</v>
      </c>
      <c r="BJ17" s="13">
        <f t="shared" si="23"/>
        <v>31.46014821422796</v>
      </c>
      <c r="BK17" s="13">
        <f t="shared" si="24"/>
        <v>36.256645378124865</v>
      </c>
      <c r="BL17" s="13">
        <f t="shared" ref="BL17:BM17" si="111">(BK17+(BG17*4))</f>
        <v>40.64722847139992</v>
      </c>
      <c r="BM17" s="13">
        <f t="shared" si="111"/>
        <v>50.900051495283201</v>
      </c>
      <c r="BN17" s="13">
        <f t="shared" si="26"/>
        <v>4.7964971638969054</v>
      </c>
      <c r="BO17" s="13">
        <f t="shared" si="27"/>
        <v>4.3905830932750574</v>
      </c>
      <c r="BP17" s="13">
        <f t="shared" si="28"/>
        <v>10.252823023883282</v>
      </c>
      <c r="BQ17" s="13">
        <f t="shared" si="29"/>
        <v>19.439903281055244</v>
      </c>
      <c r="BR17" s="25">
        <v>2.0196506550218336</v>
      </c>
      <c r="BS17" s="25">
        <v>1.4542001898955572</v>
      </c>
      <c r="BT17" s="25">
        <v>1.7205266307600238</v>
      </c>
      <c r="BU17" s="25">
        <v>1.1095631406110062</v>
      </c>
      <c r="BV17" s="25">
        <v>1.0281116519320552</v>
      </c>
      <c r="BW17" s="25">
        <v>1.3090836414509843</v>
      </c>
      <c r="BX17" s="13">
        <f t="shared" si="30"/>
        <v>13.895403379669563</v>
      </c>
      <c r="BY17" s="13">
        <f t="shared" si="31"/>
        <v>20.77750990270966</v>
      </c>
      <c r="BZ17" s="13">
        <f t="shared" si="32"/>
        <v>25.215762465153684</v>
      </c>
      <c r="CA17" s="13">
        <f t="shared" si="33"/>
        <v>4.438252562444025</v>
      </c>
      <c r="CB17" s="13">
        <f t="shared" si="34"/>
        <v>4.1124466077282209</v>
      </c>
      <c r="CC17" s="13">
        <f t="shared" si="35"/>
        <v>5.2363345658039373</v>
      </c>
      <c r="CD17" s="13">
        <f t="shared" si="36"/>
        <v>13.787033735976184</v>
      </c>
      <c r="CE17" s="13">
        <v>18.400000000000002</v>
      </c>
      <c r="CF17" s="13">
        <v>3.24</v>
      </c>
      <c r="CG17" s="13">
        <v>1.5349999999999999</v>
      </c>
      <c r="CH17" s="13">
        <v>1.8049999999999999</v>
      </c>
      <c r="CI17" s="13">
        <v>1.3650000000000002</v>
      </c>
      <c r="CJ17" s="13">
        <v>1.9850000000000001</v>
      </c>
      <c r="CK17" s="13">
        <f t="shared" si="37"/>
        <v>86.56</v>
      </c>
      <c r="CL17" s="13">
        <f t="shared" si="38"/>
        <v>92.7</v>
      </c>
      <c r="CM17" s="13">
        <f t="shared" si="39"/>
        <v>99.92</v>
      </c>
      <c r="CN17" s="13">
        <f t="shared" ref="CN17:CO17" si="112">(CM17+(CI17*4))</f>
        <v>105.38</v>
      </c>
      <c r="CO17" s="13">
        <f t="shared" si="112"/>
        <v>113.32</v>
      </c>
      <c r="CP17" s="13">
        <f t="shared" si="41"/>
        <v>7.22</v>
      </c>
      <c r="CQ17" s="13">
        <f t="shared" si="42"/>
        <v>5.4600000000000009</v>
      </c>
      <c r="CR17" s="13">
        <f t="shared" si="43"/>
        <v>7.94</v>
      </c>
      <c r="CS17" s="13">
        <f t="shared" si="44"/>
        <v>20.62</v>
      </c>
      <c r="CT17" s="10">
        <v>-9999</v>
      </c>
      <c r="CU17" s="10">
        <v>-9999</v>
      </c>
      <c r="CV17" s="10">
        <v>-9999</v>
      </c>
      <c r="CW17" s="10">
        <v>-9999</v>
      </c>
      <c r="CX17" s="10">
        <v>-9999</v>
      </c>
      <c r="CY17" s="10">
        <v>-9999</v>
      </c>
      <c r="CZ17" s="13">
        <v>15.2</v>
      </c>
      <c r="DA17" s="13">
        <v>15.2</v>
      </c>
      <c r="DB17" s="13">
        <v>15.2</v>
      </c>
      <c r="DC17" s="13">
        <v>25.666666666666668</v>
      </c>
      <c r="DD17" s="13">
        <v>35.666666666666664</v>
      </c>
      <c r="DE17" s="13">
        <v>34.666666666666664</v>
      </c>
      <c r="DF17" s="13">
        <v>46.666666666666664</v>
      </c>
      <c r="DG17" s="13">
        <v>44.666666666666664</v>
      </c>
      <c r="DH17" s="13">
        <v>56</v>
      </c>
      <c r="DI17" s="13">
        <v>54</v>
      </c>
      <c r="DJ17" s="13">
        <v>67</v>
      </c>
      <c r="DK17" s="13">
        <v>64.666666666666671</v>
      </c>
      <c r="DL17" s="13">
        <v>75.333333333333329</v>
      </c>
      <c r="DM17" s="13">
        <v>69</v>
      </c>
      <c r="DN17" s="13">
        <v>82</v>
      </c>
      <c r="DO17" s="13">
        <v>74</v>
      </c>
      <c r="DP17" s="13">
        <v>87</v>
      </c>
      <c r="DQ17" s="13">
        <f t="shared" si="45"/>
        <v>69.222222222222229</v>
      </c>
      <c r="DR17" s="13">
        <f t="shared" si="46"/>
        <v>69.222222222222229</v>
      </c>
      <c r="DS17" s="13">
        <v>78.666666666666671</v>
      </c>
      <c r="DT17" s="13">
        <v>89.666666666666671</v>
      </c>
      <c r="DU17" s="21">
        <v>131</v>
      </c>
      <c r="DV17" s="21">
        <v>147</v>
      </c>
      <c r="DW17" s="21">
        <v>166</v>
      </c>
      <c r="DX17" s="21">
        <v>171</v>
      </c>
      <c r="DY17" s="21">
        <v>178</v>
      </c>
      <c r="DZ17" s="21">
        <v>189</v>
      </c>
      <c r="EA17" s="21">
        <v>199</v>
      </c>
      <c r="EB17" s="21">
        <v>199</v>
      </c>
      <c r="EC17" s="21">
        <v>201</v>
      </c>
      <c r="ED17" s="21">
        <v>203</v>
      </c>
      <c r="EE17" s="12">
        <v>-9999</v>
      </c>
      <c r="EF17" s="12">
        <v>-9999</v>
      </c>
      <c r="EG17" s="12">
        <v>-9999</v>
      </c>
      <c r="EH17" s="12">
        <v>-9999</v>
      </c>
      <c r="EI17" s="12">
        <v>-9999</v>
      </c>
      <c r="EJ17" s="12">
        <v>-9999</v>
      </c>
      <c r="EK17" s="12">
        <v>-9999</v>
      </c>
      <c r="EL17" s="12">
        <v>-9999</v>
      </c>
      <c r="EM17" s="12">
        <v>-9999</v>
      </c>
      <c r="EN17" s="12">
        <v>-9999</v>
      </c>
      <c r="EO17" s="10">
        <v>-9999</v>
      </c>
      <c r="EP17" s="10">
        <v>-9999</v>
      </c>
      <c r="EQ17" s="10">
        <v>-9999</v>
      </c>
      <c r="ER17" s="10">
        <v>-9999</v>
      </c>
      <c r="ES17" s="10">
        <v>-9999</v>
      </c>
      <c r="ET17" s="10">
        <v>-9999</v>
      </c>
      <c r="EU17" s="10">
        <v>-9999</v>
      </c>
      <c r="EV17" s="10">
        <v>-9999</v>
      </c>
      <c r="EW17" s="10">
        <v>-9999</v>
      </c>
      <c r="EX17" s="10">
        <v>-9999</v>
      </c>
      <c r="EY17" s="21">
        <v>-9999</v>
      </c>
      <c r="EZ17" s="21">
        <v>-9999</v>
      </c>
      <c r="FA17" s="21">
        <v>-9999</v>
      </c>
      <c r="FB17" s="21">
        <v>-9999</v>
      </c>
      <c r="FC17" s="21">
        <v>-9999</v>
      </c>
      <c r="FD17" s="21">
        <v>-9999</v>
      </c>
      <c r="FE17" s="21">
        <v>-9999</v>
      </c>
      <c r="FF17" s="21">
        <v>-9999</v>
      </c>
      <c r="FG17" s="21">
        <v>-9999</v>
      </c>
      <c r="FH17" s="10">
        <v>-9999</v>
      </c>
      <c r="FI17" s="13">
        <v>200.25</v>
      </c>
      <c r="FJ17" s="10">
        <v>10</v>
      </c>
      <c r="FK17" s="10">
        <v>209.76999999999998</v>
      </c>
      <c r="FL17" s="10">
        <v>52</v>
      </c>
      <c r="FM17" s="10">
        <v>55.39</v>
      </c>
      <c r="FN17" s="10">
        <v>128.29</v>
      </c>
      <c r="FO17" s="10">
        <v>72.180000000000007</v>
      </c>
      <c r="FP17" s="10">
        <v>58.2</v>
      </c>
      <c r="FQ17" s="13">
        <f t="shared" si="47"/>
        <v>570.58823529411768</v>
      </c>
      <c r="FR17" s="13">
        <f t="shared" si="48"/>
        <v>509.45378151260502</v>
      </c>
      <c r="FS17" s="13">
        <f t="shared" si="0"/>
        <v>1963.2352941176471</v>
      </c>
      <c r="FT17" s="13">
        <f t="shared" si="1"/>
        <v>2056.5686274509803</v>
      </c>
      <c r="FU17" s="13">
        <f t="shared" si="49"/>
        <v>543.03921568627447</v>
      </c>
      <c r="FV17" s="13">
        <f t="shared" si="50"/>
        <v>1257.7450980392157</v>
      </c>
      <c r="FW17" s="13">
        <f t="shared" si="51"/>
        <v>5820.588235294118</v>
      </c>
      <c r="FX17" s="13">
        <f t="shared" si="52"/>
        <v>707.64705882352951</v>
      </c>
      <c r="FY17" s="13">
        <v>63.66</v>
      </c>
      <c r="FZ17" s="13">
        <v>0</v>
      </c>
      <c r="GA17" s="13">
        <f t="shared" si="53"/>
        <v>8.5200000000000102</v>
      </c>
      <c r="GB17" s="10">
        <v>3.33</v>
      </c>
      <c r="GC17" s="13">
        <f t="shared" si="54"/>
        <v>65.375735294117661</v>
      </c>
      <c r="GD17" s="13">
        <v>1.36</v>
      </c>
      <c r="GE17" s="13">
        <f t="shared" si="55"/>
        <v>27.969333333333335</v>
      </c>
      <c r="GF17" s="13">
        <v>2.19</v>
      </c>
      <c r="GG17" s="13">
        <f t="shared" si="56"/>
        <v>11.892558823529411</v>
      </c>
      <c r="GH17" s="13">
        <v>4.1500000000000004</v>
      </c>
      <c r="GI17" s="13">
        <f t="shared" si="57"/>
        <v>29.367352941176478</v>
      </c>
      <c r="GJ17" s="13">
        <f t="shared" si="58"/>
        <v>134.6049803921569</v>
      </c>
      <c r="GK17" s="13">
        <f t="shared" si="59"/>
        <v>120.18301820728294</v>
      </c>
      <c r="GL17" s="10">
        <v>17.2</v>
      </c>
      <c r="GM17" s="13">
        <v>3.29</v>
      </c>
      <c r="GN17" s="13">
        <f t="shared" si="60"/>
        <v>2752.7642161073995</v>
      </c>
      <c r="GO17" s="13">
        <v>1.24</v>
      </c>
      <c r="GP17" s="13">
        <f t="shared" si="61"/>
        <v>0.37689969604863222</v>
      </c>
      <c r="GQ17" s="13">
        <f t="shared" si="62"/>
        <v>1037.5159963444303</v>
      </c>
      <c r="GR17" s="13">
        <f t="shared" si="63"/>
        <v>1162.017915905762</v>
      </c>
      <c r="GS17" s="21">
        <v>-9999</v>
      </c>
      <c r="GT17" s="13">
        <v>2756.6000000000008</v>
      </c>
      <c r="GU17" s="13">
        <f t="shared" si="64"/>
        <v>1019.9420000000002</v>
      </c>
      <c r="GV17" s="13">
        <f t="shared" si="65"/>
        <v>1142.3350400000004</v>
      </c>
      <c r="GW17" s="21">
        <v>-9999</v>
      </c>
      <c r="GX17" s="21">
        <v>-9999</v>
      </c>
      <c r="GY17" s="13">
        <v>1.54</v>
      </c>
      <c r="GZ17" s="13">
        <f t="shared" si="66"/>
        <v>1.48</v>
      </c>
      <c r="HA17" s="21">
        <v>1555</v>
      </c>
      <c r="HB17" s="13">
        <f t="shared" si="2"/>
        <v>0.44984802431610943</v>
      </c>
      <c r="HC17" s="21">
        <f t="shared" si="91"/>
        <v>1288.527930943889</v>
      </c>
      <c r="HD17" s="22">
        <f t="shared" si="4"/>
        <v>1.2419354838709675</v>
      </c>
      <c r="HE17" s="21">
        <f t="shared" si="5"/>
        <v>1301.078527673862</v>
      </c>
      <c r="HF17" s="13">
        <v>4.26</v>
      </c>
      <c r="HG17" s="22">
        <f t="shared" si="67"/>
        <v>54.891289858209674</v>
      </c>
      <c r="HH17" s="22">
        <v>0</v>
      </c>
      <c r="HI17" s="13">
        <v>0.54160750000000002</v>
      </c>
      <c r="HJ17" s="13">
        <v>0.39897000000000005</v>
      </c>
      <c r="HK17" s="13">
        <v>0.40061999999999998</v>
      </c>
      <c r="HL17" s="13">
        <v>0.33582000000000001</v>
      </c>
      <c r="HM17" s="13">
        <v>0.20607749999999997</v>
      </c>
      <c r="HN17" s="13">
        <v>0.18963250000000004</v>
      </c>
      <c r="HO17" s="13">
        <v>0.23436035</v>
      </c>
      <c r="HP17" s="13">
        <v>0.14948865000000006</v>
      </c>
      <c r="HQ17" s="13">
        <v>8.5881224999999978E-2</v>
      </c>
      <c r="HR17" s="13">
        <v>-2.0891500000000006E-3</v>
      </c>
      <c r="HS17" s="13">
        <v>0.15152257500000002</v>
      </c>
      <c r="HT17" s="13">
        <v>0.44865290000000008</v>
      </c>
      <c r="HU17" s="13">
        <v>0.48119614999999988</v>
      </c>
      <c r="HV17" s="13">
        <v>0.12974250000000001</v>
      </c>
      <c r="HW17" s="13">
        <v>0.61270697500000004</v>
      </c>
      <c r="HX17" s="13">
        <v>1.0143505000000004</v>
      </c>
      <c r="HY17" s="13">
        <v>0.64575565000000013</v>
      </c>
      <c r="HZ17" s="13">
        <v>1.0121271000000001</v>
      </c>
      <c r="IA17" s="13">
        <v>0.69194842499999987</v>
      </c>
      <c r="IB17" s="13">
        <v>0.58021875000000012</v>
      </c>
      <c r="IC17" s="13">
        <v>0.42777500000000002</v>
      </c>
      <c r="ID17" s="13">
        <v>0.41281875000000007</v>
      </c>
      <c r="IE17" s="13">
        <v>0.37729999999999991</v>
      </c>
      <c r="IF17" s="13">
        <v>0.26105</v>
      </c>
      <c r="IG17" s="13">
        <v>0.23780625000000005</v>
      </c>
      <c r="IH17" s="13">
        <v>0.21182718750000001</v>
      </c>
      <c r="II17" s="13">
        <v>0.168451875</v>
      </c>
      <c r="IJ17" s="13">
        <v>6.2655374999999999E-2</v>
      </c>
      <c r="IK17" s="13">
        <v>1.7714750000000001E-2</v>
      </c>
      <c r="IL17" s="13">
        <v>0.15118012499999997</v>
      </c>
      <c r="IM17" s="13">
        <v>0.37928975000000004</v>
      </c>
      <c r="IN17" s="13">
        <v>0.41844456250000001</v>
      </c>
      <c r="IO17" s="13">
        <v>0.11625000000000001</v>
      </c>
      <c r="IP17" s="13">
        <v>0.53805400000000014</v>
      </c>
      <c r="IQ17" s="13">
        <v>0.89691231249999992</v>
      </c>
      <c r="IR17" s="13">
        <v>0.71371799999999985</v>
      </c>
      <c r="IS17" s="13">
        <v>0.91012249999999983</v>
      </c>
      <c r="IT17" s="13">
        <v>0.75098062499999996</v>
      </c>
      <c r="IU17" s="13">
        <v>0.63819130434782623</v>
      </c>
      <c r="IV17" s="13">
        <v>0.44497391304347822</v>
      </c>
      <c r="IW17" s="13">
        <v>0.43939347826086972</v>
      </c>
      <c r="IX17" s="13">
        <v>0.38802608695652191</v>
      </c>
      <c r="IY17" s="13">
        <v>0.28096086956521732</v>
      </c>
      <c r="IZ17" s="13">
        <v>0.24784782608695652</v>
      </c>
      <c r="JA17" s="13">
        <v>0.24370310869565212</v>
      </c>
      <c r="JB17" s="13">
        <v>0.18431630434782606</v>
      </c>
      <c r="JC17" s="13">
        <v>6.8278065217391312E-2</v>
      </c>
      <c r="JD17" s="13">
        <v>6.1328913043478253E-3</v>
      </c>
      <c r="JE17" s="13">
        <v>0.17840430434782603</v>
      </c>
      <c r="JF17" s="13">
        <v>0.38845284782608697</v>
      </c>
      <c r="JG17" s="13">
        <v>0.44037867391304353</v>
      </c>
      <c r="JH17" s="13">
        <v>0.10706521739130438</v>
      </c>
      <c r="JI17" s="13">
        <v>0.64510656521739129</v>
      </c>
      <c r="JJ17" s="13">
        <v>0.97251458695652193</v>
      </c>
      <c r="JK17" s="13">
        <v>0.73264019565217386</v>
      </c>
      <c r="JL17" s="13">
        <v>0.97644436956521763</v>
      </c>
      <c r="JM17" s="13">
        <v>0.77294734782608721</v>
      </c>
      <c r="JN17" s="13">
        <v>0.62526818181818189</v>
      </c>
      <c r="JO17" s="13">
        <v>0.41855909090909099</v>
      </c>
      <c r="JP17" s="13">
        <v>0.42273636363636363</v>
      </c>
      <c r="JQ17" s="13">
        <v>0.36565909090909088</v>
      </c>
      <c r="JR17" s="13">
        <v>0.26949090909090906</v>
      </c>
      <c r="JS17" s="13">
        <v>0.23647272727272731</v>
      </c>
      <c r="JT17" s="13">
        <v>0.26156486363636366</v>
      </c>
      <c r="JU17" s="13">
        <v>0.19277681818181816</v>
      </c>
      <c r="JV17" s="13">
        <v>6.7329045454545447E-2</v>
      </c>
      <c r="JW17" s="13">
        <v>-5.1575909090909094E-3</v>
      </c>
      <c r="JX17" s="13">
        <v>0.19777622727272728</v>
      </c>
      <c r="JY17" s="13">
        <v>0.39720381818181816</v>
      </c>
      <c r="JZ17" s="13">
        <v>0.4506713181818181</v>
      </c>
      <c r="KA17" s="13">
        <v>9.6168181818181819E-2</v>
      </c>
      <c r="KB17" s="13">
        <v>0.71051859090909097</v>
      </c>
      <c r="KC17" s="13">
        <v>1.0330617727272726</v>
      </c>
      <c r="KD17" s="13">
        <v>0.75677940909090924</v>
      </c>
      <c r="KE17" s="13">
        <v>1.0275432272727272</v>
      </c>
      <c r="KF17" s="13">
        <v>0.79674836363636359</v>
      </c>
      <c r="KG17" s="13">
        <v>0.54253243243243243</v>
      </c>
      <c r="KH17" s="13">
        <v>0.36235945945945952</v>
      </c>
      <c r="KI17" s="13">
        <v>0.31646216216216222</v>
      </c>
      <c r="KJ17" s="13">
        <v>0.31552702702702701</v>
      </c>
      <c r="KK17" s="13">
        <v>0.21502162162162158</v>
      </c>
      <c r="KL17" s="13">
        <v>0.19033243243243242</v>
      </c>
      <c r="KM17" s="13">
        <v>0.26398878378378376</v>
      </c>
      <c r="KN17" s="13">
        <v>0.26270167567567576</v>
      </c>
      <c r="KO17" s="13">
        <v>6.9016702702702715E-2</v>
      </c>
      <c r="KP17" s="13">
        <v>6.7592675675675687E-2</v>
      </c>
      <c r="KQ17" s="13">
        <v>0.19872424324324323</v>
      </c>
      <c r="KR17" s="13">
        <v>0.4317626216216216</v>
      </c>
      <c r="KS17" s="13">
        <v>0.47998929729729711</v>
      </c>
      <c r="KT17" s="13">
        <v>0.10050540540540541</v>
      </c>
      <c r="KU17" s="13">
        <v>0.7219841081081082</v>
      </c>
      <c r="KV17" s="13">
        <v>0.75931029729729749</v>
      </c>
      <c r="KW17" s="13">
        <v>0.75548029729729738</v>
      </c>
      <c r="KX17" s="13">
        <v>0.79872213513513501</v>
      </c>
      <c r="KY17" s="13">
        <v>0.79566875675675652</v>
      </c>
      <c r="KZ17" s="13">
        <v>0.50377692307692323</v>
      </c>
      <c r="LA17" s="13">
        <v>0.29712564102564104</v>
      </c>
      <c r="LB17" s="13">
        <v>0.2390948717948719</v>
      </c>
      <c r="LC17" s="13">
        <v>0.2257435897435898</v>
      </c>
      <c r="LD17" s="13">
        <v>0.18020769230769224</v>
      </c>
      <c r="LE17" s="13">
        <v>0.157248717948718</v>
      </c>
      <c r="LF17" s="13">
        <v>0.37937810256410248</v>
      </c>
      <c r="LG17" s="13">
        <v>0.35518235897435896</v>
      </c>
      <c r="LH17" s="13">
        <v>0.1359546153846154</v>
      </c>
      <c r="LI17" s="13">
        <v>0.10824576923076919</v>
      </c>
      <c r="LJ17" s="13">
        <v>0.25715630769230763</v>
      </c>
      <c r="LK17" s="13">
        <v>0.47201864102564084</v>
      </c>
      <c r="LL17" s="13">
        <v>0.52309241025641029</v>
      </c>
      <c r="LM17" s="13">
        <v>4.5535897435897442E-2</v>
      </c>
      <c r="LN17" s="13">
        <v>1.236637051282051</v>
      </c>
      <c r="LO17" s="13">
        <v>0.7289904102564102</v>
      </c>
      <c r="LP17" s="13">
        <v>0.68141276923076943</v>
      </c>
      <c r="LQ17" s="13">
        <v>0.78395979487179457</v>
      </c>
      <c r="LR17" s="13">
        <v>0.74635266666666644</v>
      </c>
      <c r="LS17" s="21">
        <v>-9999</v>
      </c>
      <c r="LT17" s="21">
        <v>-9999</v>
      </c>
      <c r="LU17" s="21">
        <v>-9999</v>
      </c>
      <c r="LV17" s="13">
        <f t="shared" si="96"/>
        <v>10130</v>
      </c>
      <c r="LW17" s="13">
        <f t="shared" si="7"/>
        <v>3597.9972964102562</v>
      </c>
      <c r="LX17" s="13">
        <v>0.51900000000000002</v>
      </c>
      <c r="LY17" s="13">
        <v>0.29349999999999998</v>
      </c>
      <c r="LZ17" s="13">
        <v>0.16420000000000001</v>
      </c>
      <c r="MA17" s="13">
        <v>0.17460000000000001</v>
      </c>
      <c r="MB17" s="13">
        <v>0.14330000000000001</v>
      </c>
      <c r="MC17" s="13">
        <v>0.13220000000000001</v>
      </c>
      <c r="MD17" s="13">
        <v>0.49430000000000002</v>
      </c>
      <c r="ME17" s="13">
        <v>0.51749999999999996</v>
      </c>
      <c r="MF17" s="13">
        <v>0.25330000000000003</v>
      </c>
      <c r="MG17" s="13">
        <v>0.28260000000000002</v>
      </c>
      <c r="MH17" s="13">
        <v>0.27639999999999998</v>
      </c>
      <c r="MI17" s="13">
        <v>0.56520000000000004</v>
      </c>
      <c r="MJ17" s="13">
        <v>0.59209999999999996</v>
      </c>
      <c r="MK17" s="13">
        <v>3.1300000000000001E-2</v>
      </c>
      <c r="ML17" s="13">
        <v>1.9827999999999999</v>
      </c>
      <c r="MM17" s="13">
        <v>0.5363</v>
      </c>
      <c r="MN17" s="13">
        <v>0.5605</v>
      </c>
      <c r="MO17" s="13">
        <v>0.63660000000000005</v>
      </c>
      <c r="MP17" s="13">
        <v>0.65549999999999997</v>
      </c>
      <c r="MQ17" s="13">
        <v>37.686774194000002</v>
      </c>
      <c r="MR17" s="13">
        <v>37.123548387</v>
      </c>
      <c r="MS17" s="13">
        <v>37.906451613000002</v>
      </c>
      <c r="MT17" s="13">
        <f t="shared" si="69"/>
        <v>0.21967741899999993</v>
      </c>
      <c r="MU17" s="13">
        <v>109.49354839</v>
      </c>
      <c r="MV17" s="13">
        <f t="shared" si="70"/>
        <v>37.506451609999999</v>
      </c>
      <c r="MW17" s="13">
        <f t="shared" si="8"/>
        <v>19.409588708174997</v>
      </c>
      <c r="MX17" s="13">
        <v>0.37065098039215683</v>
      </c>
      <c r="MY17" s="13">
        <v>0.19519999999999998</v>
      </c>
      <c r="MZ17" s="13">
        <v>0.11818627450980396</v>
      </c>
      <c r="NA17" s="13">
        <v>0.12298235294117647</v>
      </c>
      <c r="NB17" s="13">
        <v>9.8121568627450945E-2</v>
      </c>
      <c r="NC17" s="13">
        <v>8.5617647058823548E-2</v>
      </c>
      <c r="ND17" s="13">
        <v>0.50056309803921561</v>
      </c>
      <c r="NE17" s="13">
        <v>0.51557603921568618</v>
      </c>
      <c r="NF17" s="13">
        <v>0.22667401960784303</v>
      </c>
      <c r="NG17" s="13">
        <v>0.24559949019607835</v>
      </c>
      <c r="NH17" s="13">
        <v>0.30942317647058826</v>
      </c>
      <c r="NI17" s="13">
        <v>0.580360431372549</v>
      </c>
      <c r="NJ17" s="13">
        <v>0.62382182352941185</v>
      </c>
      <c r="NK17" s="13">
        <v>2.4860784313725487E-2</v>
      </c>
      <c r="NL17" s="13">
        <v>2.0241706862745099</v>
      </c>
      <c r="NM17" s="13">
        <v>0.60061029411764699</v>
      </c>
      <c r="NN17" s="13">
        <v>0.61823196078431397</v>
      </c>
      <c r="NO17" s="13">
        <v>0.69425198039215696</v>
      </c>
      <c r="NP17" s="13">
        <v>0.70785186274509815</v>
      </c>
      <c r="NQ17" s="13">
        <v>38.901891892000002</v>
      </c>
      <c r="NR17" s="13">
        <v>39.489729730000001</v>
      </c>
      <c r="NS17" s="13">
        <v>131.51081081000001</v>
      </c>
      <c r="NT17" s="13">
        <f t="shared" si="71"/>
        <v>34.489189189999991</v>
      </c>
      <c r="NU17" s="13">
        <f t="shared" si="9"/>
        <v>17.781799558340655</v>
      </c>
      <c r="NV17" s="13">
        <v>0.43013220338983049</v>
      </c>
      <c r="NW17" s="13">
        <v>0.21735762711864412</v>
      </c>
      <c r="NX17" s="13">
        <v>0.11084067796610168</v>
      </c>
      <c r="NY17" s="13">
        <v>0.11777288135593217</v>
      </c>
      <c r="NZ17" s="13">
        <v>9.8379661016949116E-2</v>
      </c>
      <c r="OA17" s="13">
        <v>8.3603389830508454E-2</v>
      </c>
      <c r="OB17" s="13">
        <v>0.56907054237288135</v>
      </c>
      <c r="OC17" s="13">
        <v>0.58942110169491524</v>
      </c>
      <c r="OD17" s="13">
        <v>0.29646144067796615</v>
      </c>
      <c r="OE17" s="13">
        <v>0.32410262711864402</v>
      </c>
      <c r="OF17" s="13">
        <v>0.32818030508474583</v>
      </c>
      <c r="OG17" s="13">
        <v>0.6269252203389829</v>
      </c>
      <c r="OH17" s="13">
        <v>0.67372089830508475</v>
      </c>
      <c r="OI17" s="13">
        <v>1.9393220338983046E-2</v>
      </c>
      <c r="OJ17" s="13">
        <v>2.6590727118644071</v>
      </c>
      <c r="OK17" s="13">
        <v>0.55698905084745765</v>
      </c>
      <c r="OL17" s="13">
        <v>0.57682915254237288</v>
      </c>
      <c r="OM17" s="13">
        <v>0.66589261016949119</v>
      </c>
      <c r="ON17" s="13">
        <v>0.68085854237288157</v>
      </c>
      <c r="OO17" s="13">
        <v>38.207500000000003</v>
      </c>
      <c r="OP17" s="13">
        <v>39.435000000000002</v>
      </c>
      <c r="OQ17" s="13">
        <v>122.375</v>
      </c>
      <c r="OR17" s="13">
        <f t="shared" si="80"/>
        <v>48.625</v>
      </c>
      <c r="OS17" s="13">
        <f t="shared" si="77"/>
        <v>28.660601069915252</v>
      </c>
      <c r="OT17" s="13">
        <v>0.4671782608695651</v>
      </c>
      <c r="OU17" s="13">
        <v>0.21914782608695652</v>
      </c>
      <c r="OV17" s="13">
        <v>9.6795652173913033E-2</v>
      </c>
      <c r="OW17" s="13">
        <v>0.1104521739130435</v>
      </c>
      <c r="OX17" s="13">
        <v>9.9308695652173914E-2</v>
      </c>
      <c r="OY17" s="13">
        <v>8.8278260869565209E-2</v>
      </c>
      <c r="OZ17" s="13">
        <v>0.61411021739130434</v>
      </c>
      <c r="PA17" s="13">
        <v>0.65345539130434782</v>
      </c>
      <c r="PB17" s="13">
        <v>0.32648782608695653</v>
      </c>
      <c r="PC17" s="13">
        <v>0.38602852173913044</v>
      </c>
      <c r="PD17" s="13">
        <v>0.36074113043478262</v>
      </c>
      <c r="PE17" s="13">
        <v>0.64577947826086957</v>
      </c>
      <c r="PF17" s="13">
        <v>0.67905447826086951</v>
      </c>
      <c r="PG17" s="13">
        <v>1.1143478260869564E-2</v>
      </c>
      <c r="PH17" s="13">
        <v>3.2280522173913049</v>
      </c>
      <c r="PI17" s="13">
        <v>0.55610904347826096</v>
      </c>
      <c r="PJ17" s="13">
        <v>0.58825256521739122</v>
      </c>
      <c r="PK17" s="13">
        <v>0.67359121739130434</v>
      </c>
      <c r="PL17" s="13">
        <v>0.69718456521739125</v>
      </c>
      <c r="PM17" s="13">
        <f t="shared" si="10"/>
        <v>0.22779049739380414</v>
      </c>
      <c r="PN17" s="13">
        <v>44.57</v>
      </c>
      <c r="PO17" s="13">
        <v>29.024117647000001</v>
      </c>
      <c r="PP17" s="13">
        <v>42.324117647000001</v>
      </c>
      <c r="PQ17" s="13">
        <f t="shared" si="92"/>
        <v>42.096327149606196</v>
      </c>
      <c r="PR17" s="13">
        <v>100.08823529</v>
      </c>
      <c r="PS17" s="13">
        <f t="shared" si="93"/>
        <v>88.91176471</v>
      </c>
      <c r="PT17" s="13">
        <f t="shared" si="12"/>
        <v>58.099872000133153</v>
      </c>
      <c r="PU17" s="13">
        <v>0.39341199999999993</v>
      </c>
      <c r="PV17" s="13">
        <v>0.18280000000000002</v>
      </c>
      <c r="PW17" s="13">
        <v>8.5788000000000017E-2</v>
      </c>
      <c r="PX17" s="13">
        <v>9.8932000000000006E-2</v>
      </c>
      <c r="PY17" s="13">
        <v>8.2387999999999989E-2</v>
      </c>
      <c r="PZ17" s="13">
        <v>7.1196000000000009E-2</v>
      </c>
      <c r="QA17" s="13">
        <v>0.59547959999999989</v>
      </c>
      <c r="QB17" s="13">
        <v>0.63959392000000004</v>
      </c>
      <c r="QC17" s="13">
        <v>0.29569916000000002</v>
      </c>
      <c r="QD17" s="13">
        <v>0.35954920000000007</v>
      </c>
      <c r="QE17" s="13">
        <v>0.36479552000000004</v>
      </c>
      <c r="QF17" s="13">
        <v>0.65156123999999993</v>
      </c>
      <c r="QG17" s="13">
        <v>0.69144716000000006</v>
      </c>
      <c r="QH17" s="13">
        <v>1.6544E-2</v>
      </c>
      <c r="QI17" s="13">
        <v>2.9910982000000002</v>
      </c>
      <c r="QJ17" s="13">
        <v>0.57088348</v>
      </c>
      <c r="QK17" s="13">
        <v>0.61380299999999999</v>
      </c>
      <c r="QL17" s="13">
        <v>0.68523523999999991</v>
      </c>
      <c r="QM17" s="13">
        <v>0.71667428</v>
      </c>
      <c r="QN17" s="13">
        <f t="shared" si="13"/>
        <v>0.1709747228050543</v>
      </c>
      <c r="QO17" s="13">
        <v>38.07</v>
      </c>
      <c r="QP17" s="13">
        <v>39.299999999999997</v>
      </c>
      <c r="QQ17" s="13">
        <v>124.1</v>
      </c>
      <c r="QR17" s="13">
        <f t="shared" si="109"/>
        <v>64.900000000000006</v>
      </c>
      <c r="QS17" s="13">
        <f t="shared" si="110"/>
        <v>41.509645408000004</v>
      </c>
      <c r="QT17" s="13">
        <v>0.34839032258064523</v>
      </c>
      <c r="QU17" s="13">
        <v>0.16131290322580649</v>
      </c>
      <c r="QV17" s="13">
        <v>7.9941935483870949E-2</v>
      </c>
      <c r="QW17" s="13">
        <v>8.9322580645161298E-2</v>
      </c>
      <c r="QX17" s="13">
        <v>7.9932258064516135E-2</v>
      </c>
      <c r="QY17" s="13">
        <v>6.8429032258064501E-2</v>
      </c>
      <c r="QZ17" s="13">
        <v>0.58933264516129047</v>
      </c>
      <c r="RA17" s="13">
        <v>0.62381648387096778</v>
      </c>
      <c r="RB17" s="13">
        <v>0.28530587096774196</v>
      </c>
      <c r="RC17" s="13">
        <v>0.33515106451612908</v>
      </c>
      <c r="RD17" s="13">
        <v>0.36613696774193549</v>
      </c>
      <c r="RE17" s="13">
        <v>0.62453729032258054</v>
      </c>
      <c r="RF17" s="13">
        <v>0.66959583870967754</v>
      </c>
      <c r="RG17" s="13">
        <v>9.39032258064516E-3</v>
      </c>
      <c r="RH17" s="13">
        <v>2.9089517419354833</v>
      </c>
      <c r="RI17" s="13">
        <v>0.58816422580645156</v>
      </c>
      <c r="RJ17" s="13">
        <v>0.62175664516129037</v>
      </c>
      <c r="RK17" s="13">
        <v>0.6978825806451614</v>
      </c>
      <c r="RL17" s="13">
        <v>0.72248574193548376</v>
      </c>
      <c r="RM17" s="13">
        <f t="shared" si="14"/>
        <v>0.13514300587575287</v>
      </c>
      <c r="RN17" s="13">
        <v>0.39130476190476188</v>
      </c>
      <c r="RO17" s="13">
        <v>0.19873571428571424</v>
      </c>
      <c r="RP17" s="13">
        <v>7.1333333333333332E-2</v>
      </c>
      <c r="RQ17" s="13">
        <v>9.1533333333333342E-2</v>
      </c>
      <c r="RR17" s="13">
        <v>7.9011904761904755E-2</v>
      </c>
      <c r="RS17" s="13">
        <v>6.9333333333333316E-2</v>
      </c>
      <c r="RT17" s="13">
        <v>0.61899640476190454</v>
      </c>
      <c r="RU17" s="13">
        <v>0.68969290476190481</v>
      </c>
      <c r="RV17" s="13">
        <v>0.36825021428571431</v>
      </c>
      <c r="RW17" s="13">
        <v>0.47055452380952384</v>
      </c>
      <c r="RX17" s="13">
        <v>0.32548897619047623</v>
      </c>
      <c r="RY17" s="13">
        <v>0.66237083333333313</v>
      </c>
      <c r="RZ17" s="13">
        <v>0.69776916666666666</v>
      </c>
      <c r="SA17" s="13">
        <v>1.2521428571428572E-2</v>
      </c>
      <c r="SB17" s="13">
        <v>3.2850840238095236</v>
      </c>
      <c r="SC17" s="13">
        <v>0.47219778571428594</v>
      </c>
      <c r="SD17" s="13">
        <v>0.5260040952380951</v>
      </c>
      <c r="SE17" s="13">
        <v>0.60140152380952383</v>
      </c>
      <c r="SF17" s="13">
        <v>0.64201959523809515</v>
      </c>
      <c r="SG17" s="13">
        <f t="shared" si="15"/>
        <v>0.29521142284951346</v>
      </c>
      <c r="SH17" s="21">
        <v>152.66666666666666</v>
      </c>
      <c r="SI17" s="21">
        <v>-9999</v>
      </c>
      <c r="SJ17" s="21">
        <v>-9999</v>
      </c>
      <c r="SK17" s="13">
        <v>0.43729999999999991</v>
      </c>
      <c r="SL17" s="13">
        <v>0.19709487179487178</v>
      </c>
      <c r="SM17" s="13">
        <v>6.0243589743589739E-2</v>
      </c>
      <c r="SN17" s="13">
        <v>7.8238461538461521E-2</v>
      </c>
      <c r="SO17" s="13">
        <v>7.1843589743589731E-2</v>
      </c>
      <c r="SP17" s="13">
        <v>6.6310256410256424E-2</v>
      </c>
      <c r="SQ17" s="13">
        <v>0.69364738461538489</v>
      </c>
      <c r="SR17" s="13">
        <v>0.75481205128205142</v>
      </c>
      <c r="SS17" s="13">
        <v>0.42961966666666679</v>
      </c>
      <c r="ST17" s="13">
        <v>0.52936951282051281</v>
      </c>
      <c r="SU17" s="13">
        <v>0.37744976923076923</v>
      </c>
      <c r="SV17" s="13">
        <v>0.71541735897435921</v>
      </c>
      <c r="SW17" s="13">
        <v>0.73481766666666692</v>
      </c>
      <c r="SX17" s="13">
        <v>6.394871794871795E-3</v>
      </c>
      <c r="SY17" s="13">
        <v>4.6108176410256396</v>
      </c>
      <c r="SZ17" s="13">
        <v>0.5006188974358976</v>
      </c>
      <c r="TA17" s="13">
        <v>0.54439179487179479</v>
      </c>
      <c r="TB17" s="13">
        <v>0.63708474358974354</v>
      </c>
      <c r="TC17" s="13">
        <v>0.66891628205128206</v>
      </c>
      <c r="TD17" s="13">
        <v>1.5070585759999999</v>
      </c>
      <c r="TE17" s="13">
        <v>-0.78122467600000001</v>
      </c>
      <c r="TF17" s="13">
        <f t="shared" si="73"/>
        <v>0.36995617620770377</v>
      </c>
      <c r="TG17" s="21">
        <v>135.22727272727272</v>
      </c>
      <c r="TH17" s="21">
        <f t="shared" si="16"/>
        <v>67.77272727272728</v>
      </c>
      <c r="TI17" s="24">
        <f t="shared" si="74"/>
        <v>51.155671293706312</v>
      </c>
      <c r="TJ17" s="26">
        <v>16</v>
      </c>
      <c r="TK17" s="24">
        <v>5.13</v>
      </c>
      <c r="TL17" s="13">
        <v>1.04</v>
      </c>
      <c r="TM17" s="24">
        <v>80.400000000000006</v>
      </c>
      <c r="TN17" s="24">
        <v>29.3</v>
      </c>
      <c r="TO17" s="24">
        <v>5.5</v>
      </c>
      <c r="TP17" s="24">
        <v>10.4</v>
      </c>
    </row>
    <row r="18" spans="1:536" x14ac:dyDescent="0.25">
      <c r="A18" s="10">
        <v>17</v>
      </c>
      <c r="B18" s="20">
        <v>3</v>
      </c>
      <c r="C18" s="21">
        <v>103</v>
      </c>
      <c r="D18" s="21">
        <v>1</v>
      </c>
      <c r="E18" s="13" t="s">
        <v>61</v>
      </c>
      <c r="F18" s="21">
        <v>3</v>
      </c>
      <c r="G18" s="24">
        <f t="shared" si="17"/>
        <v>232.96000000000004</v>
      </c>
      <c r="H18" s="24">
        <f t="shared" si="18"/>
        <v>77.65333333333335</v>
      </c>
      <c r="I18" s="21">
        <v>208</v>
      </c>
      <c r="J18" s="13">
        <f t="shared" si="19"/>
        <v>77.65333333333335</v>
      </c>
      <c r="K18" s="13">
        <f t="shared" si="20"/>
        <v>77.65333333333335</v>
      </c>
      <c r="L18" s="13">
        <f t="shared" si="21"/>
        <v>77.65333333333335</v>
      </c>
      <c r="M18" s="22">
        <v>408734.69015899999</v>
      </c>
      <c r="N18" s="22">
        <v>3660556.9426250001</v>
      </c>
      <c r="O18" s="23">
        <v>33.079783999999997</v>
      </c>
      <c r="P18" s="23">
        <v>-111.977841</v>
      </c>
      <c r="Q18" s="13">
        <v>47.839999999999996</v>
      </c>
      <c r="R18" s="13">
        <v>24</v>
      </c>
      <c r="S18" s="13">
        <v>28.16</v>
      </c>
      <c r="T18" s="13">
        <v>49.839999999999996</v>
      </c>
      <c r="U18" s="13">
        <v>22</v>
      </c>
      <c r="V18" s="13">
        <v>28.16</v>
      </c>
      <c r="W18" s="10">
        <v>-9999</v>
      </c>
      <c r="X18" s="10">
        <v>-9999</v>
      </c>
      <c r="Y18" s="10">
        <v>-9999</v>
      </c>
      <c r="Z18" s="13">
        <v>48.4887218045113</v>
      </c>
      <c r="AA18" s="21">
        <v>-9999</v>
      </c>
      <c r="AB18" s="21">
        <v>-9999</v>
      </c>
      <c r="AC18" s="21">
        <v>-9999</v>
      </c>
      <c r="AD18" s="10">
        <v>8.4</v>
      </c>
      <c r="AE18" s="10">
        <v>7.2</v>
      </c>
      <c r="AF18" s="13">
        <v>0.72</v>
      </c>
      <c r="AG18" s="10" t="s">
        <v>132</v>
      </c>
      <c r="AH18" s="10">
        <v>2</v>
      </c>
      <c r="AI18" s="24">
        <v>1</v>
      </c>
      <c r="AJ18" s="24">
        <v>2.9</v>
      </c>
      <c r="AK18" s="10">
        <v>7</v>
      </c>
      <c r="AL18" s="10">
        <v>259</v>
      </c>
      <c r="AM18" s="10">
        <v>31</v>
      </c>
      <c r="AN18" s="13">
        <v>1.1100000000000001</v>
      </c>
      <c r="AO18" s="24">
        <v>5.7</v>
      </c>
      <c r="AP18" s="24">
        <v>11.5</v>
      </c>
      <c r="AQ18" s="13">
        <v>2.5499999999999998</v>
      </c>
      <c r="AR18" s="10">
        <v>2481</v>
      </c>
      <c r="AS18" s="10">
        <v>259</v>
      </c>
      <c r="AT18" s="10">
        <v>210</v>
      </c>
      <c r="AU18" s="10">
        <v>16.100000000000001</v>
      </c>
      <c r="AV18" s="10">
        <v>0</v>
      </c>
      <c r="AW18" s="10">
        <v>4</v>
      </c>
      <c r="AX18" s="10">
        <v>77</v>
      </c>
      <c r="AY18" s="10">
        <v>13</v>
      </c>
      <c r="AZ18" s="10">
        <v>6</v>
      </c>
      <c r="BA18" s="10">
        <v>1</v>
      </c>
      <c r="BB18" s="10">
        <v>71</v>
      </c>
      <c r="BC18" s="25">
        <v>3.3046695330466953</v>
      </c>
      <c r="BD18" s="25">
        <v>2.0674268715914725</v>
      </c>
      <c r="BE18" s="25">
        <v>1.7961092591671226</v>
      </c>
      <c r="BF18" s="25">
        <v>2.7013581413860006</v>
      </c>
      <c r="BG18" s="25">
        <v>3.3421591647099969</v>
      </c>
      <c r="BH18" s="25">
        <v>2.3368452589004844</v>
      </c>
      <c r="BI18" s="13">
        <f t="shared" si="22"/>
        <v>21.48838561855267</v>
      </c>
      <c r="BJ18" s="13">
        <f t="shared" si="23"/>
        <v>28.672822655221161</v>
      </c>
      <c r="BK18" s="13">
        <f t="shared" si="24"/>
        <v>39.478255220765163</v>
      </c>
      <c r="BL18" s="13">
        <f t="shared" ref="BL18:BM18" si="113">(BK18+(BG18*4))</f>
        <v>52.846891879605153</v>
      </c>
      <c r="BM18" s="13">
        <f t="shared" si="113"/>
        <v>62.194272915207094</v>
      </c>
      <c r="BN18" s="13">
        <f t="shared" si="26"/>
        <v>10.805432565544002</v>
      </c>
      <c r="BO18" s="13">
        <f t="shared" si="27"/>
        <v>13.368636658839987</v>
      </c>
      <c r="BP18" s="13">
        <f t="shared" si="28"/>
        <v>9.3473810356019378</v>
      </c>
      <c r="BQ18" s="13">
        <f t="shared" si="29"/>
        <v>33.521450259985926</v>
      </c>
      <c r="BR18" s="25">
        <v>1.7348265173482651</v>
      </c>
      <c r="BS18" s="25">
        <v>1.5270203272186416</v>
      </c>
      <c r="BT18" s="25">
        <v>1.4677347131698093</v>
      </c>
      <c r="BU18" s="25">
        <v>1.2884931097955326</v>
      </c>
      <c r="BV18" s="25">
        <v>1.7635010241294897</v>
      </c>
      <c r="BW18" s="25">
        <v>1.223348479552604</v>
      </c>
      <c r="BX18" s="13">
        <f t="shared" si="30"/>
        <v>13.047387378267626</v>
      </c>
      <c r="BY18" s="13">
        <f t="shared" si="31"/>
        <v>18.918326230946864</v>
      </c>
      <c r="BZ18" s="13">
        <f t="shared" si="32"/>
        <v>24.072298670128994</v>
      </c>
      <c r="CA18" s="13">
        <f t="shared" si="33"/>
        <v>5.1539724391821302</v>
      </c>
      <c r="CB18" s="13">
        <f t="shared" si="34"/>
        <v>7.0540040965179589</v>
      </c>
      <c r="CC18" s="13">
        <f t="shared" si="35"/>
        <v>4.8933939182104158</v>
      </c>
      <c r="CD18" s="13">
        <f t="shared" si="36"/>
        <v>17.101370453910505</v>
      </c>
      <c r="CE18" s="13">
        <v>37.155000000000001</v>
      </c>
      <c r="CF18" s="13">
        <v>22.185000000000002</v>
      </c>
      <c r="CG18" s="13">
        <v>1.9900000000000002</v>
      </c>
      <c r="CH18" s="13">
        <v>2</v>
      </c>
      <c r="CI18" s="13">
        <v>1.9300000000000002</v>
      </c>
      <c r="CJ18" s="13">
        <v>2.0449999999999999</v>
      </c>
      <c r="CK18" s="13">
        <f t="shared" si="37"/>
        <v>237.36</v>
      </c>
      <c r="CL18" s="13">
        <f t="shared" si="38"/>
        <v>245.32000000000002</v>
      </c>
      <c r="CM18" s="13">
        <f t="shared" si="39"/>
        <v>253.32000000000002</v>
      </c>
      <c r="CN18" s="13">
        <f t="shared" ref="CN18:CO18" si="114">(CM18+(CI18*4))</f>
        <v>261.04000000000002</v>
      </c>
      <c r="CO18" s="13">
        <f t="shared" si="114"/>
        <v>269.22000000000003</v>
      </c>
      <c r="CP18" s="13">
        <f t="shared" si="41"/>
        <v>8</v>
      </c>
      <c r="CQ18" s="13">
        <f t="shared" si="42"/>
        <v>7.7200000000000006</v>
      </c>
      <c r="CR18" s="13">
        <f t="shared" si="43"/>
        <v>8.18</v>
      </c>
      <c r="CS18" s="13">
        <f t="shared" si="44"/>
        <v>23.9</v>
      </c>
      <c r="CT18" s="13">
        <v>4.4572086169104947</v>
      </c>
      <c r="CU18" s="13">
        <v>35.285614793638679</v>
      </c>
      <c r="CV18" s="13">
        <v>3.4440992153351955</v>
      </c>
      <c r="CW18" s="13">
        <v>76.228342724735398</v>
      </c>
      <c r="CX18" s="13">
        <v>0.60473081451353927</v>
      </c>
      <c r="CY18" s="13">
        <v>39.088087338114079</v>
      </c>
      <c r="CZ18" s="13">
        <v>19.5</v>
      </c>
      <c r="DA18" s="13">
        <v>19.5</v>
      </c>
      <c r="DB18" s="13">
        <v>19.5</v>
      </c>
      <c r="DC18" s="13">
        <v>21.333333333333332</v>
      </c>
      <c r="DD18" s="13">
        <v>30</v>
      </c>
      <c r="DE18" s="13">
        <v>31</v>
      </c>
      <c r="DF18" s="13">
        <v>42.333333333333336</v>
      </c>
      <c r="DG18" s="13">
        <v>38.666666666666664</v>
      </c>
      <c r="DH18" s="13">
        <v>48.666666666666664</v>
      </c>
      <c r="DI18" s="13">
        <v>43.333333333333336</v>
      </c>
      <c r="DJ18" s="13">
        <v>52.333333333333336</v>
      </c>
      <c r="DK18" s="13">
        <v>58</v>
      </c>
      <c r="DL18" s="13">
        <v>69.333333333333329</v>
      </c>
      <c r="DM18" s="13">
        <v>66</v>
      </c>
      <c r="DN18" s="13">
        <v>80.666666666666671</v>
      </c>
      <c r="DO18" s="13">
        <v>73</v>
      </c>
      <c r="DP18" s="13">
        <v>84</v>
      </c>
      <c r="DQ18" s="13">
        <f t="shared" si="45"/>
        <v>65.666666666666671</v>
      </c>
      <c r="DR18" s="13">
        <f t="shared" si="46"/>
        <v>65.666666666666671</v>
      </c>
      <c r="DS18" s="13">
        <v>77.333333333333329</v>
      </c>
      <c r="DT18" s="13">
        <v>85.333333333333329</v>
      </c>
      <c r="DU18" s="21">
        <v>131</v>
      </c>
      <c r="DV18" s="21">
        <v>147</v>
      </c>
      <c r="DW18" s="21">
        <v>166</v>
      </c>
      <c r="DX18" s="21">
        <v>171</v>
      </c>
      <c r="DY18" s="21">
        <v>178</v>
      </c>
      <c r="DZ18" s="21">
        <v>189</v>
      </c>
      <c r="EA18" s="21">
        <v>199</v>
      </c>
      <c r="EB18" s="21">
        <v>199</v>
      </c>
      <c r="EC18" s="21">
        <v>201</v>
      </c>
      <c r="ED18" s="21">
        <v>203</v>
      </c>
      <c r="EE18" s="12">
        <v>50.1</v>
      </c>
      <c r="EF18" s="12">
        <v>42.3</v>
      </c>
      <c r="EG18" s="12">
        <v>47</v>
      </c>
      <c r="EH18" s="12">
        <v>46.8</v>
      </c>
      <c r="EI18" s="12">
        <v>47.4</v>
      </c>
      <c r="EJ18" s="12">
        <v>37.4</v>
      </c>
      <c r="EK18" s="12">
        <v>49.7</v>
      </c>
      <c r="EL18" s="12">
        <v>44.9</v>
      </c>
      <c r="EM18" s="12">
        <v>49.4</v>
      </c>
      <c r="EN18" s="12">
        <v>41.5</v>
      </c>
      <c r="EO18" s="10">
        <v>4.7300000000000004</v>
      </c>
      <c r="EP18" s="10">
        <v>6</v>
      </c>
      <c r="EQ18" s="10">
        <v>4.8600000000000003</v>
      </c>
      <c r="ER18" s="10">
        <v>4.66</v>
      </c>
      <c r="ES18" s="10">
        <v>4.25</v>
      </c>
      <c r="ET18" s="10">
        <v>4.29</v>
      </c>
      <c r="EU18" s="10">
        <v>4.53</v>
      </c>
      <c r="EV18" s="10">
        <v>4.4800000000000004</v>
      </c>
      <c r="EW18" s="10">
        <v>4.1100000000000003</v>
      </c>
      <c r="EX18" s="10">
        <v>3.77</v>
      </c>
      <c r="EY18" s="13">
        <v>30695.346534653465</v>
      </c>
      <c r="EZ18" s="13">
        <v>19615.684315684317</v>
      </c>
      <c r="FA18" s="11">
        <v>18949.549549549549</v>
      </c>
      <c r="FB18" s="13">
        <v>11982.985074626864</v>
      </c>
      <c r="FC18" s="13">
        <v>10295.508982035928</v>
      </c>
      <c r="FD18" s="13">
        <v>10129.751243781095</v>
      </c>
      <c r="FE18" s="11">
        <v>18308.565737051795</v>
      </c>
      <c r="FF18" s="11">
        <v>10822.654690618761</v>
      </c>
      <c r="FG18" s="11">
        <v>6076.4883955600417</v>
      </c>
      <c r="FH18" s="12">
        <v>2840.2597402597398</v>
      </c>
      <c r="FI18" s="13">
        <v>252.28999999999996</v>
      </c>
      <c r="FJ18" s="10">
        <v>17</v>
      </c>
      <c r="FK18" s="10">
        <v>250.01</v>
      </c>
      <c r="FL18" s="10">
        <v>90</v>
      </c>
      <c r="FM18" s="10">
        <v>89.940000000000012</v>
      </c>
      <c r="FN18" s="10">
        <v>165.17</v>
      </c>
      <c r="FO18" s="10">
        <v>101.93</v>
      </c>
      <c r="FP18" s="10">
        <v>64.760000000000005</v>
      </c>
      <c r="FQ18" s="13">
        <f t="shared" si="47"/>
        <v>634.9019607843137</v>
      </c>
      <c r="FR18" s="13">
        <f t="shared" si="48"/>
        <v>566.87675070028001</v>
      </c>
      <c r="FS18" s="13">
        <f t="shared" si="0"/>
        <v>2473.4313725490192</v>
      </c>
      <c r="FT18" s="13">
        <f t="shared" si="1"/>
        <v>2451.0784313725489</v>
      </c>
      <c r="FU18" s="13">
        <f t="shared" si="49"/>
        <v>881.76470588235304</v>
      </c>
      <c r="FV18" s="13">
        <f t="shared" si="50"/>
        <v>1619.3137254901958</v>
      </c>
      <c r="FW18" s="13">
        <f t="shared" si="51"/>
        <v>7425.5882352941171</v>
      </c>
      <c r="FX18" s="13">
        <f t="shared" si="52"/>
        <v>999.31372549019625</v>
      </c>
      <c r="FY18" s="13">
        <v>45.97</v>
      </c>
      <c r="FZ18" s="13">
        <v>45.95</v>
      </c>
      <c r="GA18" s="13">
        <f t="shared" si="53"/>
        <v>10.010000000000005</v>
      </c>
      <c r="GB18" s="10">
        <v>3.44</v>
      </c>
      <c r="GC18" s="13">
        <f t="shared" si="54"/>
        <v>85.086039215686256</v>
      </c>
      <c r="GD18" s="13">
        <v>1.26</v>
      </c>
      <c r="GE18" s="13">
        <f t="shared" si="55"/>
        <v>30.883588235294116</v>
      </c>
      <c r="GF18" s="13">
        <v>2.13</v>
      </c>
      <c r="GG18" s="13">
        <f t="shared" si="56"/>
        <v>18.781588235294119</v>
      </c>
      <c r="GH18" s="13">
        <v>4</v>
      </c>
      <c r="GI18" s="13">
        <f t="shared" si="57"/>
        <v>39.972549019607854</v>
      </c>
      <c r="GJ18" s="13">
        <f t="shared" si="58"/>
        <v>174.72376470588233</v>
      </c>
      <c r="GK18" s="13">
        <f t="shared" si="59"/>
        <v>156.00336134453778</v>
      </c>
      <c r="GL18" s="10">
        <v>17.2</v>
      </c>
      <c r="GM18" s="13">
        <v>3.72</v>
      </c>
      <c r="GN18" s="13">
        <f t="shared" si="60"/>
        <v>3112.5479890332908</v>
      </c>
      <c r="GO18" s="13">
        <v>1.38</v>
      </c>
      <c r="GP18" s="13">
        <f t="shared" si="61"/>
        <v>0.37096774193548382</v>
      </c>
      <c r="GQ18" s="13">
        <f t="shared" si="62"/>
        <v>1154.654899157511</v>
      </c>
      <c r="GR18" s="13">
        <f t="shared" si="63"/>
        <v>1293.2134870564123</v>
      </c>
      <c r="GS18" s="13">
        <v>3423.520370370371</v>
      </c>
      <c r="GT18" s="13">
        <v>3078.2444444444441</v>
      </c>
      <c r="GU18" s="13">
        <f t="shared" si="64"/>
        <v>1138.9504444444442</v>
      </c>
      <c r="GV18" s="13">
        <f t="shared" si="65"/>
        <v>1275.6244977777776</v>
      </c>
      <c r="GW18" s="13">
        <f>GS18*GP18</f>
        <v>1270.0156212664278</v>
      </c>
      <c r="GX18" s="13">
        <f>GW18*1.12</f>
        <v>1422.4174958183994</v>
      </c>
      <c r="GY18" s="13">
        <v>1.74</v>
      </c>
      <c r="GZ18" s="13">
        <f t="shared" si="66"/>
        <v>1.68</v>
      </c>
      <c r="HA18" s="21">
        <v>1743</v>
      </c>
      <c r="HB18" s="13">
        <f t="shared" si="2"/>
        <v>0.45161290322580638</v>
      </c>
      <c r="HC18" s="21">
        <f t="shared" si="91"/>
        <v>1455.8692206768617</v>
      </c>
      <c r="HD18" s="22">
        <f t="shared" si="4"/>
        <v>1.2608695652173914</v>
      </c>
      <c r="HE18" s="21">
        <f t="shared" si="5"/>
        <v>1458.3793400228565</v>
      </c>
      <c r="HF18" s="13">
        <v>4.29</v>
      </c>
      <c r="HG18" s="22">
        <f t="shared" si="67"/>
        <v>62.456789567037369</v>
      </c>
      <c r="HH18" s="22">
        <v>0</v>
      </c>
      <c r="HI18" s="13">
        <v>0.54289705882352957</v>
      </c>
      <c r="HJ18" s="13">
        <v>0.39773823529411767</v>
      </c>
      <c r="HK18" s="13">
        <v>0.4007676470588234</v>
      </c>
      <c r="HL18" s="13">
        <v>0.33143823529411764</v>
      </c>
      <c r="HM18" s="13">
        <v>0.20628823529411761</v>
      </c>
      <c r="HN18" s="13">
        <v>0.18884705882352945</v>
      </c>
      <c r="HO18" s="13">
        <v>0.24170070588235296</v>
      </c>
      <c r="HP18" s="13">
        <v>0.15051691176470589</v>
      </c>
      <c r="HQ18" s="13">
        <v>9.0886735294117657E-2</v>
      </c>
      <c r="HR18" s="13">
        <v>-3.771323529411764E-3</v>
      </c>
      <c r="HS18" s="13">
        <v>0.15419726470588235</v>
      </c>
      <c r="HT18" s="13">
        <v>0.44916202941176475</v>
      </c>
      <c r="HU18" s="13">
        <v>0.48373067647058815</v>
      </c>
      <c r="HV18" s="13">
        <v>0.12514999999999996</v>
      </c>
      <c r="HW18" s="13">
        <v>0.6379493235294118</v>
      </c>
      <c r="HX18" s="13">
        <v>1.0259683235294117</v>
      </c>
      <c r="HY18" s="13">
        <v>0.63757088235294102</v>
      </c>
      <c r="HZ18" s="13">
        <v>1.0222472058823528</v>
      </c>
      <c r="IA18" s="13">
        <v>0.68565420588235293</v>
      </c>
      <c r="IB18" s="13">
        <v>0.58059130434782602</v>
      </c>
      <c r="IC18" s="13">
        <v>0.4272608695652173</v>
      </c>
      <c r="ID18" s="13">
        <v>0.41636086956521728</v>
      </c>
      <c r="IE18" s="13">
        <v>0.38134347826086951</v>
      </c>
      <c r="IF18" s="13">
        <v>0.25970869565217392</v>
      </c>
      <c r="IG18" s="13">
        <v>0.23629565217391302</v>
      </c>
      <c r="IH18" s="13">
        <v>0.20704243478260864</v>
      </c>
      <c r="II18" s="13">
        <v>0.16459947826086951</v>
      </c>
      <c r="IJ18" s="13">
        <v>5.6664347826086967E-2</v>
      </c>
      <c r="IK18" s="13">
        <v>1.275391304347826E-2</v>
      </c>
      <c r="IL18" s="13">
        <v>0.15215356521739129</v>
      </c>
      <c r="IM18" s="13">
        <v>0.38173295652173928</v>
      </c>
      <c r="IN18" s="13">
        <v>0.42134613043478247</v>
      </c>
      <c r="IO18" s="13">
        <v>0.12163478260869572</v>
      </c>
      <c r="IP18" s="13">
        <v>0.52267004347826085</v>
      </c>
      <c r="IQ18" s="13">
        <v>0.92396734782608669</v>
      </c>
      <c r="IR18" s="13">
        <v>0.73402791304347825</v>
      </c>
      <c r="IS18" s="13">
        <v>0.93358652173913026</v>
      </c>
      <c r="IT18" s="13">
        <v>0.76868552173913063</v>
      </c>
      <c r="IU18" s="13">
        <v>0.62620000000000009</v>
      </c>
      <c r="IV18" s="13">
        <v>0.43982500000000002</v>
      </c>
      <c r="IW18" s="13">
        <v>0.43766499999999997</v>
      </c>
      <c r="IX18" s="13">
        <v>0.38387000000000004</v>
      </c>
      <c r="IY18" s="13">
        <v>0.27902999999999994</v>
      </c>
      <c r="IZ18" s="13">
        <v>0.24379000000000001</v>
      </c>
      <c r="JA18" s="13">
        <v>0.23981050000000001</v>
      </c>
      <c r="JB18" s="13">
        <v>0.17712124999999995</v>
      </c>
      <c r="JC18" s="13">
        <v>6.7871949999999986E-2</v>
      </c>
      <c r="JD18" s="13">
        <v>2.4156999999999998E-3</v>
      </c>
      <c r="JE18" s="13">
        <v>0.17477745</v>
      </c>
      <c r="JF18" s="13">
        <v>0.38343000000000005</v>
      </c>
      <c r="JG18" s="13">
        <v>0.43944665000000011</v>
      </c>
      <c r="JH18" s="13">
        <v>0.10484</v>
      </c>
      <c r="JI18" s="13">
        <v>0.63151520000000005</v>
      </c>
      <c r="JJ18" s="13">
        <v>0.98795255000000015</v>
      </c>
      <c r="JK18" s="13">
        <v>0.72824939999999994</v>
      </c>
      <c r="JL18" s="13">
        <v>0.98956614999999992</v>
      </c>
      <c r="JM18" s="13">
        <v>0.76835989999999998</v>
      </c>
      <c r="JN18" s="13">
        <v>0.62027058823529413</v>
      </c>
      <c r="JO18" s="13">
        <v>0.41970000000000013</v>
      </c>
      <c r="JP18" s="13">
        <v>0.43209999999999998</v>
      </c>
      <c r="JQ18" s="13">
        <v>0.37767058823529404</v>
      </c>
      <c r="JR18" s="13">
        <v>0.27337647058823533</v>
      </c>
      <c r="JS18" s="13">
        <v>0.23749999999999999</v>
      </c>
      <c r="JT18" s="13">
        <v>0.24290664705882356</v>
      </c>
      <c r="JU18" s="13">
        <v>0.17863305882352942</v>
      </c>
      <c r="JV18" s="13">
        <v>5.2602588235294123E-2</v>
      </c>
      <c r="JW18" s="13">
        <v>-1.4621529411764707E-2</v>
      </c>
      <c r="JX18" s="13">
        <v>0.19277623529411764</v>
      </c>
      <c r="JY18" s="13">
        <v>0.38803458823529408</v>
      </c>
      <c r="JZ18" s="13">
        <v>0.44602464705882355</v>
      </c>
      <c r="KA18" s="13">
        <v>0.10429411764705881</v>
      </c>
      <c r="KB18" s="13">
        <v>0.64269658823529408</v>
      </c>
      <c r="KC18" s="13">
        <v>1.0847479411764707</v>
      </c>
      <c r="KD18" s="13">
        <v>0.79436405882352956</v>
      </c>
      <c r="KE18" s="13">
        <v>1.0709448823529415</v>
      </c>
      <c r="KF18" s="13">
        <v>0.82729770588235307</v>
      </c>
      <c r="KG18" s="13">
        <v>0.50564400000000009</v>
      </c>
      <c r="KH18" s="13">
        <v>0.34462000000000004</v>
      </c>
      <c r="KI18" s="13">
        <v>0.31766799999999995</v>
      </c>
      <c r="KJ18" s="13">
        <v>0.31144800000000006</v>
      </c>
      <c r="KK18" s="13">
        <v>0.21201999999999999</v>
      </c>
      <c r="KL18" s="13">
        <v>0.18549599999999999</v>
      </c>
      <c r="KM18" s="13">
        <v>0.23721475999999997</v>
      </c>
      <c r="KN18" s="13">
        <v>0.22790284000000002</v>
      </c>
      <c r="KO18" s="13">
        <v>5.0462360000000005E-2</v>
      </c>
      <c r="KP18" s="13">
        <v>4.0620400000000008E-2</v>
      </c>
      <c r="KQ18" s="13">
        <v>0.18907671999999998</v>
      </c>
      <c r="KR18" s="13">
        <v>0.40872859999999994</v>
      </c>
      <c r="KS18" s="13">
        <v>0.46276800000000001</v>
      </c>
      <c r="KT18" s="13">
        <v>9.9427999999999989E-2</v>
      </c>
      <c r="KU18" s="13">
        <v>0.62454356</v>
      </c>
      <c r="KV18" s="13">
        <v>0.83340295999999991</v>
      </c>
      <c r="KW18" s="13">
        <v>0.79819311999999998</v>
      </c>
      <c r="KX18" s="13">
        <v>0.85940615999999992</v>
      </c>
      <c r="KY18" s="13">
        <v>0.83001676000000002</v>
      </c>
      <c r="KZ18" s="13">
        <v>0.47898709677419365</v>
      </c>
      <c r="LA18" s="13">
        <v>0.29150967741935496</v>
      </c>
      <c r="LB18" s="13">
        <v>0.25006451612903219</v>
      </c>
      <c r="LC18" s="13">
        <v>0.22723225806451602</v>
      </c>
      <c r="LD18" s="13">
        <v>0.18458064516129027</v>
      </c>
      <c r="LE18" s="13">
        <v>0.16066774193548386</v>
      </c>
      <c r="LF18" s="13">
        <v>0.35544048387096794</v>
      </c>
      <c r="LG18" s="13">
        <v>0.31361316129032268</v>
      </c>
      <c r="LH18" s="13">
        <v>0.12361367741935478</v>
      </c>
      <c r="LI18" s="13">
        <v>7.6820129032258044E-2</v>
      </c>
      <c r="LJ18" s="13">
        <v>0.24292322580645162</v>
      </c>
      <c r="LK18" s="13">
        <v>0.44279148387096762</v>
      </c>
      <c r="LL18" s="13">
        <v>0.49670461290322554</v>
      </c>
      <c r="LM18" s="13">
        <v>4.2651612903225805E-2</v>
      </c>
      <c r="LN18" s="13">
        <v>1.1156615806451613</v>
      </c>
      <c r="LO18" s="13">
        <v>0.78307587096774212</v>
      </c>
      <c r="LP18" s="13">
        <v>0.68768238709677432</v>
      </c>
      <c r="LQ18" s="13">
        <v>0.82477080645161316</v>
      </c>
      <c r="LR18" s="13">
        <v>0.74838690322580637</v>
      </c>
      <c r="LS18" s="13">
        <v>53.512222221999998</v>
      </c>
      <c r="LT18" s="13">
        <v>42.611111111</v>
      </c>
      <c r="LU18" s="13">
        <v>107.41111110999999</v>
      </c>
      <c r="LV18" s="13">
        <f t="shared" si="96"/>
        <v>23.588888890000007</v>
      </c>
      <c r="LW18" s="13">
        <f t="shared" si="7"/>
        <v>7.3977860161190732</v>
      </c>
      <c r="LX18" s="13">
        <v>0.45219999999999999</v>
      </c>
      <c r="LY18" s="13">
        <v>0.26369999999999999</v>
      </c>
      <c r="LZ18" s="13">
        <v>0.17630000000000001</v>
      </c>
      <c r="MA18" s="13">
        <v>0.17810000000000001</v>
      </c>
      <c r="MB18" s="13">
        <v>0.1416</v>
      </c>
      <c r="MC18" s="13">
        <v>0.1283</v>
      </c>
      <c r="MD18" s="13">
        <v>0.43359999999999999</v>
      </c>
      <c r="ME18" s="13">
        <v>0.43869999999999998</v>
      </c>
      <c r="MF18" s="13">
        <v>0.19400000000000001</v>
      </c>
      <c r="MG18" s="13">
        <v>0.1996</v>
      </c>
      <c r="MH18" s="13">
        <v>0.2626</v>
      </c>
      <c r="MI18" s="13">
        <v>0.52180000000000004</v>
      </c>
      <c r="MJ18" s="13">
        <v>0.55679999999999996</v>
      </c>
      <c r="MK18" s="13">
        <v>3.6400000000000002E-2</v>
      </c>
      <c r="ML18" s="13">
        <v>1.5581</v>
      </c>
      <c r="MM18" s="13">
        <v>0.60119999999999996</v>
      </c>
      <c r="MN18" s="13">
        <v>0.60829999999999995</v>
      </c>
      <c r="MO18" s="13">
        <v>0.68310000000000004</v>
      </c>
      <c r="MP18" s="13">
        <v>0.68940000000000001</v>
      </c>
      <c r="MQ18" s="13">
        <v>37.069130434999998</v>
      </c>
      <c r="MR18" s="13">
        <v>36.764285714000003</v>
      </c>
      <c r="MS18" s="13">
        <v>37.15</v>
      </c>
      <c r="MT18" s="13">
        <f t="shared" si="69"/>
        <v>8.0869565000000421E-2</v>
      </c>
      <c r="MU18" s="13">
        <v>113.88095238</v>
      </c>
      <c r="MV18" s="13">
        <f t="shared" si="70"/>
        <v>33.119047620000003</v>
      </c>
      <c r="MW18" s="13">
        <f t="shared" si="8"/>
        <v>14.529326190894</v>
      </c>
      <c r="MX18" s="13">
        <v>0.34358749999999999</v>
      </c>
      <c r="MY18" s="13">
        <v>0.18281874999999995</v>
      </c>
      <c r="MZ18" s="13">
        <v>0.12535624999999997</v>
      </c>
      <c r="NA18" s="13">
        <v>0.12412187500000001</v>
      </c>
      <c r="NB18" s="13">
        <v>9.8796874999999992E-2</v>
      </c>
      <c r="NC18" s="13">
        <v>8.2675000000000012E-2</v>
      </c>
      <c r="ND18" s="13">
        <v>0.46818296874999998</v>
      </c>
      <c r="NE18" s="13">
        <v>0.46441596874999996</v>
      </c>
      <c r="NF18" s="13">
        <v>0.19062024999999996</v>
      </c>
      <c r="NG18" s="13">
        <v>0.18611068750000001</v>
      </c>
      <c r="NH18" s="13">
        <v>0.30492656249999994</v>
      </c>
      <c r="NI18" s="13">
        <v>0.55243256250000006</v>
      </c>
      <c r="NJ18" s="13">
        <v>0.61122468750000003</v>
      </c>
      <c r="NK18" s="13">
        <v>2.5324999999999993E-2</v>
      </c>
      <c r="NL18" s="13">
        <v>1.776330875</v>
      </c>
      <c r="NM18" s="13">
        <v>0.6566079062500001</v>
      </c>
      <c r="NN18" s="13">
        <v>0.65242299999999998</v>
      </c>
      <c r="NO18" s="13">
        <v>0.73595290624999987</v>
      </c>
      <c r="NP18" s="13">
        <v>0.73260234375000011</v>
      </c>
      <c r="NQ18" s="13">
        <v>45.197000000000003</v>
      </c>
      <c r="NR18" s="13">
        <v>39.914999999999999</v>
      </c>
      <c r="NS18" s="13">
        <v>137.69499999999999</v>
      </c>
      <c r="NT18" s="13">
        <f t="shared" si="71"/>
        <v>28.305000000000007</v>
      </c>
      <c r="NU18" s="13">
        <f t="shared" si="9"/>
        <v>13.145293995468752</v>
      </c>
      <c r="NV18" s="13">
        <v>0.38856538461538459</v>
      </c>
      <c r="NW18" s="13">
        <v>0.19697500000000007</v>
      </c>
      <c r="NX18" s="13">
        <v>0.1158480769230769</v>
      </c>
      <c r="NY18" s="13">
        <v>0.11704807692307689</v>
      </c>
      <c r="NZ18" s="13">
        <v>9.5886538461538454E-2</v>
      </c>
      <c r="OA18" s="13">
        <v>7.9705769230769205E-2</v>
      </c>
      <c r="OB18" s="13">
        <v>0.53489523076923073</v>
      </c>
      <c r="OC18" s="13">
        <v>0.53911353846153842</v>
      </c>
      <c r="OD18" s="13">
        <v>0.25408126923076929</v>
      </c>
      <c r="OE18" s="13">
        <v>0.2592863653846153</v>
      </c>
      <c r="OF18" s="13">
        <v>0.32578788461538455</v>
      </c>
      <c r="OG18" s="13">
        <v>0.60244399999999976</v>
      </c>
      <c r="OH18" s="13">
        <v>0.65796857692307698</v>
      </c>
      <c r="OI18" s="13">
        <v>2.1161538461538468E-2</v>
      </c>
      <c r="OJ18" s="13">
        <v>2.3308733269230775</v>
      </c>
      <c r="OK18" s="13">
        <v>0.60470413461538464</v>
      </c>
      <c r="OL18" s="13">
        <v>0.6089866153846154</v>
      </c>
      <c r="OM18" s="13">
        <v>0.70097513461538452</v>
      </c>
      <c r="ON18" s="13">
        <v>0.7044307307692308</v>
      </c>
      <c r="OO18" s="13">
        <v>37.832307692000001</v>
      </c>
      <c r="OP18" s="13">
        <v>39.105641026000001</v>
      </c>
      <c r="OQ18" s="13">
        <v>128.01282051000001</v>
      </c>
      <c r="OR18" s="13">
        <f t="shared" si="80"/>
        <v>42.987179489999988</v>
      </c>
      <c r="OS18" s="13">
        <f t="shared" si="77"/>
        <v>23.174970443335166</v>
      </c>
      <c r="OT18" s="13">
        <v>0.48923555555555559</v>
      </c>
      <c r="OU18" s="13">
        <v>0.22878000000000004</v>
      </c>
      <c r="OV18" s="13">
        <v>8.400666666666666E-2</v>
      </c>
      <c r="OW18" s="13">
        <v>0.10699333333333336</v>
      </c>
      <c r="OX18" s="13">
        <v>9.7884444444444454E-2</v>
      </c>
      <c r="OY18" s="13">
        <v>8.6653333333333318E-2</v>
      </c>
      <c r="OZ18" s="13">
        <v>0.6382952444444443</v>
      </c>
      <c r="PA18" s="13">
        <v>0.70359302222222231</v>
      </c>
      <c r="PB18" s="13">
        <v>0.36100746666666661</v>
      </c>
      <c r="PC18" s="13">
        <v>0.46117742222222208</v>
      </c>
      <c r="PD18" s="13">
        <v>0.36149888888888887</v>
      </c>
      <c r="PE18" s="13">
        <v>0.66411117777777784</v>
      </c>
      <c r="PF18" s="13">
        <v>0.6968176444444445</v>
      </c>
      <c r="PG18" s="13">
        <v>9.1088888888888903E-3</v>
      </c>
      <c r="PH18" s="13">
        <v>3.5843046222222217</v>
      </c>
      <c r="PI18" s="13">
        <v>0.51533457777777769</v>
      </c>
      <c r="PJ18" s="13">
        <v>0.56671124444444443</v>
      </c>
      <c r="PK18" s="13">
        <v>0.64374519999999991</v>
      </c>
      <c r="PL18" s="13">
        <v>0.68150006666666685</v>
      </c>
      <c r="PM18" s="13">
        <f t="shared" si="10"/>
        <v>0.32793555051186429</v>
      </c>
      <c r="PN18" s="13">
        <v>44.26297297</v>
      </c>
      <c r="PO18" s="13">
        <v>29.607142856999999</v>
      </c>
      <c r="PP18" s="13">
        <v>42.47</v>
      </c>
      <c r="PQ18" s="13">
        <f t="shared" si="92"/>
        <v>42.142064449488132</v>
      </c>
      <c r="PR18" s="13">
        <v>103.75714286</v>
      </c>
      <c r="PS18" s="13">
        <f t="shared" si="93"/>
        <v>85.242857139999998</v>
      </c>
      <c r="PT18" s="13">
        <f t="shared" si="12"/>
        <v>59.976279477989742</v>
      </c>
      <c r="PU18" s="13">
        <v>0.36114999999999997</v>
      </c>
      <c r="PV18" s="13">
        <v>0.16878928571428578</v>
      </c>
      <c r="PW18" s="13">
        <v>8.8585714285714268E-2</v>
      </c>
      <c r="PX18" s="13">
        <v>9.6996428571428608E-2</v>
      </c>
      <c r="PY18" s="13">
        <v>8.1460714285714247E-2</v>
      </c>
      <c r="PZ18" s="13">
        <v>6.7524999999999988E-2</v>
      </c>
      <c r="QA18" s="13">
        <v>0.57499885714285714</v>
      </c>
      <c r="QB18" s="13">
        <v>0.60435621428571429</v>
      </c>
      <c r="QC18" s="13">
        <v>0.2691446785714286</v>
      </c>
      <c r="QD18" s="13">
        <v>0.31072421428571434</v>
      </c>
      <c r="QE18" s="13">
        <v>0.36216760714285717</v>
      </c>
      <c r="QF18" s="13">
        <v>0.63071335714285726</v>
      </c>
      <c r="QG18" s="13">
        <v>0.68365310714285721</v>
      </c>
      <c r="QH18" s="13">
        <v>1.5535714285714283E-2</v>
      </c>
      <c r="QI18" s="13">
        <v>2.7285803928571428</v>
      </c>
      <c r="QJ18" s="13">
        <v>0.59985046428571442</v>
      </c>
      <c r="QK18" s="13">
        <v>0.62990789285714277</v>
      </c>
      <c r="QL18" s="13">
        <v>0.70562660714285708</v>
      </c>
      <c r="QM18" s="13">
        <v>0.72767492857142879</v>
      </c>
      <c r="QN18" s="13">
        <f t="shared" si="13"/>
        <v>0.1254596252620547</v>
      </c>
      <c r="QO18" s="13">
        <v>38.03</v>
      </c>
      <c r="QP18" s="13">
        <v>38.979999999999997</v>
      </c>
      <c r="QQ18" s="13">
        <v>132.19999999999999</v>
      </c>
      <c r="QR18" s="13">
        <f t="shared" si="109"/>
        <v>56.800000000000011</v>
      </c>
      <c r="QS18" s="13">
        <f t="shared" si="110"/>
        <v>34.327432971428578</v>
      </c>
      <c r="QT18" s="13">
        <v>0.3424882352941177</v>
      </c>
      <c r="QU18" s="13">
        <v>0.15853823529411765</v>
      </c>
      <c r="QV18" s="13">
        <v>7.9126470588235298E-2</v>
      </c>
      <c r="QW18" s="13">
        <v>8.5000000000000006E-2</v>
      </c>
      <c r="QX18" s="13">
        <v>7.7164705882352969E-2</v>
      </c>
      <c r="QY18" s="13">
        <v>6.4158823529411754E-2</v>
      </c>
      <c r="QZ18" s="13">
        <v>0.59960723529411775</v>
      </c>
      <c r="RA18" s="13">
        <v>0.62254908823529409</v>
      </c>
      <c r="RB18" s="13">
        <v>0.30057667647058811</v>
      </c>
      <c r="RC18" s="13">
        <v>0.33338297058823541</v>
      </c>
      <c r="RD18" s="13">
        <v>0.36619641176470585</v>
      </c>
      <c r="RE18" s="13">
        <v>0.63005608823529391</v>
      </c>
      <c r="RF18" s="13">
        <v>0.68255838235294108</v>
      </c>
      <c r="RG18" s="13">
        <v>7.8352941176470584E-3</v>
      </c>
      <c r="RH18" s="13">
        <v>3.0526467941176465</v>
      </c>
      <c r="RI18" s="13">
        <v>0.59008170588235287</v>
      </c>
      <c r="RJ18" s="13">
        <v>0.61215047058823546</v>
      </c>
      <c r="RK18" s="13">
        <v>0.69970502941176471</v>
      </c>
      <c r="RL18" s="13">
        <v>0.71601214705882343</v>
      </c>
      <c r="RM18" s="13">
        <f t="shared" si="14"/>
        <v>0.12964152895697176</v>
      </c>
      <c r="RN18" s="13">
        <v>0.37094693877551038</v>
      </c>
      <c r="RO18" s="13">
        <v>0.19272244897959187</v>
      </c>
      <c r="RP18" s="13">
        <v>6.9585714285714292E-2</v>
      </c>
      <c r="RQ18" s="13">
        <v>8.8802040816326547E-2</v>
      </c>
      <c r="RR18" s="13">
        <v>7.4297959183673462E-2</v>
      </c>
      <c r="RS18" s="13">
        <v>6.4734693877551E-2</v>
      </c>
      <c r="RT18" s="13">
        <v>0.61171577551020395</v>
      </c>
      <c r="RU18" s="13">
        <v>0.68222177551020413</v>
      </c>
      <c r="RV18" s="13">
        <v>0.36784357142857144</v>
      </c>
      <c r="RW18" s="13">
        <v>0.46858575510204092</v>
      </c>
      <c r="RX18" s="13">
        <v>0.31545002040816328</v>
      </c>
      <c r="RY18" s="13">
        <v>0.66452638775510209</v>
      </c>
      <c r="RZ18" s="13">
        <v>0.70118316326530605</v>
      </c>
      <c r="SA18" s="13">
        <v>1.4504081632653064E-2</v>
      </c>
      <c r="SB18" s="13">
        <v>3.1942877959183682</v>
      </c>
      <c r="SC18" s="13">
        <v>0.46279010204081622</v>
      </c>
      <c r="SD18" s="13">
        <v>0.51644861224489802</v>
      </c>
      <c r="SE18" s="13">
        <v>0.59126895918367373</v>
      </c>
      <c r="SF18" s="13">
        <v>0.6320177142857144</v>
      </c>
      <c r="SG18" s="13">
        <f t="shared" si="15"/>
        <v>0.28347275241762254</v>
      </c>
      <c r="SH18" s="21">
        <v>160.24</v>
      </c>
      <c r="SI18" s="21">
        <v>-9999</v>
      </c>
      <c r="SJ18" s="21">
        <v>-9999</v>
      </c>
      <c r="SK18" s="13">
        <v>0.40398095238095244</v>
      </c>
      <c r="SL18" s="13">
        <v>0.18293809523809526</v>
      </c>
      <c r="SM18" s="13">
        <v>5.8669047619047593E-2</v>
      </c>
      <c r="SN18" s="13">
        <v>7.3316666666666627E-2</v>
      </c>
      <c r="SO18" s="13">
        <v>6.6714285714285698E-2</v>
      </c>
      <c r="SP18" s="13">
        <v>6.073809523809523E-2</v>
      </c>
      <c r="SQ18" s="13">
        <v>0.68994997619047604</v>
      </c>
      <c r="SR18" s="13">
        <v>0.74391121428571427</v>
      </c>
      <c r="SS18" s="13">
        <v>0.42669864285714293</v>
      </c>
      <c r="ST18" s="13">
        <v>0.51375769047619058</v>
      </c>
      <c r="SU18" s="13">
        <v>0.37467354761904759</v>
      </c>
      <c r="SV18" s="13">
        <v>0.71398511904761874</v>
      </c>
      <c r="SW18" s="13">
        <v>0.73626357142857146</v>
      </c>
      <c r="SX18" s="13">
        <v>6.6023809523809525E-3</v>
      </c>
      <c r="SY18" s="13">
        <v>4.5451976190476184</v>
      </c>
      <c r="SZ18" s="13">
        <v>0.50409097619047627</v>
      </c>
      <c r="TA18" s="13">
        <v>0.54285085714285719</v>
      </c>
      <c r="TB18" s="13">
        <v>0.63862657142857115</v>
      </c>
      <c r="TC18" s="13">
        <v>0.66690376190476197</v>
      </c>
      <c r="TD18" s="13">
        <v>1.5599248480000001</v>
      </c>
      <c r="TE18" s="13">
        <v>-0.75855600300000003</v>
      </c>
      <c r="TF18" s="13">
        <f t="shared" si="73"/>
        <v>0.31912493146343424</v>
      </c>
      <c r="TG18" s="21">
        <v>140.71428571428572</v>
      </c>
      <c r="TH18" s="21">
        <f t="shared" si="16"/>
        <v>62.285714285714278</v>
      </c>
      <c r="TI18" s="24">
        <f t="shared" si="74"/>
        <v>46.335041346938766</v>
      </c>
      <c r="TJ18" s="26">
        <v>17</v>
      </c>
      <c r="TK18" s="24">
        <v>5.14</v>
      </c>
      <c r="TL18" s="13">
        <v>1.04</v>
      </c>
      <c r="TM18" s="24">
        <v>81.8</v>
      </c>
      <c r="TN18" s="24">
        <v>28.6</v>
      </c>
      <c r="TO18" s="24">
        <v>5.8</v>
      </c>
      <c r="TP18" s="24">
        <v>9.6</v>
      </c>
    </row>
    <row r="19" spans="1:536" x14ac:dyDescent="0.25">
      <c r="A19" s="10">
        <v>18</v>
      </c>
      <c r="B19" s="20">
        <v>3</v>
      </c>
      <c r="C19" s="21">
        <v>103</v>
      </c>
      <c r="D19" s="21">
        <v>1</v>
      </c>
      <c r="E19" s="13" t="s">
        <v>61</v>
      </c>
      <c r="F19" s="21">
        <v>3</v>
      </c>
      <c r="G19" s="24">
        <f t="shared" si="17"/>
        <v>232.96000000000004</v>
      </c>
      <c r="H19" s="24">
        <f t="shared" si="18"/>
        <v>77.65333333333335</v>
      </c>
      <c r="I19" s="21">
        <v>208</v>
      </c>
      <c r="J19" s="13">
        <f t="shared" si="19"/>
        <v>77.65333333333335</v>
      </c>
      <c r="K19" s="13">
        <f t="shared" si="20"/>
        <v>77.65333333333335</v>
      </c>
      <c r="L19" s="13">
        <f t="shared" si="21"/>
        <v>77.65333333333335</v>
      </c>
      <c r="M19" s="22">
        <v>408734.44758500002</v>
      </c>
      <c r="N19" s="22">
        <v>3660538.656314</v>
      </c>
      <c r="O19" s="23">
        <v>33.079619000000001</v>
      </c>
      <c r="P19" s="23">
        <v>-111.977842</v>
      </c>
      <c r="Q19" s="13">
        <v>49.12</v>
      </c>
      <c r="R19" s="13">
        <v>20.72</v>
      </c>
      <c r="S19" s="13">
        <v>30.160000000000004</v>
      </c>
      <c r="T19" s="13">
        <v>51.12</v>
      </c>
      <c r="U19" s="13">
        <v>22.72</v>
      </c>
      <c r="V19" s="13">
        <v>26.160000000000004</v>
      </c>
      <c r="W19" s="10">
        <v>-9999</v>
      </c>
      <c r="X19" s="10">
        <v>-9999</v>
      </c>
      <c r="Y19" s="10">
        <v>-9999</v>
      </c>
      <c r="Z19" s="13">
        <v>47.540740740740702</v>
      </c>
      <c r="AA19" s="21">
        <v>-9999</v>
      </c>
      <c r="AB19" s="21">
        <v>-9999</v>
      </c>
      <c r="AC19" s="21">
        <v>-9999</v>
      </c>
      <c r="AD19" s="10">
        <v>8.5</v>
      </c>
      <c r="AE19" s="10">
        <v>7.2</v>
      </c>
      <c r="AF19" s="13">
        <v>0.8</v>
      </c>
      <c r="AG19" s="10" t="s">
        <v>126</v>
      </c>
      <c r="AH19" s="10">
        <v>2</v>
      </c>
      <c r="AI19" s="24">
        <v>0.8</v>
      </c>
      <c r="AJ19" s="24">
        <v>0.5</v>
      </c>
      <c r="AK19" s="10">
        <v>1</v>
      </c>
      <c r="AL19" s="10">
        <v>190</v>
      </c>
      <c r="AM19" s="10">
        <v>34</v>
      </c>
      <c r="AN19" s="13">
        <v>0.72</v>
      </c>
      <c r="AO19" s="24">
        <v>5.5</v>
      </c>
      <c r="AP19" s="24">
        <v>10.7</v>
      </c>
      <c r="AQ19" s="13">
        <v>2.79</v>
      </c>
      <c r="AR19" s="10">
        <v>3037</v>
      </c>
      <c r="AS19" s="10">
        <v>274</v>
      </c>
      <c r="AT19" s="10">
        <v>250</v>
      </c>
      <c r="AU19" s="10">
        <v>19</v>
      </c>
      <c r="AV19" s="10">
        <v>0</v>
      </c>
      <c r="AW19" s="10">
        <v>3</v>
      </c>
      <c r="AX19" s="10">
        <v>79</v>
      </c>
      <c r="AY19" s="10">
        <v>12</v>
      </c>
      <c r="AZ19" s="10">
        <v>6</v>
      </c>
      <c r="BA19" s="10">
        <v>0.8</v>
      </c>
      <c r="BB19" s="10">
        <v>29</v>
      </c>
      <c r="BC19" s="25">
        <v>0.59168655529037384</v>
      </c>
      <c r="BD19" s="25">
        <v>1.4479052642053936</v>
      </c>
      <c r="BE19" s="25">
        <v>1.6153961210549934</v>
      </c>
      <c r="BF19" s="25">
        <v>3.0664140406860794</v>
      </c>
      <c r="BG19" s="25">
        <v>2.9494101179764045</v>
      </c>
      <c r="BH19" s="25">
        <v>2.39880059970015</v>
      </c>
      <c r="BI19" s="13">
        <f t="shared" si="22"/>
        <v>8.1583672779830696</v>
      </c>
      <c r="BJ19" s="13">
        <f t="shared" si="23"/>
        <v>14.619951762203044</v>
      </c>
      <c r="BK19" s="13">
        <f t="shared" si="24"/>
        <v>26.885607924947362</v>
      </c>
      <c r="BL19" s="13">
        <f t="shared" ref="BL19:BM19" si="115">(BK19+(BG19*4))</f>
        <v>38.683248396852981</v>
      </c>
      <c r="BM19" s="13">
        <f t="shared" si="115"/>
        <v>48.278450795653583</v>
      </c>
      <c r="BN19" s="13">
        <f t="shared" si="26"/>
        <v>12.265656162744317</v>
      </c>
      <c r="BO19" s="13">
        <f t="shared" si="27"/>
        <v>11.797640471905618</v>
      </c>
      <c r="BP19" s="13">
        <f t="shared" si="28"/>
        <v>9.5952023988006001</v>
      </c>
      <c r="BQ19" s="13">
        <f t="shared" si="29"/>
        <v>33.658499033450539</v>
      </c>
      <c r="BR19" s="25">
        <v>1.7501988862370721</v>
      </c>
      <c r="BS19" s="25">
        <v>1.5523932729624839</v>
      </c>
      <c r="BT19" s="25">
        <v>1.1218028618437454</v>
      </c>
      <c r="BU19" s="25">
        <v>1.2913841244515358</v>
      </c>
      <c r="BV19" s="25">
        <v>1.3197360527894422</v>
      </c>
      <c r="BW19" s="25">
        <v>1.199400299850075</v>
      </c>
      <c r="BX19" s="13">
        <f t="shared" si="30"/>
        <v>13.210368636798224</v>
      </c>
      <c r="BY19" s="13">
        <f t="shared" si="31"/>
        <v>17.697580084173204</v>
      </c>
      <c r="BZ19" s="13">
        <f t="shared" si="32"/>
        <v>22.863116581979348</v>
      </c>
      <c r="CA19" s="13">
        <f t="shared" si="33"/>
        <v>5.1655364978061433</v>
      </c>
      <c r="CB19" s="13">
        <f t="shared" si="34"/>
        <v>5.2789442111577687</v>
      </c>
      <c r="CC19" s="13">
        <f t="shared" si="35"/>
        <v>4.7976011994003001</v>
      </c>
      <c r="CD19" s="13">
        <f t="shared" si="36"/>
        <v>15.242081908364213</v>
      </c>
      <c r="CE19" s="13">
        <v>6.6049999999999995</v>
      </c>
      <c r="CF19" s="13">
        <v>5.04</v>
      </c>
      <c r="CG19" s="13">
        <v>1.3050000000000002</v>
      </c>
      <c r="CH19" s="13">
        <v>1.2050000000000001</v>
      </c>
      <c r="CI19" s="13">
        <v>1.3900000000000001</v>
      </c>
      <c r="CJ19" s="13">
        <v>1.1100000000000001</v>
      </c>
      <c r="CK19" s="13">
        <f t="shared" si="37"/>
        <v>46.58</v>
      </c>
      <c r="CL19" s="13">
        <f t="shared" si="38"/>
        <v>51.8</v>
      </c>
      <c r="CM19" s="13">
        <f t="shared" si="39"/>
        <v>56.62</v>
      </c>
      <c r="CN19" s="13">
        <f t="shared" ref="CN19:CO19" si="116">(CM19+(CI19*4))</f>
        <v>62.18</v>
      </c>
      <c r="CO19" s="13">
        <f t="shared" si="116"/>
        <v>66.62</v>
      </c>
      <c r="CP19" s="13">
        <f t="shared" si="41"/>
        <v>4.82</v>
      </c>
      <c r="CQ19" s="13">
        <f t="shared" si="42"/>
        <v>5.5600000000000005</v>
      </c>
      <c r="CR19" s="13">
        <f t="shared" si="43"/>
        <v>4.4400000000000004</v>
      </c>
      <c r="CS19" s="13">
        <f t="shared" si="44"/>
        <v>14.82</v>
      </c>
      <c r="CT19" s="10">
        <v>-9999</v>
      </c>
      <c r="CU19" s="10">
        <v>-9999</v>
      </c>
      <c r="CV19" s="10">
        <v>-9999</v>
      </c>
      <c r="CW19" s="10">
        <v>-9999</v>
      </c>
      <c r="CX19" s="10">
        <v>-9999</v>
      </c>
      <c r="CY19" s="10">
        <v>-9999</v>
      </c>
      <c r="CZ19" s="13">
        <v>19.5</v>
      </c>
      <c r="DA19" s="13">
        <v>19.5</v>
      </c>
      <c r="DB19" s="13">
        <v>19.5</v>
      </c>
      <c r="DC19" s="13">
        <v>28</v>
      </c>
      <c r="DD19" s="13">
        <v>38.666666666666664</v>
      </c>
      <c r="DE19" s="13">
        <v>38.666666666666664</v>
      </c>
      <c r="DF19" s="13">
        <v>49</v>
      </c>
      <c r="DG19" s="13">
        <v>49.333333333333336</v>
      </c>
      <c r="DH19" s="13">
        <v>57.333333333333336</v>
      </c>
      <c r="DI19" s="13">
        <v>54.333333333333336</v>
      </c>
      <c r="DJ19" s="13">
        <v>62</v>
      </c>
      <c r="DK19" s="13">
        <v>66.333333333333329</v>
      </c>
      <c r="DL19" s="13">
        <v>74</v>
      </c>
      <c r="DM19" s="13">
        <v>77.333333333333329</v>
      </c>
      <c r="DN19" s="13">
        <v>86.333333333333329</v>
      </c>
      <c r="DO19" s="13">
        <v>78.666666666666671</v>
      </c>
      <c r="DP19" s="13">
        <v>88</v>
      </c>
      <c r="DQ19" s="13">
        <f t="shared" si="45"/>
        <v>74.1111111111111</v>
      </c>
      <c r="DR19" s="13">
        <f t="shared" si="46"/>
        <v>74.1111111111111</v>
      </c>
      <c r="DS19" s="13">
        <v>67</v>
      </c>
      <c r="DT19" s="13">
        <v>84.333333333333329</v>
      </c>
      <c r="DU19" s="21">
        <v>131</v>
      </c>
      <c r="DV19" s="21">
        <v>147</v>
      </c>
      <c r="DW19" s="21">
        <v>166</v>
      </c>
      <c r="DX19" s="21">
        <v>171</v>
      </c>
      <c r="DY19" s="21">
        <v>178</v>
      </c>
      <c r="DZ19" s="21">
        <v>189</v>
      </c>
      <c r="EA19" s="21">
        <v>199</v>
      </c>
      <c r="EB19" s="21">
        <v>199</v>
      </c>
      <c r="EC19" s="21">
        <v>201</v>
      </c>
      <c r="ED19" s="21">
        <v>203</v>
      </c>
      <c r="EE19" s="12">
        <v>-9999</v>
      </c>
      <c r="EF19" s="12">
        <v>-9999</v>
      </c>
      <c r="EG19" s="12">
        <v>-9999</v>
      </c>
      <c r="EH19" s="12">
        <v>-9999</v>
      </c>
      <c r="EI19" s="12">
        <v>-9999</v>
      </c>
      <c r="EJ19" s="12">
        <v>-9999</v>
      </c>
      <c r="EK19" s="12">
        <v>-9999</v>
      </c>
      <c r="EL19" s="12">
        <v>-9999</v>
      </c>
      <c r="EM19" s="12">
        <v>-9999</v>
      </c>
      <c r="EN19" s="12">
        <v>-9999</v>
      </c>
      <c r="EO19" s="10">
        <v>-9999</v>
      </c>
      <c r="EP19" s="10">
        <v>-9999</v>
      </c>
      <c r="EQ19" s="10">
        <v>-9999</v>
      </c>
      <c r="ER19" s="10">
        <v>-9999</v>
      </c>
      <c r="ES19" s="10">
        <v>-9999</v>
      </c>
      <c r="ET19" s="10">
        <v>-9999</v>
      </c>
      <c r="EU19" s="10">
        <v>-9999</v>
      </c>
      <c r="EV19" s="10">
        <v>-9999</v>
      </c>
      <c r="EW19" s="10">
        <v>-9999</v>
      </c>
      <c r="EX19" s="10">
        <v>-9999</v>
      </c>
      <c r="EY19" s="21">
        <v>-9999</v>
      </c>
      <c r="EZ19" s="21">
        <v>-9999</v>
      </c>
      <c r="FA19" s="21">
        <v>-9999</v>
      </c>
      <c r="FB19" s="21">
        <v>-9999</v>
      </c>
      <c r="FC19" s="21">
        <v>-9999</v>
      </c>
      <c r="FD19" s="21">
        <v>-9999</v>
      </c>
      <c r="FE19" s="21">
        <v>-9999</v>
      </c>
      <c r="FF19" s="21">
        <v>-9999</v>
      </c>
      <c r="FG19" s="21">
        <v>-9999</v>
      </c>
      <c r="FH19" s="10">
        <v>-9999</v>
      </c>
      <c r="FI19" s="13">
        <v>283.48999999999995</v>
      </c>
      <c r="FJ19" s="10">
        <v>11</v>
      </c>
      <c r="FK19" s="10">
        <v>269.21999999999997</v>
      </c>
      <c r="FL19" s="10">
        <v>77</v>
      </c>
      <c r="FM19" s="10">
        <v>77.179999999999993</v>
      </c>
      <c r="FN19" s="10">
        <v>236.23</v>
      </c>
      <c r="FO19" s="10">
        <v>133.22</v>
      </c>
      <c r="FP19" s="10">
        <v>107.65</v>
      </c>
      <c r="FQ19" s="13">
        <f t="shared" si="47"/>
        <v>1055.3921568627452</v>
      </c>
      <c r="FR19" s="13">
        <f t="shared" si="48"/>
        <v>942.31442577030816</v>
      </c>
      <c r="FS19" s="13">
        <f t="shared" si="0"/>
        <v>2779.3137254901958</v>
      </c>
      <c r="FT19" s="13">
        <f t="shared" si="1"/>
        <v>2639.411764705882</v>
      </c>
      <c r="FU19" s="13">
        <f t="shared" si="49"/>
        <v>756.66666666666652</v>
      </c>
      <c r="FV19" s="13">
        <f t="shared" si="50"/>
        <v>2315.9803921568628</v>
      </c>
      <c r="FW19" s="13">
        <f t="shared" si="51"/>
        <v>8491.3725490196084</v>
      </c>
      <c r="FX19" s="13">
        <f t="shared" si="52"/>
        <v>1306.0784313725489</v>
      </c>
      <c r="FY19" s="13">
        <v>70.45</v>
      </c>
      <c r="FZ19" s="13">
        <v>54.83</v>
      </c>
      <c r="GA19" s="13">
        <f t="shared" si="53"/>
        <v>7.9399999999999977</v>
      </c>
      <c r="GB19" s="10">
        <v>3.35</v>
      </c>
      <c r="GC19" s="13">
        <f t="shared" si="54"/>
        <v>93.107009803921571</v>
      </c>
      <c r="GD19" s="13">
        <v>1.36</v>
      </c>
      <c r="GE19" s="13">
        <f t="shared" si="55"/>
        <v>35.896000000000001</v>
      </c>
      <c r="GF19" s="13">
        <v>1.85</v>
      </c>
      <c r="GG19" s="13">
        <f t="shared" si="56"/>
        <v>13.998333333333333</v>
      </c>
      <c r="GH19" s="13">
        <v>4.1900000000000004</v>
      </c>
      <c r="GI19" s="13">
        <f t="shared" si="57"/>
        <v>54.724686274509807</v>
      </c>
      <c r="GJ19" s="13">
        <f t="shared" si="58"/>
        <v>197.72602941176473</v>
      </c>
      <c r="GK19" s="13">
        <f t="shared" si="59"/>
        <v>176.54109768907563</v>
      </c>
      <c r="GL19" s="10">
        <v>17.2</v>
      </c>
      <c r="GM19" s="13">
        <v>5.96</v>
      </c>
      <c r="GN19" s="13">
        <f t="shared" si="60"/>
        <v>4986.7704340425835</v>
      </c>
      <c r="GO19" s="13">
        <v>2.2000000000000002</v>
      </c>
      <c r="GP19" s="13">
        <f t="shared" si="61"/>
        <v>0.36912751677852351</v>
      </c>
      <c r="GQ19" s="13">
        <f t="shared" si="62"/>
        <v>1840.7541870626987</v>
      </c>
      <c r="GR19" s="13">
        <f t="shared" si="63"/>
        <v>2061.6446895102226</v>
      </c>
      <c r="GS19" s="21">
        <v>-9999</v>
      </c>
      <c r="GT19" s="13">
        <v>3900.8666666666677</v>
      </c>
      <c r="GU19" s="13">
        <f t="shared" si="64"/>
        <v>1443.320666666667</v>
      </c>
      <c r="GV19" s="13">
        <f t="shared" si="65"/>
        <v>1616.5191466666672</v>
      </c>
      <c r="GW19" s="21">
        <v>-9999</v>
      </c>
      <c r="GX19" s="21">
        <v>-9999</v>
      </c>
      <c r="GY19" s="13">
        <v>2.92</v>
      </c>
      <c r="GZ19" s="13">
        <f t="shared" si="66"/>
        <v>2.86</v>
      </c>
      <c r="HA19" s="21">
        <v>2891</v>
      </c>
      <c r="HB19" s="13">
        <f t="shared" si="2"/>
        <v>0.47986577181208051</v>
      </c>
      <c r="HC19" s="21">
        <f t="shared" si="91"/>
        <v>2443.1828301014002</v>
      </c>
      <c r="HD19" s="22">
        <f t="shared" si="4"/>
        <v>1.3272727272727274</v>
      </c>
      <c r="HE19" s="21">
        <f t="shared" si="5"/>
        <v>2418.9183430901189</v>
      </c>
      <c r="HF19" s="13">
        <v>4.4000000000000004</v>
      </c>
      <c r="HG19" s="22">
        <f t="shared" si="67"/>
        <v>107.50004452446161</v>
      </c>
      <c r="HH19" s="22">
        <f>(GR19-1701.25)/G19</f>
        <v>1.5470239075816561</v>
      </c>
      <c r="HI19" s="13">
        <v>0.53540624999999997</v>
      </c>
      <c r="HJ19" s="13">
        <v>0.38721250000000007</v>
      </c>
      <c r="HK19" s="13">
        <v>0.39486250000000001</v>
      </c>
      <c r="HL19" s="13">
        <v>0.32802500000000001</v>
      </c>
      <c r="HM19" s="13">
        <v>0.20250625</v>
      </c>
      <c r="HN19" s="13">
        <v>0.18692500000000001</v>
      </c>
      <c r="HO19" s="13">
        <v>0.23999681249999996</v>
      </c>
      <c r="HP19" s="13">
        <v>0.15090806249999997</v>
      </c>
      <c r="HQ19" s="13">
        <v>8.261868750000001E-2</v>
      </c>
      <c r="HR19" s="13">
        <v>-9.8916874999999994E-3</v>
      </c>
      <c r="HS19" s="13">
        <v>0.16055056249999999</v>
      </c>
      <c r="HT19" s="13">
        <v>0.45107068750000007</v>
      </c>
      <c r="HU19" s="13">
        <v>0.48230012500000002</v>
      </c>
      <c r="HV19" s="13">
        <v>0.12551875000000001</v>
      </c>
      <c r="HW19" s="13">
        <v>0.6320274374999999</v>
      </c>
      <c r="HX19" s="13">
        <v>1.0652858125</v>
      </c>
      <c r="HY19" s="13">
        <v>0.66831625000000017</v>
      </c>
      <c r="HZ19" s="13">
        <v>1.0559043749999999</v>
      </c>
      <c r="IA19" s="13">
        <v>0.71379162499999993</v>
      </c>
      <c r="IB19" s="13">
        <v>0.5934600000000001</v>
      </c>
      <c r="IC19" s="13">
        <v>0.43910666666666653</v>
      </c>
      <c r="ID19" s="13">
        <v>0.42506666666666681</v>
      </c>
      <c r="IE19" s="13">
        <v>0.39395333333333343</v>
      </c>
      <c r="IF19" s="13">
        <v>0.26557999999999993</v>
      </c>
      <c r="IG19" s="13">
        <v>0.2417266666666667</v>
      </c>
      <c r="IH19" s="13">
        <v>0.20202593333333338</v>
      </c>
      <c r="II19" s="13">
        <v>0.16531019999999996</v>
      </c>
      <c r="IJ19" s="13">
        <v>5.416166666666665E-2</v>
      </c>
      <c r="IK19" s="13">
        <v>1.6223600000000005E-2</v>
      </c>
      <c r="IL19" s="13">
        <v>0.14949446666666669</v>
      </c>
      <c r="IM19" s="13">
        <v>0.38162246666666677</v>
      </c>
      <c r="IN19" s="13">
        <v>0.42112193333333342</v>
      </c>
      <c r="IO19" s="13">
        <v>0.12837333333333334</v>
      </c>
      <c r="IP19" s="13">
        <v>0.50662013333333333</v>
      </c>
      <c r="IQ19" s="13">
        <v>0.90536900000000009</v>
      </c>
      <c r="IR19" s="13">
        <v>0.74019313333333348</v>
      </c>
      <c r="IS19" s="13">
        <v>0.91759219999999997</v>
      </c>
      <c r="IT19" s="13">
        <v>0.77369820000000011</v>
      </c>
      <c r="IU19" s="13">
        <v>0.6281363636363636</v>
      </c>
      <c r="IV19" s="13">
        <v>0.43227272727272725</v>
      </c>
      <c r="IW19" s="13">
        <v>0.42733181818181831</v>
      </c>
      <c r="IX19" s="13">
        <v>0.37435454545454544</v>
      </c>
      <c r="IY19" s="13">
        <v>0.27401818181818177</v>
      </c>
      <c r="IZ19" s="13">
        <v>0.24007727272727275</v>
      </c>
      <c r="JA19" s="13">
        <v>0.25312404545454542</v>
      </c>
      <c r="JB19" s="13">
        <v>0.19001004545454545</v>
      </c>
      <c r="JC19" s="13">
        <v>7.1708181818181824E-2</v>
      </c>
      <c r="JD19" s="13">
        <v>5.4404090909090912E-3</v>
      </c>
      <c r="JE19" s="13">
        <v>0.18477395454545456</v>
      </c>
      <c r="JF19" s="13">
        <v>0.39233504545454545</v>
      </c>
      <c r="JG19" s="13">
        <v>0.44680063636363643</v>
      </c>
      <c r="JH19" s="13">
        <v>0.10033636363636363</v>
      </c>
      <c r="JI19" s="13">
        <v>0.67829104545454533</v>
      </c>
      <c r="JJ19" s="13">
        <v>0.97555690909090909</v>
      </c>
      <c r="JK19" s="13">
        <v>0.73050168181818187</v>
      </c>
      <c r="JL19" s="13">
        <v>0.97918409090909109</v>
      </c>
      <c r="JM19" s="13">
        <v>0.77237381818181816</v>
      </c>
      <c r="JN19" s="13">
        <v>0.64665789473684221</v>
      </c>
      <c r="JO19" s="13">
        <v>0.42536842105263151</v>
      </c>
      <c r="JP19" s="13">
        <v>0.42424736842105265</v>
      </c>
      <c r="JQ19" s="13">
        <v>0.37280000000000002</v>
      </c>
      <c r="JR19" s="13">
        <v>0.27091578947368417</v>
      </c>
      <c r="JS19" s="13">
        <v>0.23661052631578947</v>
      </c>
      <c r="JT19" s="13">
        <v>0.26863626315789479</v>
      </c>
      <c r="JU19" s="13">
        <v>0.20774989473684211</v>
      </c>
      <c r="JV19" s="13">
        <v>6.5928000000000014E-2</v>
      </c>
      <c r="JW19" s="13">
        <v>1.4096842105263156E-3</v>
      </c>
      <c r="JX19" s="13">
        <v>0.20641000000000001</v>
      </c>
      <c r="JY19" s="13">
        <v>0.40934584210526315</v>
      </c>
      <c r="JZ19" s="13">
        <v>0.46419484210526313</v>
      </c>
      <c r="KA19" s="13">
        <v>0.10188421052631579</v>
      </c>
      <c r="KB19" s="13">
        <v>0.73619205263157883</v>
      </c>
      <c r="KC19" s="13">
        <v>0.99559926315789471</v>
      </c>
      <c r="KD19" s="13">
        <v>0.76919042105263158</v>
      </c>
      <c r="KE19" s="13">
        <v>0.99615978947368411</v>
      </c>
      <c r="KF19" s="13">
        <v>0.80855405263157909</v>
      </c>
      <c r="KG19" s="13">
        <v>0.55945999999999985</v>
      </c>
      <c r="KH19" s="13">
        <v>0.36392333333333327</v>
      </c>
      <c r="KI19" s="13">
        <v>0.30376333333333339</v>
      </c>
      <c r="KJ19" s="13">
        <v>0.3069433333333334</v>
      </c>
      <c r="KK19" s="13">
        <v>0.21084999999999995</v>
      </c>
      <c r="KL19" s="13">
        <v>0.18501666666666669</v>
      </c>
      <c r="KM19" s="13">
        <v>0.29065053333333335</v>
      </c>
      <c r="KN19" s="13">
        <v>0.29555236666666668</v>
      </c>
      <c r="KO19" s="13">
        <v>8.4776299999999971E-2</v>
      </c>
      <c r="KP19" s="13">
        <v>9.0129866666666683E-2</v>
      </c>
      <c r="KQ19" s="13">
        <v>0.21121623333333334</v>
      </c>
      <c r="KR19" s="13">
        <v>0.45184913333333332</v>
      </c>
      <c r="KS19" s="13">
        <v>0.50227709999999992</v>
      </c>
      <c r="KT19" s="13">
        <v>9.6093333333333336E-2</v>
      </c>
      <c r="KU19" s="13">
        <v>0.82379056666666683</v>
      </c>
      <c r="KV19" s="13">
        <v>0.71772019999999992</v>
      </c>
      <c r="KW19" s="13">
        <v>0.7279608333333335</v>
      </c>
      <c r="KX19" s="13">
        <v>0.76665040000000018</v>
      </c>
      <c r="KY19" s="13">
        <v>0.7752015000000001</v>
      </c>
      <c r="KZ19" s="13">
        <v>0.54150645161290334</v>
      </c>
      <c r="LA19" s="13">
        <v>0.30860322580645161</v>
      </c>
      <c r="LB19" s="13">
        <v>0.22108064516129031</v>
      </c>
      <c r="LC19" s="13">
        <v>0.21644516129032254</v>
      </c>
      <c r="LD19" s="13">
        <v>0.17976774193548389</v>
      </c>
      <c r="LE19" s="13">
        <v>0.15770967741935488</v>
      </c>
      <c r="LF19" s="13">
        <v>0.42742883870967718</v>
      </c>
      <c r="LG19" s="13">
        <v>0.419426870967742</v>
      </c>
      <c r="LH19" s="13">
        <v>0.17516554838709669</v>
      </c>
      <c r="LI19" s="13">
        <v>0.16551429032258061</v>
      </c>
      <c r="LJ19" s="13">
        <v>0.27330512903225795</v>
      </c>
      <c r="LK19" s="13">
        <v>0.5002776129032257</v>
      </c>
      <c r="LL19" s="13">
        <v>0.54777645161290356</v>
      </c>
      <c r="LM19" s="13">
        <v>3.6677419354838717E-2</v>
      </c>
      <c r="LN19" s="13">
        <v>1.5095537419354845</v>
      </c>
      <c r="LO19" s="13">
        <v>0.654563064516129</v>
      </c>
      <c r="LP19" s="13">
        <v>0.64215938709677423</v>
      </c>
      <c r="LQ19" s="13">
        <v>0.72856003225806476</v>
      </c>
      <c r="LR19" s="13">
        <v>0.71899922580645115</v>
      </c>
      <c r="LS19" s="13">
        <v>41.472857142999999</v>
      </c>
      <c r="LT19" s="13">
        <v>42.678571429000002</v>
      </c>
      <c r="LU19" s="13">
        <v>105.65238094999999</v>
      </c>
      <c r="LV19" s="13">
        <f t="shared" si="96"/>
        <v>25.347619050000006</v>
      </c>
      <c r="LW19" s="13">
        <f t="shared" si="7"/>
        <v>10.631472544623831</v>
      </c>
      <c r="LX19" s="13">
        <v>0.54949999999999999</v>
      </c>
      <c r="LY19" s="13">
        <v>0.29549999999999998</v>
      </c>
      <c r="LZ19" s="13">
        <v>0.15010000000000001</v>
      </c>
      <c r="MA19" s="13">
        <v>0.1641</v>
      </c>
      <c r="MB19" s="13">
        <v>0.1366</v>
      </c>
      <c r="MC19" s="13">
        <v>0.12620000000000001</v>
      </c>
      <c r="MD19" s="13">
        <v>0.53849999999999998</v>
      </c>
      <c r="ME19" s="13">
        <v>0.56969999999999998</v>
      </c>
      <c r="MF19" s="13">
        <v>0.28510000000000002</v>
      </c>
      <c r="MG19" s="13">
        <v>0.32590000000000002</v>
      </c>
      <c r="MH19" s="13">
        <v>0.3</v>
      </c>
      <c r="MI19" s="13">
        <v>0.60050000000000003</v>
      </c>
      <c r="MJ19" s="13">
        <v>0.625</v>
      </c>
      <c r="MK19" s="13">
        <v>2.75E-2</v>
      </c>
      <c r="ML19" s="13">
        <v>2.3578999999999999</v>
      </c>
      <c r="MM19" s="13">
        <v>0.52759999999999996</v>
      </c>
      <c r="MN19" s="13">
        <v>0.55840000000000001</v>
      </c>
      <c r="MO19" s="13">
        <v>0.63639999999999997</v>
      </c>
      <c r="MP19" s="13">
        <v>0.66</v>
      </c>
      <c r="MQ19" s="13">
        <v>37.69</v>
      </c>
      <c r="MR19" s="13">
        <v>36.702857143000003</v>
      </c>
      <c r="MS19" s="13">
        <v>37.075000000000003</v>
      </c>
      <c r="MT19" s="13">
        <f t="shared" si="69"/>
        <v>-0.61499999999999488</v>
      </c>
      <c r="MU19" s="13">
        <v>107.16428571</v>
      </c>
      <c r="MV19" s="13">
        <f t="shared" si="70"/>
        <v>39.835714289999999</v>
      </c>
      <c r="MW19" s="13">
        <f t="shared" si="8"/>
        <v>22.694406431013</v>
      </c>
      <c r="MX19" s="13">
        <v>0.40228125000000003</v>
      </c>
      <c r="MY19" s="13">
        <v>0.20111562499999999</v>
      </c>
      <c r="MZ19" s="13">
        <v>0.10659687500000002</v>
      </c>
      <c r="NA19" s="13">
        <v>0.11370000000000001</v>
      </c>
      <c r="NB19" s="13">
        <v>9.3021875000000004E-2</v>
      </c>
      <c r="NC19" s="13">
        <v>7.9793749999999997E-2</v>
      </c>
      <c r="ND19" s="13">
        <v>0.5579538437499999</v>
      </c>
      <c r="NE19" s="13">
        <v>0.58001062500000011</v>
      </c>
      <c r="NF19" s="13">
        <v>0.27661034374999999</v>
      </c>
      <c r="NG19" s="13">
        <v>0.30631106250000001</v>
      </c>
      <c r="NH19" s="13">
        <v>0.33301362499999998</v>
      </c>
      <c r="NI19" s="13">
        <v>0.6233735937499999</v>
      </c>
      <c r="NJ19" s="13">
        <v>0.66803143749999983</v>
      </c>
      <c r="NK19" s="13">
        <v>2.0678125000000002E-2</v>
      </c>
      <c r="NL19" s="13">
        <v>2.5434086562499996</v>
      </c>
      <c r="NM19" s="13">
        <v>0.57461275000000012</v>
      </c>
      <c r="NN19" s="13">
        <v>0.59739934375000003</v>
      </c>
      <c r="NO19" s="13">
        <v>0.68034906249999993</v>
      </c>
      <c r="NP19" s="13">
        <v>0.69750409374999989</v>
      </c>
      <c r="NQ19" s="13">
        <v>39.348260869999997</v>
      </c>
      <c r="NR19" s="13">
        <v>40</v>
      </c>
      <c r="NS19" s="13">
        <v>129.51739130000001</v>
      </c>
      <c r="NT19" s="13">
        <f t="shared" si="71"/>
        <v>36.482608699999986</v>
      </c>
      <c r="NU19" s="13">
        <f t="shared" si="9"/>
        <v>21.160300673717433</v>
      </c>
      <c r="NV19" s="13">
        <v>0.47210943396226429</v>
      </c>
      <c r="NW19" s="13">
        <v>0.22467169811320747</v>
      </c>
      <c r="NX19" s="13">
        <v>9.5784905660377381E-2</v>
      </c>
      <c r="NY19" s="13">
        <v>0.10865471698113209</v>
      </c>
      <c r="NZ19" s="13">
        <v>9.4675471698113217E-2</v>
      </c>
      <c r="OA19" s="13">
        <v>8.1469811320754718E-2</v>
      </c>
      <c r="OB19" s="13">
        <v>0.62394277358490569</v>
      </c>
      <c r="OC19" s="13">
        <v>0.66115315094339633</v>
      </c>
      <c r="OD19" s="13">
        <v>0.34656581132075481</v>
      </c>
      <c r="OE19" s="13">
        <v>0.40111077358490571</v>
      </c>
      <c r="OF19" s="13">
        <v>0.3544230943396226</v>
      </c>
      <c r="OG19" s="13">
        <v>0.66426309433962227</v>
      </c>
      <c r="OH19" s="13">
        <v>0.70410224528301901</v>
      </c>
      <c r="OI19" s="13">
        <v>1.3979245283018861E-2</v>
      </c>
      <c r="OJ19" s="13">
        <v>3.3493327169811318</v>
      </c>
      <c r="OK19" s="13">
        <v>0.5363896037735848</v>
      </c>
      <c r="OL19" s="13">
        <v>0.56832209433962266</v>
      </c>
      <c r="OM19" s="13">
        <v>0.65728907547169824</v>
      </c>
      <c r="ON19" s="13">
        <v>0.68090184905660389</v>
      </c>
      <c r="OO19" s="13">
        <v>37.686999999999998</v>
      </c>
      <c r="OP19" s="13">
        <v>39.179000000000002</v>
      </c>
      <c r="OQ19" s="13">
        <v>119.19499999999999</v>
      </c>
      <c r="OR19" s="13">
        <f t="shared" si="80"/>
        <v>51.805000000000007</v>
      </c>
      <c r="OS19" s="13">
        <f t="shared" si="77"/>
        <v>34.251038984622653</v>
      </c>
      <c r="OT19" s="13">
        <v>0.54399347826086952</v>
      </c>
      <c r="OU19" s="13">
        <v>0.24630869565217386</v>
      </c>
      <c r="OV19" s="13">
        <v>8.1773913043478239E-2</v>
      </c>
      <c r="OW19" s="13">
        <v>0.10766521739130432</v>
      </c>
      <c r="OX19" s="13">
        <v>0.10213260869565216</v>
      </c>
      <c r="OY19" s="13">
        <v>9.1278260869565184E-2</v>
      </c>
      <c r="OZ19" s="13">
        <v>0.66861767391304328</v>
      </c>
      <c r="PA19" s="13">
        <v>0.73747719565217396</v>
      </c>
      <c r="PB19" s="13">
        <v>0.39016619565217403</v>
      </c>
      <c r="PC19" s="13">
        <v>0.49993402173913049</v>
      </c>
      <c r="PD19" s="13">
        <v>0.37681434782608686</v>
      </c>
      <c r="PE19" s="13">
        <v>0.68275430434782625</v>
      </c>
      <c r="PF19" s="13">
        <v>0.71161652173913048</v>
      </c>
      <c r="PG19" s="13">
        <v>5.5326086956521752E-3</v>
      </c>
      <c r="PH19" s="13">
        <v>4.0625553478260876</v>
      </c>
      <c r="PI19" s="13">
        <v>0.51145299999999982</v>
      </c>
      <c r="PJ19" s="13">
        <v>0.56408700000000001</v>
      </c>
      <c r="PK19" s="13">
        <v>0.64479613043478246</v>
      </c>
      <c r="PL19" s="13">
        <v>0.68298663043478269</v>
      </c>
      <c r="PM19" s="13">
        <f t="shared" si="10"/>
        <v>0.41206941897989763</v>
      </c>
      <c r="PN19" s="13">
        <v>44.150454549999999</v>
      </c>
      <c r="PO19" s="13">
        <v>43.863571428999997</v>
      </c>
      <c r="PP19" s="13">
        <v>42.65</v>
      </c>
      <c r="PQ19" s="13">
        <f t="shared" si="92"/>
        <v>42.237930581020102</v>
      </c>
      <c r="PR19" s="13">
        <v>124.70714286</v>
      </c>
      <c r="PS19" s="13">
        <f t="shared" si="93"/>
        <v>64.292857139999995</v>
      </c>
      <c r="PT19" s="13">
        <f t="shared" si="12"/>
        <v>47.414515984073049</v>
      </c>
      <c r="PU19" s="13">
        <v>0.52997586206896541</v>
      </c>
      <c r="PV19" s="13">
        <v>0.22960344827586207</v>
      </c>
      <c r="PW19" s="13">
        <v>6.7527586206896556E-2</v>
      </c>
      <c r="PX19" s="13">
        <v>9.29103448275862E-2</v>
      </c>
      <c r="PY19" s="13">
        <v>8.2058620689655165E-2</v>
      </c>
      <c r="PZ19" s="13">
        <v>7.4403448275862066E-2</v>
      </c>
      <c r="QA19" s="13">
        <v>0.70034689655172411</v>
      </c>
      <c r="QB19" s="13">
        <v>0.77284534482758604</v>
      </c>
      <c r="QC19" s="13">
        <v>0.42299420689655165</v>
      </c>
      <c r="QD19" s="13">
        <v>0.54497444827586206</v>
      </c>
      <c r="QE19" s="13">
        <v>0.39481258620689641</v>
      </c>
      <c r="QF19" s="13">
        <v>0.73097286206896539</v>
      </c>
      <c r="QG19" s="13">
        <v>0.75287168965517237</v>
      </c>
      <c r="QH19" s="13">
        <v>1.0851724137931033E-2</v>
      </c>
      <c r="QI19" s="13">
        <v>4.7208666551724132</v>
      </c>
      <c r="QJ19" s="13">
        <v>0.51094148275862072</v>
      </c>
      <c r="QK19" s="13">
        <v>0.56391931034482767</v>
      </c>
      <c r="QL19" s="13">
        <v>0.64915703448275874</v>
      </c>
      <c r="QM19" s="13">
        <v>0.68714579310344814</v>
      </c>
      <c r="QN19" s="13">
        <f t="shared" si="13"/>
        <v>0.45812588557633555</v>
      </c>
      <c r="QO19" s="13">
        <v>38.07</v>
      </c>
      <c r="QP19" s="13">
        <v>39.04</v>
      </c>
      <c r="QQ19" s="13">
        <v>114.85</v>
      </c>
      <c r="QR19" s="13">
        <f t="shared" si="109"/>
        <v>74.150000000000006</v>
      </c>
      <c r="QS19" s="13">
        <f t="shared" si="110"/>
        <v>57.306482318965507</v>
      </c>
      <c r="QT19" s="13">
        <v>0.46166666666666667</v>
      </c>
      <c r="QU19" s="13">
        <v>0.20158611111111108</v>
      </c>
      <c r="QV19" s="13">
        <v>6.7127777777777758E-2</v>
      </c>
      <c r="QW19" s="13">
        <v>8.3363888888888904E-2</v>
      </c>
      <c r="QX19" s="13">
        <v>7.9713888888888862E-2</v>
      </c>
      <c r="QY19" s="13">
        <v>6.9799999999999987E-2</v>
      </c>
      <c r="QZ19" s="13">
        <v>0.69210772222222217</v>
      </c>
      <c r="RA19" s="13">
        <v>0.74404355555555546</v>
      </c>
      <c r="RB19" s="13">
        <v>0.41284955555555558</v>
      </c>
      <c r="RC19" s="13">
        <v>0.49853063888888893</v>
      </c>
      <c r="RD19" s="13">
        <v>0.39163205555555558</v>
      </c>
      <c r="RE19" s="13">
        <v>0.7035773888888891</v>
      </c>
      <c r="RF19" s="13">
        <v>0.73573611111111115</v>
      </c>
      <c r="RG19" s="13">
        <v>3.6499999999999996E-3</v>
      </c>
      <c r="RH19" s="13">
        <v>4.5543830555555562</v>
      </c>
      <c r="RI19" s="13">
        <v>0.52674200000000004</v>
      </c>
      <c r="RJ19" s="13">
        <v>0.56629494444444439</v>
      </c>
      <c r="RK19" s="13">
        <v>0.65962166666666666</v>
      </c>
      <c r="RL19" s="13">
        <v>0.68800747222222214</v>
      </c>
      <c r="RM19" s="13">
        <f t="shared" si="14"/>
        <v>0.33277641026878901</v>
      </c>
      <c r="RN19" s="13">
        <v>0.50615641025641023</v>
      </c>
      <c r="RO19" s="13">
        <v>0.2345974358974359</v>
      </c>
      <c r="RP19" s="13">
        <v>5.5292307692307696E-2</v>
      </c>
      <c r="RQ19" s="13">
        <v>8.3530769230769228E-2</v>
      </c>
      <c r="RR19" s="13">
        <v>7.6192307692307698E-2</v>
      </c>
      <c r="RS19" s="13">
        <v>6.9448717948717958E-2</v>
      </c>
      <c r="RT19" s="13">
        <v>0.71545343589743593</v>
      </c>
      <c r="RU19" s="13">
        <v>0.80200166666666639</v>
      </c>
      <c r="RV19" s="13">
        <v>0.47388810256410263</v>
      </c>
      <c r="RW19" s="13">
        <v>0.61757553846153845</v>
      </c>
      <c r="RX19" s="13">
        <v>0.36594487179487184</v>
      </c>
      <c r="RY19" s="13">
        <v>0.73703782051282052</v>
      </c>
      <c r="RZ19" s="13">
        <v>0.75759371794871788</v>
      </c>
      <c r="SA19" s="13">
        <v>7.3384615384615385E-3</v>
      </c>
      <c r="SB19" s="13">
        <v>5.0633287179487176</v>
      </c>
      <c r="SC19" s="13">
        <v>0.45639620512820517</v>
      </c>
      <c r="SD19" s="13">
        <v>0.51147435897435911</v>
      </c>
      <c r="SE19" s="13">
        <v>0.60181012820512814</v>
      </c>
      <c r="SF19" s="13">
        <v>0.64215997435897432</v>
      </c>
      <c r="SG19" s="13">
        <f t="shared" si="15"/>
        <v>0.6325753843537899</v>
      </c>
      <c r="SH19" s="21">
        <v>146.35714285714286</v>
      </c>
      <c r="SI19" s="21">
        <f>EC19-SH19+2</f>
        <v>56.642857142857139</v>
      </c>
      <c r="SJ19" s="24">
        <f>RU19*SI19</f>
        <v>45.427665833333315</v>
      </c>
      <c r="SK19" s="13">
        <v>0.52090500000000017</v>
      </c>
      <c r="SL19" s="13">
        <v>0.22148250000000008</v>
      </c>
      <c r="SM19" s="13">
        <v>4.4377499999999986E-2</v>
      </c>
      <c r="SN19" s="13">
        <v>6.9582500000000019E-2</v>
      </c>
      <c r="SO19" s="13">
        <v>6.5462500000000007E-2</v>
      </c>
      <c r="SP19" s="13">
        <v>6.360250000000002E-2</v>
      </c>
      <c r="SQ19" s="13">
        <v>0.76365477500000001</v>
      </c>
      <c r="SR19" s="13">
        <v>0.8425289749999999</v>
      </c>
      <c r="SS19" s="13">
        <v>0.52126177500000004</v>
      </c>
      <c r="ST19" s="13">
        <v>0.66575892500000011</v>
      </c>
      <c r="SU19" s="13">
        <v>0.40293000000000001</v>
      </c>
      <c r="SV19" s="13">
        <v>0.77609747499999993</v>
      </c>
      <c r="SW19" s="13">
        <v>0.78157679999999996</v>
      </c>
      <c r="SX19" s="13">
        <v>4.1199999999999987E-3</v>
      </c>
      <c r="SY19" s="13">
        <v>6.4930285999999979</v>
      </c>
      <c r="SZ19" s="13">
        <v>0.47830630000000002</v>
      </c>
      <c r="TA19" s="13">
        <v>0.52763810000000011</v>
      </c>
      <c r="TB19" s="13">
        <v>0.62795450000000008</v>
      </c>
      <c r="TC19" s="13">
        <v>0.66312859999999985</v>
      </c>
      <c r="TD19" s="13">
        <v>1.641741162</v>
      </c>
      <c r="TE19" s="13">
        <v>-0.71969586200000002</v>
      </c>
      <c r="TF19" s="13">
        <f t="shared" si="73"/>
        <v>0.73228595149569131</v>
      </c>
      <c r="TG19" s="21">
        <v>131.64102564102564</v>
      </c>
      <c r="TH19" s="21">
        <f t="shared" si="16"/>
        <v>71.358974358974365</v>
      </c>
      <c r="TI19" s="24">
        <f t="shared" si="74"/>
        <v>60.12200352371795</v>
      </c>
      <c r="TJ19" s="26">
        <v>18</v>
      </c>
      <c r="TK19" s="24">
        <v>4.95</v>
      </c>
      <c r="TL19" s="13">
        <v>1</v>
      </c>
      <c r="TM19" s="24">
        <v>78.3</v>
      </c>
      <c r="TN19" s="24">
        <v>27.5</v>
      </c>
      <c r="TO19" s="24">
        <v>5.8</v>
      </c>
      <c r="TP19" s="24">
        <v>12.4</v>
      </c>
    </row>
    <row r="20" spans="1:536" x14ac:dyDescent="0.25">
      <c r="A20" s="10">
        <v>19</v>
      </c>
      <c r="B20" s="20">
        <v>3</v>
      </c>
      <c r="C20" s="21">
        <v>203</v>
      </c>
      <c r="D20" s="21">
        <v>2</v>
      </c>
      <c r="E20" s="13" t="s">
        <v>63</v>
      </c>
      <c r="F20" s="21">
        <v>1</v>
      </c>
      <c r="G20" s="24">
        <f t="shared" si="17"/>
        <v>0</v>
      </c>
      <c r="H20" s="24">
        <f t="shared" si="18"/>
        <v>0</v>
      </c>
      <c r="I20" s="21">
        <v>0</v>
      </c>
      <c r="J20" s="13">
        <f t="shared" si="19"/>
        <v>0</v>
      </c>
      <c r="K20" s="13">
        <f t="shared" si="20"/>
        <v>0</v>
      </c>
      <c r="L20" s="13">
        <f t="shared" si="21"/>
        <v>0</v>
      </c>
      <c r="M20" s="22">
        <v>408734.16196100001</v>
      </c>
      <c r="N20" s="22">
        <v>3660515.7946580001</v>
      </c>
      <c r="O20" s="23">
        <v>33.079413000000002</v>
      </c>
      <c r="P20" s="23">
        <v>-111.977842</v>
      </c>
      <c r="Q20" s="13">
        <v>49.12</v>
      </c>
      <c r="R20" s="13">
        <v>22</v>
      </c>
      <c r="S20" s="13">
        <v>28.88</v>
      </c>
      <c r="T20" s="13">
        <v>55.120000000000005</v>
      </c>
      <c r="U20" s="13">
        <v>22</v>
      </c>
      <c r="V20" s="13">
        <v>22.880000000000003</v>
      </c>
      <c r="W20" s="10">
        <v>-9999</v>
      </c>
      <c r="X20" s="10">
        <v>-9999</v>
      </c>
      <c r="Y20" s="10">
        <v>-9999</v>
      </c>
      <c r="Z20" s="13">
        <v>49.446280991735499</v>
      </c>
      <c r="AA20" s="21">
        <v>-9999</v>
      </c>
      <c r="AB20" s="21">
        <v>-9999</v>
      </c>
      <c r="AC20" s="21">
        <v>-9999</v>
      </c>
      <c r="AD20" s="10">
        <v>8.4</v>
      </c>
      <c r="AE20" s="10">
        <v>7.2</v>
      </c>
      <c r="AF20" s="13">
        <v>0.76</v>
      </c>
      <c r="AG20" s="10" t="s">
        <v>126</v>
      </c>
      <c r="AH20" s="10">
        <v>2</v>
      </c>
      <c r="AI20" s="24">
        <v>0.9</v>
      </c>
      <c r="AJ20" s="24">
        <v>0.6</v>
      </c>
      <c r="AK20" s="10">
        <v>1</v>
      </c>
      <c r="AL20" s="10">
        <v>235</v>
      </c>
      <c r="AM20" s="10">
        <v>32</v>
      </c>
      <c r="AN20" s="13">
        <v>0.86</v>
      </c>
      <c r="AO20" s="24">
        <v>4.3</v>
      </c>
      <c r="AP20" s="24">
        <v>9.9</v>
      </c>
      <c r="AQ20" s="13">
        <v>2.96</v>
      </c>
      <c r="AR20" s="10">
        <v>2933</v>
      </c>
      <c r="AS20" s="10">
        <v>257</v>
      </c>
      <c r="AT20" s="10">
        <v>200</v>
      </c>
      <c r="AU20" s="10">
        <v>18.3</v>
      </c>
      <c r="AV20" s="10">
        <v>0</v>
      </c>
      <c r="AW20" s="10">
        <v>3</v>
      </c>
      <c r="AX20" s="10">
        <v>80</v>
      </c>
      <c r="AY20" s="10">
        <v>12</v>
      </c>
      <c r="AZ20" s="10">
        <v>5</v>
      </c>
      <c r="BA20" s="10">
        <v>0.9</v>
      </c>
      <c r="BB20" s="10">
        <v>42</v>
      </c>
      <c r="BC20" s="25">
        <v>1.1371571072319202</v>
      </c>
      <c r="BD20" s="25">
        <v>0.9204438031742872</v>
      </c>
      <c r="BE20" s="25">
        <v>1.1239884104306126</v>
      </c>
      <c r="BF20" s="25">
        <v>1.3268818277048935</v>
      </c>
      <c r="BG20" s="25">
        <v>1.2875963211533683</v>
      </c>
      <c r="BH20" s="25">
        <v>1.2023052464228936</v>
      </c>
      <c r="BI20" s="13">
        <f t="shared" si="22"/>
        <v>8.2304036416248287</v>
      </c>
      <c r="BJ20" s="13">
        <f t="shared" si="23"/>
        <v>12.72635728334728</v>
      </c>
      <c r="BK20" s="13">
        <f t="shared" si="24"/>
        <v>18.033884594166853</v>
      </c>
      <c r="BL20" s="13">
        <f t="shared" ref="BL20:BM20" si="117">(BK20+(BG20*4))</f>
        <v>23.184269878780327</v>
      </c>
      <c r="BM20" s="13">
        <f t="shared" si="117"/>
        <v>27.993490864471902</v>
      </c>
      <c r="BN20" s="13">
        <f t="shared" si="26"/>
        <v>5.307527310819574</v>
      </c>
      <c r="BO20" s="13">
        <f t="shared" si="27"/>
        <v>5.1503852846134732</v>
      </c>
      <c r="BP20" s="13">
        <f t="shared" si="28"/>
        <v>4.8092209856915744</v>
      </c>
      <c r="BQ20" s="13">
        <f t="shared" si="29"/>
        <v>15.267133581124622</v>
      </c>
      <c r="BR20" s="25">
        <v>1.950124688279302</v>
      </c>
      <c r="BS20" s="25">
        <v>1.4428578536245582</v>
      </c>
      <c r="BT20" s="25">
        <v>1.5536017584174244</v>
      </c>
      <c r="BU20" s="25">
        <v>1.3119169950616052</v>
      </c>
      <c r="BV20" s="25">
        <v>2.8983345761869255</v>
      </c>
      <c r="BW20" s="25">
        <v>2.697734499205088</v>
      </c>
      <c r="BX20" s="13">
        <f t="shared" si="30"/>
        <v>13.571930167615442</v>
      </c>
      <c r="BY20" s="13">
        <f t="shared" si="31"/>
        <v>19.786337201285139</v>
      </c>
      <c r="BZ20" s="13">
        <f t="shared" si="32"/>
        <v>25.034005181531562</v>
      </c>
      <c r="CA20" s="13">
        <f t="shared" si="33"/>
        <v>5.2476679802464208</v>
      </c>
      <c r="CB20" s="13">
        <f t="shared" si="34"/>
        <v>11.593338304747702</v>
      </c>
      <c r="CC20" s="13">
        <f t="shared" si="35"/>
        <v>10.790937996820352</v>
      </c>
      <c r="CD20" s="13">
        <f t="shared" si="36"/>
        <v>27.631944281814476</v>
      </c>
      <c r="CE20" s="13">
        <v>1.52</v>
      </c>
      <c r="CF20" s="13">
        <v>0.44499999999999995</v>
      </c>
      <c r="CG20" s="13">
        <v>0.05</v>
      </c>
      <c r="CH20" s="13">
        <v>0.08</v>
      </c>
      <c r="CI20" s="13">
        <v>0.4</v>
      </c>
      <c r="CJ20" s="13">
        <v>0.57000000000000006</v>
      </c>
      <c r="CK20" s="13">
        <f t="shared" si="37"/>
        <v>7.8599999999999994</v>
      </c>
      <c r="CL20" s="13">
        <f t="shared" si="38"/>
        <v>8.0599999999999987</v>
      </c>
      <c r="CM20" s="13">
        <f t="shared" si="39"/>
        <v>8.379999999999999</v>
      </c>
      <c r="CN20" s="13">
        <f t="shared" ref="CN20:CO20" si="118">(CM20+(CI20*4))</f>
        <v>9.9799999999999986</v>
      </c>
      <c r="CO20" s="13">
        <f t="shared" si="118"/>
        <v>12.259999999999998</v>
      </c>
      <c r="CP20" s="13">
        <f t="shared" si="41"/>
        <v>0.32</v>
      </c>
      <c r="CQ20" s="13">
        <f t="shared" si="42"/>
        <v>1.6</v>
      </c>
      <c r="CR20" s="13">
        <f t="shared" si="43"/>
        <v>2.2800000000000002</v>
      </c>
      <c r="CS20" s="13">
        <f t="shared" si="44"/>
        <v>4.2</v>
      </c>
      <c r="CT20" s="13">
        <v>1.2538429816726504</v>
      </c>
      <c r="CU20" s="13">
        <v>12.515838051290959</v>
      </c>
      <c r="CV20" s="13">
        <v>1.1320153061224496</v>
      </c>
      <c r="CW20" s="13">
        <v>5.6919642857142891</v>
      </c>
      <c r="CX20" s="13">
        <v>0.49446415134902721</v>
      </c>
      <c r="CY20" s="13">
        <v>1.053423626787058</v>
      </c>
      <c r="CZ20" s="13">
        <v>0</v>
      </c>
      <c r="DA20" s="13">
        <v>0</v>
      </c>
      <c r="DB20" s="13">
        <v>0</v>
      </c>
      <c r="DC20" s="13">
        <v>27.666666666666668</v>
      </c>
      <c r="DD20" s="13">
        <v>39.333333333333336</v>
      </c>
      <c r="DE20" s="13">
        <v>36.333333333333336</v>
      </c>
      <c r="DF20" s="13">
        <v>47.333333333333336</v>
      </c>
      <c r="DG20" s="13">
        <v>49.666666666666664</v>
      </c>
      <c r="DH20" s="13">
        <v>61.333333333333336</v>
      </c>
      <c r="DI20" s="13">
        <v>59.333333333333336</v>
      </c>
      <c r="DJ20" s="13">
        <v>70.666666666666671</v>
      </c>
      <c r="DK20" s="13">
        <v>74.333333333333329</v>
      </c>
      <c r="DL20" s="13">
        <v>83.333333333333329</v>
      </c>
      <c r="DM20" s="13">
        <v>81.333333333333329</v>
      </c>
      <c r="DN20" s="13">
        <v>88.333333333333329</v>
      </c>
      <c r="DO20" s="13">
        <v>89</v>
      </c>
      <c r="DP20" s="13">
        <v>100.33333333333333</v>
      </c>
      <c r="DQ20" s="13">
        <f t="shared" si="45"/>
        <v>81.555555555555557</v>
      </c>
      <c r="DR20" s="13">
        <f t="shared" si="46"/>
        <v>81.555555555555557</v>
      </c>
      <c r="DS20" s="13">
        <v>93</v>
      </c>
      <c r="DT20" s="13">
        <v>102</v>
      </c>
      <c r="DU20" s="21">
        <v>131</v>
      </c>
      <c r="DV20" s="21">
        <v>147</v>
      </c>
      <c r="DW20" s="21">
        <v>166</v>
      </c>
      <c r="DX20" s="21">
        <v>171</v>
      </c>
      <c r="DY20" s="21">
        <v>178</v>
      </c>
      <c r="DZ20" s="21">
        <v>189</v>
      </c>
      <c r="EA20" s="21">
        <v>199</v>
      </c>
      <c r="EB20" s="21">
        <v>199</v>
      </c>
      <c r="EC20" s="21">
        <v>201</v>
      </c>
      <c r="ED20" s="21">
        <v>203</v>
      </c>
      <c r="EE20" s="12">
        <v>48.4</v>
      </c>
      <c r="EF20" s="12">
        <v>41.4</v>
      </c>
      <c r="EG20" s="12">
        <v>45.5</v>
      </c>
      <c r="EH20" s="12">
        <v>43.6</v>
      </c>
      <c r="EI20" s="12">
        <v>44.3</v>
      </c>
      <c r="EJ20" s="12">
        <v>37.5</v>
      </c>
      <c r="EK20" s="12">
        <v>41.1</v>
      </c>
      <c r="EL20" s="12">
        <v>45.3</v>
      </c>
      <c r="EM20" s="12">
        <v>39.6</v>
      </c>
      <c r="EN20" s="12">
        <v>39.1</v>
      </c>
      <c r="EO20" s="10">
        <v>4.49</v>
      </c>
      <c r="EP20" s="10">
        <v>5.53</v>
      </c>
      <c r="EQ20" s="10">
        <v>4.88</v>
      </c>
      <c r="ER20" s="10">
        <v>4.46</v>
      </c>
      <c r="ES20" s="10">
        <v>3.99</v>
      </c>
      <c r="ET20" s="10">
        <v>4</v>
      </c>
      <c r="EU20" s="10">
        <v>3.86</v>
      </c>
      <c r="EV20" s="10">
        <v>3.88</v>
      </c>
      <c r="EW20" s="10">
        <v>3.45</v>
      </c>
      <c r="EX20" s="10">
        <v>3.13</v>
      </c>
      <c r="EY20" s="13">
        <v>29446.492985971941</v>
      </c>
      <c r="EZ20" s="13">
        <v>18233.300099700897</v>
      </c>
      <c r="FA20" s="11">
        <v>16808.032128514056</v>
      </c>
      <c r="FB20" s="13">
        <v>7947.7091633466143</v>
      </c>
      <c r="FC20" s="13">
        <v>6743.2835820895516</v>
      </c>
      <c r="FD20" s="13">
        <v>3574.2288557213928</v>
      </c>
      <c r="FE20" s="11">
        <v>9908.1918081918084</v>
      </c>
      <c r="FF20" s="11">
        <v>3085.0597609561755</v>
      </c>
      <c r="FG20" s="11">
        <v>690.00999000999002</v>
      </c>
      <c r="FH20" s="12">
        <v>140.53064958828912</v>
      </c>
      <c r="FI20" s="13">
        <v>206.77999999999997</v>
      </c>
      <c r="FJ20" s="10">
        <v>11</v>
      </c>
      <c r="FK20" s="10">
        <v>264.57</v>
      </c>
      <c r="FL20" s="10">
        <v>85</v>
      </c>
      <c r="FM20" s="10">
        <v>94.54</v>
      </c>
      <c r="FN20" s="10">
        <v>230.06</v>
      </c>
      <c r="FO20" s="10">
        <v>135.29</v>
      </c>
      <c r="FP20" s="10">
        <v>100.10000000000001</v>
      </c>
      <c r="FQ20" s="13">
        <f t="shared" si="47"/>
        <v>981.37254901960796</v>
      </c>
      <c r="FR20" s="13">
        <f t="shared" si="48"/>
        <v>876.22549019607845</v>
      </c>
      <c r="FS20" s="13">
        <f t="shared" si="0"/>
        <v>2027.2549019607841</v>
      </c>
      <c r="FT20" s="13">
        <f t="shared" si="1"/>
        <v>2593.8235294117649</v>
      </c>
      <c r="FU20" s="13">
        <f t="shared" si="49"/>
        <v>926.86274509803934</v>
      </c>
      <c r="FV20" s="13">
        <f t="shared" si="50"/>
        <v>2255.4901960784314</v>
      </c>
      <c r="FW20" s="13">
        <f t="shared" si="51"/>
        <v>7803.4313725490192</v>
      </c>
      <c r="FX20" s="13">
        <f t="shared" si="52"/>
        <v>1326.3725490196077</v>
      </c>
      <c r="FY20" s="13">
        <v>61.47</v>
      </c>
      <c r="FZ20" s="13">
        <v>62.22</v>
      </c>
      <c r="GA20" s="13">
        <f t="shared" si="53"/>
        <v>11.599999999999994</v>
      </c>
      <c r="GB20" s="10">
        <v>2.31</v>
      </c>
      <c r="GC20" s="13">
        <f t="shared" si="54"/>
        <v>46.829588235294111</v>
      </c>
      <c r="GD20" s="13">
        <v>0.69599999999999995</v>
      </c>
      <c r="GE20" s="13">
        <f t="shared" si="55"/>
        <v>18.053011764705882</v>
      </c>
      <c r="GF20" s="13">
        <v>1.05</v>
      </c>
      <c r="GG20" s="13">
        <f t="shared" si="56"/>
        <v>9.7320588235294139</v>
      </c>
      <c r="GH20" s="13">
        <v>3.17</v>
      </c>
      <c r="GI20" s="13">
        <f t="shared" si="57"/>
        <v>42.046009803921564</v>
      </c>
      <c r="GJ20" s="13">
        <f t="shared" si="58"/>
        <v>116.66066862745097</v>
      </c>
      <c r="GK20" s="13">
        <f t="shared" si="59"/>
        <v>104.16131127450979</v>
      </c>
      <c r="GL20" s="10">
        <v>17.2</v>
      </c>
      <c r="GM20" s="13">
        <v>5.29</v>
      </c>
      <c r="GN20" s="13">
        <f t="shared" si="60"/>
        <v>4426.1771134371256</v>
      </c>
      <c r="GO20" s="13">
        <v>1.96</v>
      </c>
      <c r="GP20" s="13">
        <f t="shared" si="61"/>
        <v>0.37051039697542532</v>
      </c>
      <c r="GQ20" s="13">
        <f t="shared" si="62"/>
        <v>1639.9446393831315</v>
      </c>
      <c r="GR20" s="13">
        <f t="shared" si="63"/>
        <v>1836.7379961091074</v>
      </c>
      <c r="GS20" s="13">
        <v>3896.1620000000007</v>
      </c>
      <c r="GT20" s="13">
        <v>3801</v>
      </c>
      <c r="GU20" s="13">
        <f t="shared" si="64"/>
        <v>1406.37</v>
      </c>
      <c r="GV20" s="13">
        <f t="shared" si="65"/>
        <v>1575.1343999999999</v>
      </c>
      <c r="GW20" s="13">
        <f>GS20*GP20</f>
        <v>1443.5685293005672</v>
      </c>
      <c r="GX20" s="13">
        <f>GW20*1.12</f>
        <v>1616.7967528166355</v>
      </c>
      <c r="GY20" s="13">
        <v>2.4</v>
      </c>
      <c r="GZ20" s="13">
        <f t="shared" si="66"/>
        <v>2.34</v>
      </c>
      <c r="HA20" s="21">
        <v>2403</v>
      </c>
      <c r="HB20" s="13">
        <f t="shared" si="2"/>
        <v>0.44234404536861999</v>
      </c>
      <c r="HC20" s="21">
        <f t="shared" si="91"/>
        <v>2008.0954767956712</v>
      </c>
      <c r="HD20" s="22">
        <f t="shared" si="4"/>
        <v>1.2244897959183674</v>
      </c>
      <c r="HE20" s="21">
        <f t="shared" si="5"/>
        <v>2010.605596141666</v>
      </c>
      <c r="HF20" s="13">
        <v>3.47</v>
      </c>
      <c r="HG20" s="22">
        <f t="shared" si="67"/>
        <v>69.680913044809799</v>
      </c>
      <c r="HH20" s="21">
        <v>-9999</v>
      </c>
      <c r="HI20" s="13">
        <v>0.52100000000000002</v>
      </c>
      <c r="HJ20" s="13">
        <v>0.38565333333333335</v>
      </c>
      <c r="HK20" s="13">
        <v>0.38907333333333333</v>
      </c>
      <c r="HL20" s="13">
        <v>0.32203999999999999</v>
      </c>
      <c r="HM20" s="13">
        <v>0.20119333333333336</v>
      </c>
      <c r="HN20" s="13">
        <v>0.18319333333333326</v>
      </c>
      <c r="HO20" s="13">
        <v>0.23581786666666671</v>
      </c>
      <c r="HP20" s="13">
        <v>0.14479806666666667</v>
      </c>
      <c r="HQ20" s="13">
        <v>8.981026666666668E-2</v>
      </c>
      <c r="HR20" s="13">
        <v>-4.4701999999999997E-3</v>
      </c>
      <c r="HS20" s="13">
        <v>0.14915060000000002</v>
      </c>
      <c r="HT20" s="13">
        <v>0.44274006666666671</v>
      </c>
      <c r="HU20" s="13">
        <v>0.47953920000000011</v>
      </c>
      <c r="HV20" s="13">
        <v>0.12084666666666667</v>
      </c>
      <c r="HW20" s="13">
        <v>0.61790586666666658</v>
      </c>
      <c r="HX20" s="13">
        <v>1.0295778666666666</v>
      </c>
      <c r="HY20" s="13">
        <v>0.63057459999999999</v>
      </c>
      <c r="HZ20" s="13">
        <v>1.0252184666666666</v>
      </c>
      <c r="IA20" s="13">
        <v>0.67779506666666678</v>
      </c>
      <c r="IB20" s="13">
        <v>0.54836249999999997</v>
      </c>
      <c r="IC20" s="13">
        <v>0.40803124999999996</v>
      </c>
      <c r="ID20" s="13">
        <v>0.39746250000000005</v>
      </c>
      <c r="IE20" s="13">
        <v>0.36567499999999997</v>
      </c>
      <c r="IF20" s="13">
        <v>0.25087500000000001</v>
      </c>
      <c r="IG20" s="13">
        <v>0.22448124999999999</v>
      </c>
      <c r="IH20" s="13">
        <v>0.19979231249999996</v>
      </c>
      <c r="II20" s="13">
        <v>0.1594833125</v>
      </c>
      <c r="IJ20" s="13">
        <v>5.4683374999999985E-2</v>
      </c>
      <c r="IK20" s="13">
        <v>1.3075749999999997E-2</v>
      </c>
      <c r="IL20" s="13">
        <v>0.14670606250000004</v>
      </c>
      <c r="IM20" s="13">
        <v>0.37223218749999998</v>
      </c>
      <c r="IN20" s="13">
        <v>0.41906318749999999</v>
      </c>
      <c r="IO20" s="13">
        <v>0.11479999999999999</v>
      </c>
      <c r="IP20" s="13">
        <v>0.49976956249999993</v>
      </c>
      <c r="IQ20" s="13">
        <v>0.91994275000000014</v>
      </c>
      <c r="IR20" s="13">
        <v>0.73389887500000017</v>
      </c>
      <c r="IS20" s="13">
        <v>0.92985743750000005</v>
      </c>
      <c r="IT20" s="13">
        <v>0.76757281249999998</v>
      </c>
      <c r="IU20" s="13">
        <v>0.64410833333333339</v>
      </c>
      <c r="IV20" s="13">
        <v>0.44614166666666666</v>
      </c>
      <c r="IW20" s="13">
        <v>0.43622916666666672</v>
      </c>
      <c r="IX20" s="13">
        <v>0.38665416666666674</v>
      </c>
      <c r="IY20" s="13">
        <v>0.27926250000000002</v>
      </c>
      <c r="IZ20" s="13">
        <v>0.24589583333333331</v>
      </c>
      <c r="JA20" s="13">
        <v>0.24969512500000002</v>
      </c>
      <c r="JB20" s="13">
        <v>0.19228858333333335</v>
      </c>
      <c r="JC20" s="13">
        <v>7.1303958333333348E-2</v>
      </c>
      <c r="JD20" s="13">
        <v>1.1057791666666665E-2</v>
      </c>
      <c r="JE20" s="13">
        <v>0.18162362499999998</v>
      </c>
      <c r="JF20" s="13">
        <v>0.39495437500000002</v>
      </c>
      <c r="JG20" s="13">
        <v>0.44728399999999996</v>
      </c>
      <c r="JH20" s="13">
        <v>0.10739166666666662</v>
      </c>
      <c r="JI20" s="13">
        <v>0.66601670833333337</v>
      </c>
      <c r="JJ20" s="13">
        <v>0.94625112499999997</v>
      </c>
      <c r="JK20" s="13">
        <v>0.72758241666666656</v>
      </c>
      <c r="JL20" s="13">
        <v>0.95436987500000015</v>
      </c>
      <c r="JM20" s="13">
        <v>0.76924491666666694</v>
      </c>
      <c r="JN20" s="13">
        <v>0.57526800000000022</v>
      </c>
      <c r="JO20" s="13">
        <v>0.38075200000000003</v>
      </c>
      <c r="JP20" s="13">
        <v>0.39444399999999996</v>
      </c>
      <c r="JQ20" s="13">
        <v>0.33960400000000002</v>
      </c>
      <c r="JR20" s="13">
        <v>0.255664</v>
      </c>
      <c r="JS20" s="13">
        <v>0.218196</v>
      </c>
      <c r="JT20" s="13">
        <v>0.25733879999999998</v>
      </c>
      <c r="JU20" s="13">
        <v>0.18634039999999996</v>
      </c>
      <c r="JV20" s="13">
        <v>5.701268000000001E-2</v>
      </c>
      <c r="JW20" s="13">
        <v>-1.7653119999999998E-2</v>
      </c>
      <c r="JX20" s="13">
        <v>0.20332468000000004</v>
      </c>
      <c r="JY20" s="13">
        <v>0.38443843999999999</v>
      </c>
      <c r="JZ20" s="13">
        <v>0.44983675999999989</v>
      </c>
      <c r="KA20" s="13">
        <v>8.3940000000000001E-2</v>
      </c>
      <c r="KB20" s="13">
        <v>0.69426068000000019</v>
      </c>
      <c r="KC20" s="13">
        <v>1.0943150800000001</v>
      </c>
      <c r="KD20" s="13">
        <v>0.79036023999999994</v>
      </c>
      <c r="KE20" s="13">
        <v>1.0781097999999998</v>
      </c>
      <c r="KF20" s="13">
        <v>0.82554588000000007</v>
      </c>
      <c r="KG20" s="13">
        <v>0.54662580645161296</v>
      </c>
      <c r="KH20" s="13">
        <v>0.35619677419354834</v>
      </c>
      <c r="KI20" s="13">
        <v>0.30854516129032256</v>
      </c>
      <c r="KJ20" s="13">
        <v>0.3119709677419355</v>
      </c>
      <c r="KK20" s="13">
        <v>0.21308387096774195</v>
      </c>
      <c r="KL20" s="13">
        <v>0.18550322580645162</v>
      </c>
      <c r="KM20" s="13">
        <v>0.27292164516129036</v>
      </c>
      <c r="KN20" s="13">
        <v>0.27818609677419354</v>
      </c>
      <c r="KO20" s="13">
        <v>6.617474193548388E-2</v>
      </c>
      <c r="KP20" s="13">
        <v>7.1749451612903234E-2</v>
      </c>
      <c r="KQ20" s="13">
        <v>0.21062912903225803</v>
      </c>
      <c r="KR20" s="13">
        <v>0.43869409677419358</v>
      </c>
      <c r="KS20" s="13">
        <v>0.49288519354838711</v>
      </c>
      <c r="KT20" s="13">
        <v>9.8887096774193523E-2</v>
      </c>
      <c r="KU20" s="13">
        <v>0.75459280645161286</v>
      </c>
      <c r="KV20" s="13">
        <v>0.75803416129032242</v>
      </c>
      <c r="KW20" s="13">
        <v>0.77277609677419379</v>
      </c>
      <c r="KX20" s="13">
        <v>0.79924490322580644</v>
      </c>
      <c r="KY20" s="13">
        <v>0.81181106451612917</v>
      </c>
      <c r="KZ20" s="13">
        <v>0.53692666666666677</v>
      </c>
      <c r="LA20" s="13">
        <v>0.30856333333333325</v>
      </c>
      <c r="LB20" s="13">
        <v>0.22870333333333329</v>
      </c>
      <c r="LC20" s="13">
        <v>0.2234333333333334</v>
      </c>
      <c r="LD20" s="13">
        <v>0.18459666666666663</v>
      </c>
      <c r="LE20" s="13">
        <v>0.16162999999999997</v>
      </c>
      <c r="LF20" s="13">
        <v>0.41173040000000005</v>
      </c>
      <c r="LG20" s="13">
        <v>0.40254160000000005</v>
      </c>
      <c r="LH20" s="13">
        <v>0.15992103333333332</v>
      </c>
      <c r="LI20" s="13">
        <v>0.149062</v>
      </c>
      <c r="LJ20" s="13">
        <v>0.26990960000000003</v>
      </c>
      <c r="LK20" s="13">
        <v>0.4878557666666668</v>
      </c>
      <c r="LL20" s="13">
        <v>0.53677190000000008</v>
      </c>
      <c r="LM20" s="13">
        <v>3.8836666666666672E-2</v>
      </c>
      <c r="LN20" s="13">
        <v>1.4098160999999996</v>
      </c>
      <c r="LO20" s="13">
        <v>0.67443616666666639</v>
      </c>
      <c r="LP20" s="13">
        <v>0.65783176666666632</v>
      </c>
      <c r="LQ20" s="13">
        <v>0.74329006666666653</v>
      </c>
      <c r="LR20" s="13">
        <v>0.73047109999999982</v>
      </c>
      <c r="LS20" s="13">
        <v>41.457333333000001</v>
      </c>
      <c r="LT20" s="13">
        <v>42.63</v>
      </c>
      <c r="LU20" s="13">
        <v>105.29333333</v>
      </c>
      <c r="LV20" s="13">
        <f t="shared" si="96"/>
        <v>25.706666670000004</v>
      </c>
      <c r="LW20" s="13">
        <f t="shared" si="7"/>
        <v>10.348002732008474</v>
      </c>
      <c r="LX20" s="13">
        <v>0.54620000000000002</v>
      </c>
      <c r="LY20" s="13">
        <v>0.30080000000000001</v>
      </c>
      <c r="LZ20" s="13">
        <v>0.15090000000000001</v>
      </c>
      <c r="MA20" s="13">
        <v>0.17069999999999999</v>
      </c>
      <c r="MB20" s="13">
        <v>0.1414</v>
      </c>
      <c r="MC20" s="13">
        <v>0.13039999999999999</v>
      </c>
      <c r="MD20" s="13">
        <v>0.52249999999999996</v>
      </c>
      <c r="ME20" s="13">
        <v>0.56599999999999995</v>
      </c>
      <c r="MF20" s="13">
        <v>0.2752</v>
      </c>
      <c r="MG20" s="13">
        <v>0.33139999999999997</v>
      </c>
      <c r="MH20" s="13">
        <v>0.28920000000000001</v>
      </c>
      <c r="MI20" s="13">
        <v>0.58730000000000004</v>
      </c>
      <c r="MJ20" s="13">
        <v>0.61329999999999996</v>
      </c>
      <c r="MK20" s="13">
        <v>2.93E-2</v>
      </c>
      <c r="ML20" s="13">
        <v>2.2050999999999998</v>
      </c>
      <c r="MM20" s="13">
        <v>0.51180000000000003</v>
      </c>
      <c r="MN20" s="13">
        <v>0.55400000000000005</v>
      </c>
      <c r="MO20" s="13">
        <v>0.62090000000000001</v>
      </c>
      <c r="MP20" s="13">
        <v>0.65369999999999995</v>
      </c>
      <c r="MQ20" s="13">
        <v>37.694800000000001</v>
      </c>
      <c r="MR20" s="13">
        <v>36.589599999999997</v>
      </c>
      <c r="MS20" s="13">
        <v>36.931199999999997</v>
      </c>
      <c r="MT20" s="13">
        <f t="shared" si="69"/>
        <v>-0.76360000000000383</v>
      </c>
      <c r="MU20" s="13">
        <v>106.88800000000001</v>
      </c>
      <c r="MV20" s="13">
        <f t="shared" si="70"/>
        <v>40.111999999999995</v>
      </c>
      <c r="MW20" s="13">
        <f t="shared" si="8"/>
        <v>22.703391999999994</v>
      </c>
      <c r="MX20" s="13">
        <v>0.43639677419354833</v>
      </c>
      <c r="MY20" s="13">
        <v>0.21698387096774197</v>
      </c>
      <c r="MZ20" s="13">
        <v>0.10292580645161291</v>
      </c>
      <c r="NA20" s="13">
        <v>0.11551612903225805</v>
      </c>
      <c r="NB20" s="13">
        <v>9.8319354838709683E-2</v>
      </c>
      <c r="NC20" s="13">
        <v>8.547096774193548E-2</v>
      </c>
      <c r="ND20" s="13">
        <v>0.58017961290322584</v>
      </c>
      <c r="NE20" s="13">
        <v>0.61725196774193547</v>
      </c>
      <c r="NF20" s="13">
        <v>0.30438103225806457</v>
      </c>
      <c r="NG20" s="13">
        <v>0.35597461290322585</v>
      </c>
      <c r="NH20" s="13">
        <v>0.33521800000000002</v>
      </c>
      <c r="NI20" s="13">
        <v>0.63131870967741921</v>
      </c>
      <c r="NJ20" s="13">
        <v>0.67137822580645179</v>
      </c>
      <c r="NK20" s="13">
        <v>1.7196774193548387E-2</v>
      </c>
      <c r="NL20" s="13">
        <v>2.7831155483870966</v>
      </c>
      <c r="NM20" s="13">
        <v>0.54344403225806459</v>
      </c>
      <c r="NN20" s="13">
        <v>0.57784525806451625</v>
      </c>
      <c r="NO20" s="13">
        <v>0.65748954838709672</v>
      </c>
      <c r="NP20" s="13">
        <v>0.68328038709677441</v>
      </c>
      <c r="NQ20" s="13">
        <v>39.396818181999997</v>
      </c>
      <c r="NR20" s="13">
        <v>40.117727273</v>
      </c>
      <c r="NS20" s="13">
        <v>125.88636364</v>
      </c>
      <c r="NT20" s="13">
        <f t="shared" si="71"/>
        <v>40.113636360000001</v>
      </c>
      <c r="NU20" s="13">
        <f t="shared" si="9"/>
        <v>24.760220976494452</v>
      </c>
      <c r="NV20" s="13">
        <v>0.50491607142857142</v>
      </c>
      <c r="NW20" s="13">
        <v>0.24640535714285722</v>
      </c>
      <c r="NX20" s="13">
        <v>9.4478571428571426E-2</v>
      </c>
      <c r="NY20" s="13">
        <v>0.11348035714285711</v>
      </c>
      <c r="NZ20" s="13">
        <v>9.8492857142857146E-2</v>
      </c>
      <c r="OA20" s="13">
        <v>8.7053571428571425E-2</v>
      </c>
      <c r="OB20" s="13">
        <v>0.63219337499999984</v>
      </c>
      <c r="OC20" s="13">
        <v>0.68409473214285688</v>
      </c>
      <c r="OD20" s="13">
        <v>0.3684126250000001</v>
      </c>
      <c r="OE20" s="13">
        <v>0.44491153571428571</v>
      </c>
      <c r="OF20" s="13">
        <v>0.34405274999999991</v>
      </c>
      <c r="OG20" s="13">
        <v>0.67289032142857141</v>
      </c>
      <c r="OH20" s="13">
        <v>0.70523480357142876</v>
      </c>
      <c r="OI20" s="13">
        <v>1.4987499999999999E-2</v>
      </c>
      <c r="OJ20" s="13">
        <v>3.4550758392857142</v>
      </c>
      <c r="OK20" s="13">
        <v>0.50333219642857152</v>
      </c>
      <c r="OL20" s="13">
        <v>0.54460453571428569</v>
      </c>
      <c r="OM20" s="13">
        <v>0.6302310357142854</v>
      </c>
      <c r="ON20" s="13">
        <v>0.66094403571428562</v>
      </c>
      <c r="OO20" s="13">
        <v>37.513750000000002</v>
      </c>
      <c r="OP20" s="13">
        <v>39.243749999999999</v>
      </c>
      <c r="OQ20" s="13">
        <v>115.0125</v>
      </c>
      <c r="OR20" s="13">
        <f t="shared" si="80"/>
        <v>55.987499999999997</v>
      </c>
      <c r="OS20" s="13">
        <f t="shared" si="77"/>
        <v>38.300753815848196</v>
      </c>
      <c r="OT20" s="13">
        <v>0.62729999999999997</v>
      </c>
      <c r="OU20" s="13">
        <v>0.29023809523809518</v>
      </c>
      <c r="OV20" s="13">
        <v>6.8523809523809515E-2</v>
      </c>
      <c r="OW20" s="13">
        <v>0.11074047619047618</v>
      </c>
      <c r="OX20" s="13">
        <v>0.10497619047619045</v>
      </c>
      <c r="OY20" s="13">
        <v>0.10108095238095241</v>
      </c>
      <c r="OZ20" s="13">
        <v>0.69838211904761904</v>
      </c>
      <c r="PA20" s="13">
        <v>0.80138350000000025</v>
      </c>
      <c r="PB20" s="13">
        <v>0.44586478571428578</v>
      </c>
      <c r="PC20" s="13">
        <v>0.61567569047619031</v>
      </c>
      <c r="PD20" s="13">
        <v>0.36690261904761912</v>
      </c>
      <c r="PE20" s="13">
        <v>0.71154319047619063</v>
      </c>
      <c r="PF20" s="13">
        <v>0.72089214285714287</v>
      </c>
      <c r="PG20" s="13">
        <v>5.7642857142857166E-3</v>
      </c>
      <c r="PH20" s="13">
        <v>4.6644098571428563</v>
      </c>
      <c r="PI20" s="13">
        <v>0.45818400000000009</v>
      </c>
      <c r="PJ20" s="13">
        <v>0.52528957142857147</v>
      </c>
      <c r="PK20" s="13">
        <v>0.60305240476190469</v>
      </c>
      <c r="PL20" s="13">
        <v>0.65218423809523807</v>
      </c>
      <c r="PM20" s="13">
        <f t="shared" si="10"/>
        <v>0.78703333829709765</v>
      </c>
      <c r="PN20" s="13">
        <v>44.163529410000002</v>
      </c>
      <c r="PO20" s="13">
        <v>43.642580645000002</v>
      </c>
      <c r="PP20" s="13">
        <v>42.472258064999998</v>
      </c>
      <c r="PQ20" s="13">
        <f t="shared" si="92"/>
        <v>41.685224726702899</v>
      </c>
      <c r="PR20" s="13">
        <v>121.38387097</v>
      </c>
      <c r="PS20" s="13">
        <f t="shared" si="93"/>
        <v>67.616129029999996</v>
      </c>
      <c r="PT20" s="13">
        <f t="shared" si="12"/>
        <v>54.186450138513017</v>
      </c>
      <c r="PU20" s="13">
        <v>0.62132962962962968</v>
      </c>
      <c r="PV20" s="13">
        <v>0.2833814814814814</v>
      </c>
      <c r="PW20" s="13">
        <v>6.3185185185185191E-2</v>
      </c>
      <c r="PX20" s="13">
        <v>0.10270000000000001</v>
      </c>
      <c r="PY20" s="13">
        <v>9.4196296296296306E-2</v>
      </c>
      <c r="PZ20" s="13">
        <v>9.2333333333333323E-2</v>
      </c>
      <c r="QA20" s="13">
        <v>0.71555903703703694</v>
      </c>
      <c r="QB20" s="13">
        <v>0.81422018518518502</v>
      </c>
      <c r="QC20" s="13">
        <v>0.46685862962962965</v>
      </c>
      <c r="QD20" s="13">
        <v>0.63379618518518521</v>
      </c>
      <c r="QE20" s="13">
        <v>0.37345366666666663</v>
      </c>
      <c r="QF20" s="13">
        <v>0.73586896296296289</v>
      </c>
      <c r="QG20" s="13">
        <v>0.74063251851851863</v>
      </c>
      <c r="QH20" s="13">
        <v>8.5037037037037043E-3</v>
      </c>
      <c r="QI20" s="13">
        <v>5.0464631851851847</v>
      </c>
      <c r="QJ20" s="13">
        <v>0.4588146666666667</v>
      </c>
      <c r="QK20" s="13">
        <v>0.52198700000000009</v>
      </c>
      <c r="QL20" s="13">
        <v>0.60577488888888886</v>
      </c>
      <c r="QM20" s="13">
        <v>0.65174344444444443</v>
      </c>
      <c r="QN20" s="13">
        <f t="shared" si="13"/>
        <v>0.82549723212192205</v>
      </c>
      <c r="QO20" s="13">
        <v>38.159999999999997</v>
      </c>
      <c r="QP20" s="13">
        <v>39.167499999999997</v>
      </c>
      <c r="QQ20" s="13">
        <v>114.65</v>
      </c>
      <c r="QR20" s="13">
        <f t="shared" si="109"/>
        <v>74.349999999999994</v>
      </c>
      <c r="QS20" s="13">
        <f t="shared" si="110"/>
        <v>60.537270768518503</v>
      </c>
      <c r="QT20" s="13">
        <v>0.55225641025641004</v>
      </c>
      <c r="QU20" s="13">
        <v>0.25700000000000006</v>
      </c>
      <c r="QV20" s="13">
        <v>6.3446153846153833E-2</v>
      </c>
      <c r="QW20" s="13">
        <v>9.1812820512820498E-2</v>
      </c>
      <c r="QX20" s="13">
        <v>9.1402564102564116E-2</v>
      </c>
      <c r="QY20" s="13">
        <v>8.5541025641025642E-2</v>
      </c>
      <c r="QZ20" s="13">
        <v>0.7135945897435898</v>
      </c>
      <c r="RA20" s="13">
        <v>0.79250028205128209</v>
      </c>
      <c r="RB20" s="13">
        <v>0.47248112820512816</v>
      </c>
      <c r="RC20" s="13">
        <v>0.60267005128205131</v>
      </c>
      <c r="RD20" s="13">
        <v>0.36427612820512817</v>
      </c>
      <c r="RE20" s="13">
        <v>0.71487853846153848</v>
      </c>
      <c r="RF20" s="13">
        <v>0.73084651282051305</v>
      </c>
      <c r="RG20" s="13">
        <v>4.1025641025641029E-4</v>
      </c>
      <c r="RH20" s="13">
        <v>5.0228890512820517</v>
      </c>
      <c r="RI20" s="13">
        <v>0.45972123076923094</v>
      </c>
      <c r="RJ20" s="13">
        <v>0.51038266666666654</v>
      </c>
      <c r="RK20" s="13">
        <v>0.60363646153846151</v>
      </c>
      <c r="RL20" s="13">
        <v>0.64078512820512812</v>
      </c>
      <c r="RM20" s="13">
        <f t="shared" si="14"/>
        <v>0.65020044455221537</v>
      </c>
      <c r="RN20" s="13">
        <v>0.58392325581395355</v>
      </c>
      <c r="RO20" s="13">
        <v>0.29085581395348836</v>
      </c>
      <c r="RP20" s="13">
        <v>5.3413953488372086E-2</v>
      </c>
      <c r="RQ20" s="13">
        <v>9.95837209302326E-2</v>
      </c>
      <c r="RR20" s="13">
        <v>9.1623255813953489E-2</v>
      </c>
      <c r="RS20" s="13">
        <v>8.9102325581395331E-2</v>
      </c>
      <c r="RT20" s="13">
        <v>0.70816390697674436</v>
      </c>
      <c r="RU20" s="13">
        <v>0.83161841860465124</v>
      </c>
      <c r="RV20" s="13">
        <v>0.48952148837209297</v>
      </c>
      <c r="RW20" s="13">
        <v>0.68856518604651151</v>
      </c>
      <c r="RX20" s="13">
        <v>0.33475690697674421</v>
      </c>
      <c r="RY20" s="13">
        <v>0.72787748837209298</v>
      </c>
      <c r="RZ20" s="13">
        <v>0.73465402325581397</v>
      </c>
      <c r="SA20" s="13">
        <v>7.9604651162790679E-3</v>
      </c>
      <c r="SB20" s="13">
        <v>4.8692106511627902</v>
      </c>
      <c r="SC20" s="13">
        <v>0.402723</v>
      </c>
      <c r="SD20" s="13">
        <v>0.47262679069767438</v>
      </c>
      <c r="SE20" s="13">
        <v>0.55220134883720917</v>
      </c>
      <c r="SF20" s="13">
        <v>0.60459530232558134</v>
      </c>
      <c r="SG20" s="13">
        <f t="shared" si="15"/>
        <v>1.0846384090301575</v>
      </c>
      <c r="SH20" s="21">
        <v>133.06976744186048</v>
      </c>
      <c r="SI20" s="21">
        <f>EC20-SH20+2</f>
        <v>69.930232558139522</v>
      </c>
      <c r="SJ20" s="24">
        <f>RU20*SI20</f>
        <v>58.155269412655485</v>
      </c>
      <c r="SK20" s="13">
        <v>0.59550000000000014</v>
      </c>
      <c r="SL20" s="13">
        <v>0.27851428571428571</v>
      </c>
      <c r="SM20" s="13">
        <v>4.492142857142857E-2</v>
      </c>
      <c r="SN20" s="13">
        <v>8.7354761904761921E-2</v>
      </c>
      <c r="SO20" s="13">
        <v>8.3128571428571427E-2</v>
      </c>
      <c r="SP20" s="13">
        <v>8.5411904761904786E-2</v>
      </c>
      <c r="SQ20" s="13">
        <v>0.74357757142857162</v>
      </c>
      <c r="SR20" s="13">
        <v>0.85898221428571442</v>
      </c>
      <c r="SS20" s="13">
        <v>0.5217155714285715</v>
      </c>
      <c r="ST20" s="13">
        <v>0.72094526190476194</v>
      </c>
      <c r="SU20" s="13">
        <v>0.36267611904761909</v>
      </c>
      <c r="SV20" s="13">
        <v>0.75411123809523806</v>
      </c>
      <c r="SW20" s="13">
        <v>0.74852352380952414</v>
      </c>
      <c r="SX20" s="13">
        <v>4.2261904761904763E-3</v>
      </c>
      <c r="SY20" s="13">
        <v>5.8226834285714277</v>
      </c>
      <c r="SZ20" s="13">
        <v>0.4223047142857142</v>
      </c>
      <c r="TA20" s="13">
        <v>0.48774842857142853</v>
      </c>
      <c r="TB20" s="13">
        <v>0.57588250000000019</v>
      </c>
      <c r="TC20" s="13">
        <v>0.62392247619047636</v>
      </c>
      <c r="TD20" s="13">
        <v>1.3455691139999999</v>
      </c>
      <c r="TE20" s="13">
        <v>-0.73283539399999997</v>
      </c>
      <c r="TF20" s="13">
        <f t="shared" si="73"/>
        <v>1.2112441175446171</v>
      </c>
      <c r="TG20" s="21">
        <v>121.72727272727273</v>
      </c>
      <c r="TH20" s="21">
        <f t="shared" si="16"/>
        <v>81.272727272727266</v>
      </c>
      <c r="TI20" s="24">
        <f t="shared" si="74"/>
        <v>69.811827233766238</v>
      </c>
      <c r="TJ20" s="26">
        <v>19</v>
      </c>
      <c r="TK20" s="24">
        <v>5.35</v>
      </c>
      <c r="TL20" s="13">
        <v>1.06</v>
      </c>
      <c r="TM20" s="24">
        <v>81.099999999999994</v>
      </c>
      <c r="TN20" s="24">
        <v>27.6</v>
      </c>
      <c r="TO20" s="24">
        <v>6.1</v>
      </c>
      <c r="TP20" s="24">
        <v>9.5</v>
      </c>
    </row>
    <row r="21" spans="1:536" x14ac:dyDescent="0.25">
      <c r="A21" s="10">
        <v>20</v>
      </c>
      <c r="B21" s="20">
        <v>3</v>
      </c>
      <c r="C21" s="21">
        <v>203</v>
      </c>
      <c r="D21" s="21">
        <v>2</v>
      </c>
      <c r="E21" s="13" t="s">
        <v>63</v>
      </c>
      <c r="F21" s="21">
        <v>1</v>
      </c>
      <c r="G21" s="24">
        <f t="shared" si="17"/>
        <v>0</v>
      </c>
      <c r="H21" s="24">
        <f t="shared" si="18"/>
        <v>0</v>
      </c>
      <c r="I21" s="21">
        <v>0</v>
      </c>
      <c r="J21" s="13">
        <f t="shared" si="19"/>
        <v>0</v>
      </c>
      <c r="K21" s="13">
        <f t="shared" si="20"/>
        <v>0</v>
      </c>
      <c r="L21" s="13">
        <f t="shared" si="21"/>
        <v>0</v>
      </c>
      <c r="M21" s="22">
        <v>408733.81442800001</v>
      </c>
      <c r="N21" s="22">
        <v>3660497.5099439998</v>
      </c>
      <c r="O21" s="23">
        <v>33.079248</v>
      </c>
      <c r="P21" s="23">
        <v>-111.977844</v>
      </c>
      <c r="Q21" s="13">
        <v>49.12</v>
      </c>
      <c r="R21" s="13">
        <v>20</v>
      </c>
      <c r="S21" s="13">
        <v>30.880000000000003</v>
      </c>
      <c r="T21" s="13">
        <v>52.400000000000006</v>
      </c>
      <c r="U21" s="13">
        <v>24.72</v>
      </c>
      <c r="V21" s="13">
        <v>22.880000000000003</v>
      </c>
      <c r="W21" s="10">
        <v>-9999</v>
      </c>
      <c r="X21" s="10">
        <v>-9999</v>
      </c>
      <c r="Y21" s="10">
        <v>-9999</v>
      </c>
      <c r="Z21" s="13">
        <v>46.183823529411796</v>
      </c>
      <c r="AA21" s="21">
        <v>-9999</v>
      </c>
      <c r="AB21" s="21">
        <v>-9999</v>
      </c>
      <c r="AC21" s="21">
        <v>-9999</v>
      </c>
      <c r="AD21" s="10">
        <v>8.5</v>
      </c>
      <c r="AE21" s="10">
        <v>7.2</v>
      </c>
      <c r="AF21" s="13">
        <v>0.94</v>
      </c>
      <c r="AG21" s="10" t="s">
        <v>126</v>
      </c>
      <c r="AH21" s="10">
        <v>2</v>
      </c>
      <c r="AI21" s="24">
        <v>0.8</v>
      </c>
      <c r="AJ21" s="24">
        <v>0.8</v>
      </c>
      <c r="AK21" s="10">
        <v>2</v>
      </c>
      <c r="AL21" s="10">
        <v>367</v>
      </c>
      <c r="AM21" s="10">
        <v>37</v>
      </c>
      <c r="AN21" s="13">
        <v>0.65</v>
      </c>
      <c r="AO21" s="24">
        <v>5</v>
      </c>
      <c r="AP21" s="24">
        <v>12.3</v>
      </c>
      <c r="AQ21" s="13">
        <v>2.76</v>
      </c>
      <c r="AR21" s="10">
        <v>3648</v>
      </c>
      <c r="AS21" s="10">
        <v>351</v>
      </c>
      <c r="AT21" s="10">
        <v>316</v>
      </c>
      <c r="AU21" s="10">
        <v>23.5</v>
      </c>
      <c r="AV21" s="10">
        <v>0</v>
      </c>
      <c r="AW21" s="10">
        <v>4</v>
      </c>
      <c r="AX21" s="10">
        <v>78</v>
      </c>
      <c r="AY21" s="10">
        <v>12</v>
      </c>
      <c r="AZ21" s="10">
        <v>6</v>
      </c>
      <c r="BA21" s="10">
        <v>0.8</v>
      </c>
      <c r="BB21" s="10">
        <v>29</v>
      </c>
      <c r="BC21" s="25">
        <v>1.2955304200508249</v>
      </c>
      <c r="BD21" s="25">
        <v>2.3119944072705483</v>
      </c>
      <c r="BE21" s="25">
        <v>2.6426007179896294</v>
      </c>
      <c r="BF21" s="25">
        <v>2.235329103885805</v>
      </c>
      <c r="BG21" s="25">
        <v>2.1280827366746218</v>
      </c>
      <c r="BH21" s="25">
        <v>2.1673991210547339</v>
      </c>
      <c r="BI21" s="13">
        <f t="shared" si="22"/>
        <v>14.430099309285492</v>
      </c>
      <c r="BJ21" s="13">
        <f t="shared" si="23"/>
        <v>25.000502181244009</v>
      </c>
      <c r="BK21" s="13">
        <f t="shared" si="24"/>
        <v>33.941818596787229</v>
      </c>
      <c r="BL21" s="13">
        <f t="shared" ref="BL21:BM21" si="119">(BK21+(BG21*4))</f>
        <v>42.454149543485713</v>
      </c>
      <c r="BM21" s="13">
        <f t="shared" si="119"/>
        <v>51.123746027704648</v>
      </c>
      <c r="BN21" s="13">
        <f t="shared" si="26"/>
        <v>8.9413164155432199</v>
      </c>
      <c r="BO21" s="13">
        <f t="shared" si="27"/>
        <v>8.5123309466984871</v>
      </c>
      <c r="BP21" s="13">
        <f t="shared" si="28"/>
        <v>8.6695964842189355</v>
      </c>
      <c r="BQ21" s="13">
        <f t="shared" si="29"/>
        <v>26.123243846460642</v>
      </c>
      <c r="BR21" s="25">
        <v>2.0329861976182171</v>
      </c>
      <c r="BS21" s="25">
        <v>1.8925396983920901</v>
      </c>
      <c r="BT21" s="25">
        <v>1.3462305544475472</v>
      </c>
      <c r="BU21" s="25">
        <v>1.2837034099920699</v>
      </c>
      <c r="BV21" s="25">
        <v>1.9789180588703261</v>
      </c>
      <c r="BW21" s="25">
        <v>1.8078306032760685</v>
      </c>
      <c r="BX21" s="13">
        <f t="shared" si="30"/>
        <v>15.702103584041229</v>
      </c>
      <c r="BY21" s="13">
        <f t="shared" si="31"/>
        <v>21.087025801831416</v>
      </c>
      <c r="BZ21" s="13">
        <f t="shared" si="32"/>
        <v>26.221839441799695</v>
      </c>
      <c r="CA21" s="13">
        <f t="shared" si="33"/>
        <v>5.1348136399682796</v>
      </c>
      <c r="CB21" s="13">
        <f t="shared" si="34"/>
        <v>7.9156722354813045</v>
      </c>
      <c r="CC21" s="13">
        <f t="shared" si="35"/>
        <v>7.2313224131042739</v>
      </c>
      <c r="CD21" s="13">
        <f t="shared" si="36"/>
        <v>20.281808288553858</v>
      </c>
      <c r="CE21" s="13">
        <v>2.15</v>
      </c>
      <c r="CF21" s="13">
        <v>0.81500000000000006</v>
      </c>
      <c r="CG21" s="13">
        <v>0.96</v>
      </c>
      <c r="CH21" s="13">
        <v>0.19500000000000001</v>
      </c>
      <c r="CI21" s="13">
        <v>0.35499999999999998</v>
      </c>
      <c r="CJ21" s="13">
        <v>0.32500000000000001</v>
      </c>
      <c r="CK21" s="13">
        <f t="shared" si="37"/>
        <v>11.86</v>
      </c>
      <c r="CL21" s="13">
        <f t="shared" si="38"/>
        <v>15.7</v>
      </c>
      <c r="CM21" s="13">
        <f t="shared" si="39"/>
        <v>16.48</v>
      </c>
      <c r="CN21" s="13">
        <f t="shared" ref="CN21:CO21" si="120">(CM21+(CI21*4))</f>
        <v>17.899999999999999</v>
      </c>
      <c r="CO21" s="13">
        <f t="shared" si="120"/>
        <v>19.2</v>
      </c>
      <c r="CP21" s="13">
        <f t="shared" si="41"/>
        <v>0.78</v>
      </c>
      <c r="CQ21" s="13">
        <f t="shared" si="42"/>
        <v>1.42</v>
      </c>
      <c r="CR21" s="13">
        <f t="shared" si="43"/>
        <v>1.3</v>
      </c>
      <c r="CS21" s="13">
        <f t="shared" si="44"/>
        <v>3.5</v>
      </c>
      <c r="CT21" s="10">
        <v>-9999</v>
      </c>
      <c r="CU21" s="10">
        <v>-9999</v>
      </c>
      <c r="CV21" s="10">
        <v>-9999</v>
      </c>
      <c r="CW21" s="10">
        <v>-9999</v>
      </c>
      <c r="CX21" s="10">
        <v>-9999</v>
      </c>
      <c r="CY21" s="10">
        <v>-9999</v>
      </c>
      <c r="CZ21" s="13">
        <v>0</v>
      </c>
      <c r="DA21" s="13">
        <v>0</v>
      </c>
      <c r="DB21" s="13">
        <v>0</v>
      </c>
      <c r="DC21" s="13">
        <v>25.666666666666668</v>
      </c>
      <c r="DD21" s="13">
        <v>37</v>
      </c>
      <c r="DE21" s="13">
        <v>33</v>
      </c>
      <c r="DF21" s="13">
        <v>45.333333333333336</v>
      </c>
      <c r="DG21" s="13">
        <v>39.666666666666664</v>
      </c>
      <c r="DH21" s="13">
        <v>48.666666666666664</v>
      </c>
      <c r="DI21" s="13">
        <v>55.666666666666664</v>
      </c>
      <c r="DJ21" s="13">
        <v>65.333333333333329</v>
      </c>
      <c r="DK21" s="13">
        <v>61.666666666666664</v>
      </c>
      <c r="DL21" s="13">
        <v>70.666666666666671</v>
      </c>
      <c r="DM21" s="13">
        <v>76.333333333333329</v>
      </c>
      <c r="DN21" s="13">
        <v>83</v>
      </c>
      <c r="DO21" s="13">
        <v>70.666666666666671</v>
      </c>
      <c r="DP21" s="13">
        <v>81.666666666666671</v>
      </c>
      <c r="DQ21" s="13">
        <f t="shared" si="45"/>
        <v>69.555555555555557</v>
      </c>
      <c r="DR21" s="13">
        <f t="shared" si="46"/>
        <v>69.555555555555557</v>
      </c>
      <c r="DS21" s="13">
        <v>69.666666666666671</v>
      </c>
      <c r="DT21" s="13">
        <v>76.666666666666671</v>
      </c>
      <c r="DU21" s="21">
        <v>131</v>
      </c>
      <c r="DV21" s="21">
        <v>147</v>
      </c>
      <c r="DW21" s="21">
        <v>166</v>
      </c>
      <c r="DX21" s="21">
        <v>171</v>
      </c>
      <c r="DY21" s="21">
        <v>178</v>
      </c>
      <c r="DZ21" s="21">
        <v>189</v>
      </c>
      <c r="EA21" s="21">
        <v>199</v>
      </c>
      <c r="EB21" s="21">
        <v>199</v>
      </c>
      <c r="EC21" s="21">
        <v>201</v>
      </c>
      <c r="ED21" s="21">
        <v>203</v>
      </c>
      <c r="EE21" s="12">
        <v>-9999</v>
      </c>
      <c r="EF21" s="12">
        <v>-9999</v>
      </c>
      <c r="EG21" s="12">
        <v>-9999</v>
      </c>
      <c r="EH21" s="12">
        <v>-9999</v>
      </c>
      <c r="EI21" s="12">
        <v>-9999</v>
      </c>
      <c r="EJ21" s="12">
        <v>-9999</v>
      </c>
      <c r="EK21" s="12">
        <v>-9999</v>
      </c>
      <c r="EL21" s="12">
        <v>-9999</v>
      </c>
      <c r="EM21" s="12">
        <v>-9999</v>
      </c>
      <c r="EN21" s="12">
        <v>-9999</v>
      </c>
      <c r="EO21" s="10">
        <v>-9999</v>
      </c>
      <c r="EP21" s="10">
        <v>-9999</v>
      </c>
      <c r="EQ21" s="10">
        <v>-9999</v>
      </c>
      <c r="ER21" s="10">
        <v>-9999</v>
      </c>
      <c r="ES21" s="10">
        <v>-9999</v>
      </c>
      <c r="ET21" s="10">
        <v>-9999</v>
      </c>
      <c r="EU21" s="10">
        <v>-9999</v>
      </c>
      <c r="EV21" s="10">
        <v>-9999</v>
      </c>
      <c r="EW21" s="10">
        <v>-9999</v>
      </c>
      <c r="EX21" s="10">
        <v>-9999</v>
      </c>
      <c r="EY21" s="21">
        <v>-9999</v>
      </c>
      <c r="EZ21" s="21">
        <v>-9999</v>
      </c>
      <c r="FA21" s="21">
        <v>-9999</v>
      </c>
      <c r="FB21" s="21">
        <v>-9999</v>
      </c>
      <c r="FC21" s="21">
        <v>-9999</v>
      </c>
      <c r="FD21" s="21">
        <v>-9999</v>
      </c>
      <c r="FE21" s="21">
        <v>-9999</v>
      </c>
      <c r="FF21" s="21">
        <v>-9999</v>
      </c>
      <c r="FG21" s="21">
        <v>-9999</v>
      </c>
      <c r="FH21" s="10">
        <v>-9999</v>
      </c>
      <c r="FI21" s="13">
        <v>220.39</v>
      </c>
      <c r="FJ21" s="10">
        <v>16</v>
      </c>
      <c r="FK21" s="10">
        <v>210.35000000000002</v>
      </c>
      <c r="FL21" s="10">
        <v>86</v>
      </c>
      <c r="FM21" s="10">
        <v>89.310000000000016</v>
      </c>
      <c r="FN21" s="10">
        <v>234.42</v>
      </c>
      <c r="FO21" s="10">
        <v>125.44999999999999</v>
      </c>
      <c r="FP21" s="10">
        <v>108.41</v>
      </c>
      <c r="FQ21" s="13">
        <f t="shared" si="47"/>
        <v>1062.8431372549019</v>
      </c>
      <c r="FR21" s="13">
        <f t="shared" si="48"/>
        <v>948.96708683473378</v>
      </c>
      <c r="FS21" s="13">
        <f t="shared" si="0"/>
        <v>2160.6862745098038</v>
      </c>
      <c r="FT21" s="13">
        <f t="shared" si="1"/>
        <v>2062.2549019607845</v>
      </c>
      <c r="FU21" s="13">
        <f t="shared" si="49"/>
        <v>875.58823529411779</v>
      </c>
      <c r="FV21" s="13">
        <f t="shared" si="50"/>
        <v>2298.2352941176468</v>
      </c>
      <c r="FW21" s="13">
        <f t="shared" si="51"/>
        <v>7396.7647058823532</v>
      </c>
      <c r="FX21" s="13">
        <f t="shared" si="52"/>
        <v>1229.9019607843138</v>
      </c>
      <c r="FY21" s="13">
        <v>60.92</v>
      </c>
      <c r="FZ21" s="13">
        <v>64.13</v>
      </c>
      <c r="GA21" s="13">
        <f t="shared" si="53"/>
        <v>0.39999999999999147</v>
      </c>
      <c r="GB21" s="10">
        <v>2.39</v>
      </c>
      <c r="GC21" s="13">
        <f t="shared" si="54"/>
        <v>51.64040196078431</v>
      </c>
      <c r="GD21" s="13">
        <v>0.79600000000000004</v>
      </c>
      <c r="GE21" s="13">
        <f t="shared" si="55"/>
        <v>16.415549019607845</v>
      </c>
      <c r="GF21" s="13">
        <v>1.1399999999999999</v>
      </c>
      <c r="GG21" s="13">
        <f t="shared" si="56"/>
        <v>9.9817058823529425</v>
      </c>
      <c r="GH21" s="13">
        <v>3.56</v>
      </c>
      <c r="GI21" s="13">
        <f t="shared" si="57"/>
        <v>43.784509803921573</v>
      </c>
      <c r="GJ21" s="13">
        <f t="shared" si="58"/>
        <v>121.82216666666667</v>
      </c>
      <c r="GK21" s="13">
        <f t="shared" si="59"/>
        <v>108.76979166666666</v>
      </c>
      <c r="GL21" s="10">
        <v>17.2</v>
      </c>
      <c r="GM21" s="13">
        <v>4.7699999999999996</v>
      </c>
      <c r="GN21" s="13">
        <f t="shared" si="60"/>
        <v>3991.0897601313964</v>
      </c>
      <c r="GO21" s="13">
        <v>1.78</v>
      </c>
      <c r="GP21" s="13">
        <f t="shared" si="61"/>
        <v>0.37316561844863738</v>
      </c>
      <c r="GQ21" s="13">
        <f t="shared" si="62"/>
        <v>1489.3374786234563</v>
      </c>
      <c r="GR21" s="13">
        <f t="shared" si="63"/>
        <v>1668.0579760582712</v>
      </c>
      <c r="GS21" s="21">
        <v>-9999</v>
      </c>
      <c r="GT21" s="13">
        <v>3762.6555555555551</v>
      </c>
      <c r="GU21" s="13">
        <f t="shared" si="64"/>
        <v>1392.1825555555554</v>
      </c>
      <c r="GV21" s="13">
        <f t="shared" si="65"/>
        <v>1559.2444622222222</v>
      </c>
      <c r="GW21" s="21">
        <v>-9999</v>
      </c>
      <c r="GX21" s="21">
        <v>-9999</v>
      </c>
      <c r="GY21" s="13">
        <v>2.2200000000000002</v>
      </c>
      <c r="GZ21" s="13">
        <f t="shared" si="66"/>
        <v>2.16</v>
      </c>
      <c r="HA21" s="21">
        <v>2224</v>
      </c>
      <c r="HB21" s="13">
        <f t="shared" si="2"/>
        <v>0.45283018867924535</v>
      </c>
      <c r="HC21" s="21">
        <f t="shared" si="91"/>
        <v>1857.4883160359961</v>
      </c>
      <c r="HD21" s="22">
        <f t="shared" si="4"/>
        <v>1.2471910112359552</v>
      </c>
      <c r="HE21" s="21">
        <f t="shared" si="5"/>
        <v>1860.8351418306556</v>
      </c>
      <c r="HF21" s="13">
        <v>3.79</v>
      </c>
      <c r="HG21" s="22">
        <f t="shared" si="67"/>
        <v>70.398807177764255</v>
      </c>
      <c r="HH21" s="21">
        <v>-9999</v>
      </c>
      <c r="HI21" s="13">
        <v>0.52015882352941178</v>
      </c>
      <c r="HJ21" s="13">
        <v>0.38403529411764703</v>
      </c>
      <c r="HK21" s="13">
        <v>0.38982941176470587</v>
      </c>
      <c r="HL21" s="13">
        <v>0.32368235294117648</v>
      </c>
      <c r="HM21" s="13">
        <v>0.19877058823529414</v>
      </c>
      <c r="HN21" s="13">
        <v>0.18447058823529411</v>
      </c>
      <c r="HO21" s="13">
        <v>0.23259976470588239</v>
      </c>
      <c r="HP21" s="13">
        <v>0.14298682352941175</v>
      </c>
      <c r="HQ21" s="13">
        <v>8.5287764705882355E-2</v>
      </c>
      <c r="HR21" s="13">
        <v>-7.4761176470588258E-3</v>
      </c>
      <c r="HS21" s="13">
        <v>0.15030535294117645</v>
      </c>
      <c r="HT21" s="13">
        <v>0.44681358823529416</v>
      </c>
      <c r="HU21" s="13">
        <v>0.4762257647058824</v>
      </c>
      <c r="HV21" s="13">
        <v>0.12491176470588235</v>
      </c>
      <c r="HW21" s="13">
        <v>0.60700552941176467</v>
      </c>
      <c r="HX21" s="13">
        <v>1.0544461764705881</v>
      </c>
      <c r="HY21" s="13">
        <v>0.64589288235294107</v>
      </c>
      <c r="HZ21" s="13">
        <v>1.0472312352941178</v>
      </c>
      <c r="IA21" s="13">
        <v>0.69185464705882338</v>
      </c>
      <c r="IB21" s="13">
        <v>0.58935000000000015</v>
      </c>
      <c r="IC21" s="13">
        <v>0.43414999999999998</v>
      </c>
      <c r="ID21" s="13">
        <v>0.4190625</v>
      </c>
      <c r="IE21" s="13">
        <v>0.38796249999999999</v>
      </c>
      <c r="IF21" s="13">
        <v>0.25922499999999998</v>
      </c>
      <c r="IG21" s="13">
        <v>0.23712500000000006</v>
      </c>
      <c r="IH21" s="13">
        <v>0.20581262500000003</v>
      </c>
      <c r="II21" s="13">
        <v>0.16860231249999999</v>
      </c>
      <c r="IJ21" s="13">
        <v>5.6108562500000049E-2</v>
      </c>
      <c r="IK21" s="13">
        <v>1.7600125000000001E-2</v>
      </c>
      <c r="IL21" s="13">
        <v>0.15144668750000001</v>
      </c>
      <c r="IM21" s="13">
        <v>0.38884000000000007</v>
      </c>
      <c r="IN21" s="13">
        <v>0.42595587500000004</v>
      </c>
      <c r="IO21" s="13">
        <v>0.12873749999999998</v>
      </c>
      <c r="IP21" s="13">
        <v>0.51874187499999991</v>
      </c>
      <c r="IQ21" s="13">
        <v>0.8979140000000001</v>
      </c>
      <c r="IR21" s="13">
        <v>0.73546631250000005</v>
      </c>
      <c r="IS21" s="13">
        <v>0.9110764375</v>
      </c>
      <c r="IT21" s="13">
        <v>0.76988337500000004</v>
      </c>
      <c r="IU21" s="13">
        <v>0.61420833333333347</v>
      </c>
      <c r="IV21" s="13">
        <v>0.42902083333333324</v>
      </c>
      <c r="IW21" s="13">
        <v>0.42745000000000005</v>
      </c>
      <c r="IX21" s="13">
        <v>0.37382916666666671</v>
      </c>
      <c r="IY21" s="13">
        <v>0.26961249999999998</v>
      </c>
      <c r="IZ21" s="13">
        <v>0.23608750000000003</v>
      </c>
      <c r="JA21" s="13">
        <v>0.24332104166666665</v>
      </c>
      <c r="JB21" s="13">
        <v>0.17925179166666663</v>
      </c>
      <c r="JC21" s="13">
        <v>6.8828375000000011E-2</v>
      </c>
      <c r="JD21" s="13">
        <v>1.839041666666667E-3</v>
      </c>
      <c r="JE21" s="13">
        <v>0.17747704166666667</v>
      </c>
      <c r="JF21" s="13">
        <v>0.3898635416666667</v>
      </c>
      <c r="JG21" s="13">
        <v>0.44464737500000001</v>
      </c>
      <c r="JH21" s="13">
        <v>0.10421666666666664</v>
      </c>
      <c r="JI21" s="13">
        <v>0.64375416666666663</v>
      </c>
      <c r="JJ21" s="13">
        <v>0.99204174999999994</v>
      </c>
      <c r="JK21" s="13">
        <v>0.72982191666666685</v>
      </c>
      <c r="JL21" s="13">
        <v>0.99309083333333348</v>
      </c>
      <c r="JM21" s="13">
        <v>0.77040050000000004</v>
      </c>
      <c r="JN21" s="13">
        <v>0.63139565217391291</v>
      </c>
      <c r="JO21" s="13">
        <v>0.41776956521739134</v>
      </c>
      <c r="JP21" s="13">
        <v>0.42802173913043484</v>
      </c>
      <c r="JQ21" s="13">
        <v>0.37096521739130434</v>
      </c>
      <c r="JR21" s="13">
        <v>0.27221739130434786</v>
      </c>
      <c r="JS21" s="13">
        <v>0.2368521739130435</v>
      </c>
      <c r="JT21" s="13">
        <v>0.25979669565217384</v>
      </c>
      <c r="JU21" s="13">
        <v>0.1919645652173913</v>
      </c>
      <c r="JV21" s="13">
        <v>5.9358173913043488E-2</v>
      </c>
      <c r="JW21" s="13">
        <v>-1.2078E-2</v>
      </c>
      <c r="JX21" s="13">
        <v>0.20360765217391308</v>
      </c>
      <c r="JY21" s="13">
        <v>0.39734430434782608</v>
      </c>
      <c r="JZ21" s="13">
        <v>0.45430830434782604</v>
      </c>
      <c r="KA21" s="13">
        <v>9.8747826086956536E-2</v>
      </c>
      <c r="KB21" s="13">
        <v>0.70333760869565221</v>
      </c>
      <c r="KC21" s="13">
        <v>1.0682414347826086</v>
      </c>
      <c r="KD21" s="13">
        <v>0.78413239130434786</v>
      </c>
      <c r="KE21" s="13">
        <v>1.0562742608695657</v>
      </c>
      <c r="KF21" s="13">
        <v>0.82046808695652163</v>
      </c>
      <c r="KG21" s="13">
        <v>0.527141935483871</v>
      </c>
      <c r="KH21" s="13">
        <v>0.35558387096774197</v>
      </c>
      <c r="KI21" s="13">
        <v>0.32049999999999995</v>
      </c>
      <c r="KJ21" s="13">
        <v>0.317541935483871</v>
      </c>
      <c r="KK21" s="13">
        <v>0.21701290322580649</v>
      </c>
      <c r="KL21" s="13">
        <v>0.18841290322580642</v>
      </c>
      <c r="KM21" s="13">
        <v>0.24828845161290319</v>
      </c>
      <c r="KN21" s="13">
        <v>0.24370293548387104</v>
      </c>
      <c r="KO21" s="13">
        <v>5.6564903225806443E-2</v>
      </c>
      <c r="KP21" s="13">
        <v>5.1700451612903223E-2</v>
      </c>
      <c r="KQ21" s="13">
        <v>0.19446064516129036</v>
      </c>
      <c r="KR21" s="13">
        <v>0.41661719354838705</v>
      </c>
      <c r="KS21" s="13">
        <v>0.47323319354838705</v>
      </c>
      <c r="KT21" s="13">
        <v>0.10052903225806453</v>
      </c>
      <c r="KU21" s="13">
        <v>0.66261432258064501</v>
      </c>
      <c r="KV21" s="13">
        <v>0.80085722580645169</v>
      </c>
      <c r="KW21" s="13">
        <v>0.78415816129032256</v>
      </c>
      <c r="KX21" s="13">
        <v>0.83245838709677389</v>
      </c>
      <c r="KY21" s="13">
        <v>0.81863129032258086</v>
      </c>
      <c r="KZ21" s="13">
        <v>0.48312580645161285</v>
      </c>
      <c r="LA21" s="13">
        <v>0.29186129032258057</v>
      </c>
      <c r="LB21" s="13">
        <v>0.24723225806451604</v>
      </c>
      <c r="LC21" s="13">
        <v>0.22775161290322579</v>
      </c>
      <c r="LD21" s="13">
        <v>0.18378064516129031</v>
      </c>
      <c r="LE21" s="13">
        <v>0.15836774193548386</v>
      </c>
      <c r="LF21" s="13">
        <v>0.35842903225806449</v>
      </c>
      <c r="LG21" s="13">
        <v>0.32311329032258063</v>
      </c>
      <c r="LH21" s="13">
        <v>0.1236598064516129</v>
      </c>
      <c r="LI21" s="13">
        <v>8.3743064516129048E-2</v>
      </c>
      <c r="LJ21" s="13">
        <v>0.24619893548387103</v>
      </c>
      <c r="LK21" s="13">
        <v>0.44824032258064511</v>
      </c>
      <c r="LL21" s="13">
        <v>0.50563925806451593</v>
      </c>
      <c r="LM21" s="13">
        <v>4.3970967741935485E-2</v>
      </c>
      <c r="LN21" s="13">
        <v>1.1306616129032256</v>
      </c>
      <c r="LO21" s="13">
        <v>0.76707664516129015</v>
      </c>
      <c r="LP21" s="13">
        <v>0.69055558064516109</v>
      </c>
      <c r="LQ21" s="13">
        <v>0.81256790322580619</v>
      </c>
      <c r="LR21" s="13">
        <v>0.75175961290322557</v>
      </c>
      <c r="LS21" s="13">
        <v>45.924999999999997</v>
      </c>
      <c r="LT21" s="13">
        <v>42.61</v>
      </c>
      <c r="LU21" s="13">
        <v>109.53749999999999</v>
      </c>
      <c r="LV21" s="13">
        <f t="shared" si="96"/>
        <v>21.462500000000006</v>
      </c>
      <c r="LW21" s="13">
        <f t="shared" si="7"/>
        <v>6.9348189935483884</v>
      </c>
      <c r="LX21" s="13">
        <v>0.46339999999999998</v>
      </c>
      <c r="LY21" s="13">
        <v>0.26690000000000003</v>
      </c>
      <c r="LZ21" s="13">
        <v>0.1757</v>
      </c>
      <c r="MA21" s="13">
        <v>0.17910000000000001</v>
      </c>
      <c r="MB21" s="13">
        <v>0.14299999999999999</v>
      </c>
      <c r="MC21" s="13">
        <v>0.12720000000000001</v>
      </c>
      <c r="MD21" s="13">
        <v>0.441</v>
      </c>
      <c r="ME21" s="13">
        <v>0.44950000000000001</v>
      </c>
      <c r="MF21" s="13">
        <v>0.19670000000000001</v>
      </c>
      <c r="MG21" s="13">
        <v>0.20660000000000001</v>
      </c>
      <c r="MH21" s="13">
        <v>0.26829999999999998</v>
      </c>
      <c r="MI21" s="13">
        <v>0.5272</v>
      </c>
      <c r="MJ21" s="13">
        <v>0.56820000000000004</v>
      </c>
      <c r="MK21" s="13">
        <v>3.61E-2</v>
      </c>
      <c r="ML21" s="13">
        <v>1.5995999999999999</v>
      </c>
      <c r="MM21" s="13">
        <v>0.60009999999999997</v>
      </c>
      <c r="MN21" s="13">
        <v>0.61019999999999996</v>
      </c>
      <c r="MO21" s="13">
        <v>0.68420000000000003</v>
      </c>
      <c r="MP21" s="13">
        <v>0.69240000000000002</v>
      </c>
      <c r="MQ21" s="13">
        <v>37.681111111</v>
      </c>
      <c r="MR21" s="13">
        <v>36.46962963</v>
      </c>
      <c r="MS21" s="13">
        <v>36.804074073999999</v>
      </c>
      <c r="MT21" s="13">
        <f t="shared" si="69"/>
        <v>-0.87703703700000091</v>
      </c>
      <c r="MU21" s="13">
        <v>115.03703704</v>
      </c>
      <c r="MV21" s="13">
        <f t="shared" si="70"/>
        <v>31.962962959999999</v>
      </c>
      <c r="MW21" s="13">
        <f t="shared" si="8"/>
        <v>14.36735185052</v>
      </c>
      <c r="MX21" s="13">
        <v>0.34707812499999996</v>
      </c>
      <c r="MY21" s="13">
        <v>0.18649999999999997</v>
      </c>
      <c r="MZ21" s="13">
        <v>0.12405000000000001</v>
      </c>
      <c r="NA21" s="13">
        <v>0.12453749999999998</v>
      </c>
      <c r="NB21" s="13">
        <v>9.7781249999999958E-2</v>
      </c>
      <c r="NC21" s="13">
        <v>8.3134374999999996E-2</v>
      </c>
      <c r="ND21" s="13">
        <v>0.46876671875000003</v>
      </c>
      <c r="NE21" s="13">
        <v>0.47030353124999991</v>
      </c>
      <c r="NF21" s="13">
        <v>0.19819734375000003</v>
      </c>
      <c r="NG21" s="13">
        <v>0.20012587499999995</v>
      </c>
      <c r="NH21" s="13">
        <v>0.29914071875000003</v>
      </c>
      <c r="NI21" s="13">
        <v>0.55819978124999992</v>
      </c>
      <c r="NJ21" s="13">
        <v>0.61104981250000001</v>
      </c>
      <c r="NK21" s="13">
        <v>2.6756250000000006E-2</v>
      </c>
      <c r="NL21" s="13">
        <v>1.7925207812500001</v>
      </c>
      <c r="NM21" s="13">
        <v>0.63739796874999999</v>
      </c>
      <c r="NN21" s="13">
        <v>0.63938106250000004</v>
      </c>
      <c r="NO21" s="13">
        <v>0.72035268749999981</v>
      </c>
      <c r="NP21" s="13">
        <v>0.7218610000000002</v>
      </c>
      <c r="NQ21" s="13">
        <v>44.174347826000002</v>
      </c>
      <c r="NR21" s="13">
        <v>40.215652173999999</v>
      </c>
      <c r="NS21" s="13">
        <v>139.01304347999999</v>
      </c>
      <c r="NT21" s="13">
        <f t="shared" si="71"/>
        <v>26.986956520000007</v>
      </c>
      <c r="NU21" s="13">
        <f t="shared" si="9"/>
        <v>12.692060949046212</v>
      </c>
      <c r="NV21" s="13">
        <v>0.38587358490566026</v>
      </c>
      <c r="NW21" s="13">
        <v>0.19470754716981131</v>
      </c>
      <c r="NX21" s="13">
        <v>0.11364339622641506</v>
      </c>
      <c r="NY21" s="13">
        <v>0.11373396226415092</v>
      </c>
      <c r="NZ21" s="13">
        <v>9.6673584905660331E-2</v>
      </c>
      <c r="OA21" s="13">
        <v>7.9664150943396211E-2</v>
      </c>
      <c r="OB21" s="13">
        <v>0.54149235849056609</v>
      </c>
      <c r="OC21" s="13">
        <v>0.54201309433962264</v>
      </c>
      <c r="OD21" s="13">
        <v>0.26102247169811327</v>
      </c>
      <c r="OE21" s="13">
        <v>0.26175732075471692</v>
      </c>
      <c r="OF21" s="13">
        <v>0.32802660377358484</v>
      </c>
      <c r="OG21" s="13">
        <v>0.59680464150943402</v>
      </c>
      <c r="OH21" s="13">
        <v>0.65526190566037734</v>
      </c>
      <c r="OI21" s="13">
        <v>1.7060377358490565E-2</v>
      </c>
      <c r="OJ21" s="13">
        <v>2.4128959811320754</v>
      </c>
      <c r="OK21" s="13">
        <v>0.60775073584905659</v>
      </c>
      <c r="OL21" s="13">
        <v>0.60777858490566028</v>
      </c>
      <c r="OM21" s="13">
        <v>0.7043173584905662</v>
      </c>
      <c r="ON21" s="13">
        <v>0.70442654716981112</v>
      </c>
      <c r="OO21" s="13">
        <v>37.353666666999999</v>
      </c>
      <c r="OP21" s="13">
        <v>39.271000000000001</v>
      </c>
      <c r="OQ21" s="13">
        <v>131.32666667000001</v>
      </c>
      <c r="OR21" s="13">
        <f t="shared" si="80"/>
        <v>39.673333329999991</v>
      </c>
      <c r="OS21" s="13">
        <f t="shared" si="77"/>
        <v>21.503466160960581</v>
      </c>
      <c r="OT21" s="13">
        <v>0.43362307692307694</v>
      </c>
      <c r="OU21" s="13">
        <v>0.21192564102564099</v>
      </c>
      <c r="OV21" s="13">
        <v>9.4325641025641019E-2</v>
      </c>
      <c r="OW21" s="13">
        <v>0.11034871794871795</v>
      </c>
      <c r="OX21" s="13">
        <v>9.9035897435897441E-2</v>
      </c>
      <c r="OY21" s="13">
        <v>8.7607692307692303E-2</v>
      </c>
      <c r="OZ21" s="13">
        <v>0.58751292307692304</v>
      </c>
      <c r="PA21" s="13">
        <v>0.63595407692307682</v>
      </c>
      <c r="PB21" s="13">
        <v>0.31122935897435894</v>
      </c>
      <c r="PC21" s="13">
        <v>0.38194787179487183</v>
      </c>
      <c r="PD21" s="13">
        <v>0.34104389743589741</v>
      </c>
      <c r="PE21" s="13">
        <v>0.6227093846153845</v>
      </c>
      <c r="PF21" s="13">
        <v>0.65914400000000006</v>
      </c>
      <c r="PG21" s="13">
        <v>1.1312820512820513E-2</v>
      </c>
      <c r="PH21" s="13">
        <v>2.9728261025641021</v>
      </c>
      <c r="PI21" s="13">
        <v>0.54251543589743589</v>
      </c>
      <c r="PJ21" s="13">
        <v>0.58375546153846158</v>
      </c>
      <c r="PK21" s="13">
        <v>0.6582805128205127</v>
      </c>
      <c r="PL21" s="13">
        <v>0.68910184615384618</v>
      </c>
      <c r="PM21" s="13">
        <f t="shared" si="10"/>
        <v>0.21857370120297503</v>
      </c>
      <c r="PN21" s="13">
        <v>44.541714290000002</v>
      </c>
      <c r="PO21" s="13">
        <v>43.691764706000001</v>
      </c>
      <c r="PP21" s="13">
        <v>42.371176470999998</v>
      </c>
      <c r="PQ21" s="13">
        <f t="shared" si="92"/>
        <v>42.152602769797021</v>
      </c>
      <c r="PR21" s="13">
        <v>120.47058824</v>
      </c>
      <c r="PS21" s="13">
        <f t="shared" si="93"/>
        <v>68.529411760000002</v>
      </c>
      <c r="PT21" s="13">
        <f t="shared" si="12"/>
        <v>43.581558797912244</v>
      </c>
      <c r="PU21" s="13">
        <v>0.35114642857142858</v>
      </c>
      <c r="PV21" s="13">
        <v>0.16977499999999998</v>
      </c>
      <c r="PW21" s="13">
        <v>9.1082142857142848E-2</v>
      </c>
      <c r="PX21" s="13">
        <v>0.10105357142857141</v>
      </c>
      <c r="PY21" s="13">
        <v>8.3517857142857158E-2</v>
      </c>
      <c r="PZ21" s="13">
        <v>6.9896428571428568E-2</v>
      </c>
      <c r="QA21" s="13">
        <v>0.54919350000000011</v>
      </c>
      <c r="QB21" s="13">
        <v>0.58372685714285721</v>
      </c>
      <c r="QC21" s="13">
        <v>0.25121571428571426</v>
      </c>
      <c r="QD21" s="13">
        <v>0.29961582142857152</v>
      </c>
      <c r="QE21" s="13">
        <v>0.34724824999999998</v>
      </c>
      <c r="QF21" s="13">
        <v>0.6123624642857145</v>
      </c>
      <c r="QG21" s="13">
        <v>0.66493317857142853</v>
      </c>
      <c r="QH21" s="13">
        <v>1.7535714285714286E-2</v>
      </c>
      <c r="QI21" s="13">
        <v>2.5015947499999998</v>
      </c>
      <c r="QJ21" s="13">
        <v>0.600634</v>
      </c>
      <c r="QK21" s="13">
        <v>0.63614549999999992</v>
      </c>
      <c r="QL21" s="13">
        <v>0.70331239285714275</v>
      </c>
      <c r="QM21" s="13">
        <v>0.72957764285714277</v>
      </c>
      <c r="QN21" s="13">
        <f t="shared" si="13"/>
        <v>0.12106262949456922</v>
      </c>
      <c r="QO21" s="13">
        <v>38.206363635999999</v>
      </c>
      <c r="QP21" s="13">
        <v>39.248181817999999</v>
      </c>
      <c r="QQ21" s="13">
        <v>123.37272727</v>
      </c>
      <c r="QR21" s="13">
        <f t="shared" si="109"/>
        <v>65.627272730000001</v>
      </c>
      <c r="QS21" s="13">
        <f t="shared" si="110"/>
        <v>38.308401653540038</v>
      </c>
      <c r="QT21" s="13">
        <v>0.36944444444444446</v>
      </c>
      <c r="QU21" s="13">
        <v>0.17130555555555549</v>
      </c>
      <c r="QV21" s="13">
        <v>7.5686111111111107E-2</v>
      </c>
      <c r="QW21" s="13">
        <v>8.5111111111111123E-2</v>
      </c>
      <c r="QX21" s="13">
        <v>7.9730555555555555E-2</v>
      </c>
      <c r="QY21" s="13">
        <v>6.7991666666666645E-2</v>
      </c>
      <c r="QZ21" s="13">
        <v>0.61990316666666667</v>
      </c>
      <c r="RA21" s="13">
        <v>0.65378127777777761</v>
      </c>
      <c r="RB21" s="13">
        <v>0.33078552777777775</v>
      </c>
      <c r="RC21" s="13">
        <v>0.38169036111111115</v>
      </c>
      <c r="RD21" s="13">
        <v>0.36533244444444452</v>
      </c>
      <c r="RE21" s="13">
        <v>0.64070780555555551</v>
      </c>
      <c r="RF21" s="13">
        <v>0.68558877777777782</v>
      </c>
      <c r="RG21" s="13">
        <v>5.3805555555555551E-3</v>
      </c>
      <c r="RH21" s="13">
        <v>3.3588696666666671</v>
      </c>
      <c r="RI21" s="13">
        <v>0.56282883333333322</v>
      </c>
      <c r="RJ21" s="13">
        <v>0.59230094444444448</v>
      </c>
      <c r="RK21" s="13">
        <v>0.67915094444444435</v>
      </c>
      <c r="RL21" s="13">
        <v>0.70071030555555558</v>
      </c>
      <c r="RM21" s="13">
        <f t="shared" si="14"/>
        <v>0.17740407608584821</v>
      </c>
      <c r="RN21" s="13">
        <v>0.38900222222222225</v>
      </c>
      <c r="RO21" s="13">
        <v>0.20020444444444435</v>
      </c>
      <c r="RP21" s="13">
        <v>6.561111111111112E-2</v>
      </c>
      <c r="RQ21" s="13">
        <v>8.8757777777777797E-2</v>
      </c>
      <c r="RR21" s="13">
        <v>7.5513333333333335E-2</v>
      </c>
      <c r="RS21" s="13">
        <v>6.6171111111111111E-2</v>
      </c>
      <c r="RT21" s="13">
        <v>0.62103144444444458</v>
      </c>
      <c r="RU21" s="13">
        <v>0.70299191111111115</v>
      </c>
      <c r="RV21" s="13">
        <v>0.38135795555555563</v>
      </c>
      <c r="RW21" s="13">
        <v>0.50139713333333324</v>
      </c>
      <c r="RX21" s="13">
        <v>0.3168744</v>
      </c>
      <c r="RY21" s="13">
        <v>0.6695313111111113</v>
      </c>
      <c r="RZ21" s="13">
        <v>0.70493906666666661</v>
      </c>
      <c r="SA21" s="13">
        <v>1.3244444444444444E-2</v>
      </c>
      <c r="SB21" s="13">
        <v>3.3921196444444446</v>
      </c>
      <c r="SC21" s="13">
        <v>0.4519473555555556</v>
      </c>
      <c r="SD21" s="13">
        <v>0.51041346666666665</v>
      </c>
      <c r="SE21" s="13">
        <v>0.58323788888888894</v>
      </c>
      <c r="SF21" s="13">
        <v>0.62769182222222242</v>
      </c>
      <c r="SG21" s="13">
        <f t="shared" si="15"/>
        <v>0.34268220044030434</v>
      </c>
      <c r="SH21" s="21">
        <v>155.19999999999999</v>
      </c>
      <c r="SI21" s="21">
        <f>EC21-SH21+2</f>
        <v>47.800000000000011</v>
      </c>
      <c r="SJ21" s="24">
        <f>RU21*SI21</f>
        <v>33.603013351111123</v>
      </c>
      <c r="SK21" s="13">
        <v>0.41635238095238103</v>
      </c>
      <c r="SL21" s="13">
        <v>0.19689285714285715</v>
      </c>
      <c r="SM21" s="13">
        <v>5.5307142857142853E-2</v>
      </c>
      <c r="SN21" s="13">
        <v>7.6099999999999987E-2</v>
      </c>
      <c r="SO21" s="13">
        <v>6.7769047619047618E-2</v>
      </c>
      <c r="SP21" s="13">
        <v>6.340238095238096E-2</v>
      </c>
      <c r="SQ21" s="13">
        <v>0.68389809523809519</v>
      </c>
      <c r="SR21" s="13">
        <v>0.75761554761904759</v>
      </c>
      <c r="SS21" s="13">
        <v>0.4378312142857142</v>
      </c>
      <c r="ST21" s="13">
        <v>0.55651130952380945</v>
      </c>
      <c r="SU21" s="13">
        <v>0.35497557142857139</v>
      </c>
      <c r="SV21" s="13">
        <v>0.7152261190476189</v>
      </c>
      <c r="SW21" s="13">
        <v>0.73187988095238099</v>
      </c>
      <c r="SX21" s="13">
        <v>8.3309523809523799E-3</v>
      </c>
      <c r="SY21" s="13">
        <v>4.5324324523809549</v>
      </c>
      <c r="SZ21" s="13">
        <v>0.47010266666666667</v>
      </c>
      <c r="TA21" s="13">
        <v>0.51942007142857149</v>
      </c>
      <c r="TB21" s="13">
        <v>0.60820045238095233</v>
      </c>
      <c r="TC21" s="13">
        <v>0.64462628571428571</v>
      </c>
      <c r="TD21" s="13">
        <v>1.6630412960000001</v>
      </c>
      <c r="TE21" s="13">
        <v>-0.60243538600000002</v>
      </c>
      <c r="TF21" s="13">
        <f t="shared" si="73"/>
        <v>0.4180394153244405</v>
      </c>
      <c r="TG21" s="21">
        <v>141.23809523809524</v>
      </c>
      <c r="TH21" s="21">
        <f t="shared" si="16"/>
        <v>61.761904761904759</v>
      </c>
      <c r="TI21" s="24">
        <f t="shared" si="74"/>
        <v>46.791779298185936</v>
      </c>
      <c r="TJ21" s="26">
        <v>20</v>
      </c>
      <c r="TK21" s="24">
        <v>5.31</v>
      </c>
      <c r="TL21" s="13">
        <v>1.04</v>
      </c>
      <c r="TM21" s="24">
        <v>80.599999999999994</v>
      </c>
      <c r="TN21" s="24">
        <v>27.4</v>
      </c>
      <c r="TO21" s="24">
        <v>5.7</v>
      </c>
      <c r="TP21" s="24">
        <v>10.4</v>
      </c>
    </row>
    <row r="22" spans="1:536" x14ac:dyDescent="0.25">
      <c r="A22" s="10">
        <v>21</v>
      </c>
      <c r="B22" s="20">
        <v>3</v>
      </c>
      <c r="C22" s="21">
        <v>303</v>
      </c>
      <c r="D22" s="21">
        <v>3</v>
      </c>
      <c r="E22" s="13" t="s">
        <v>60</v>
      </c>
      <c r="F22" s="21">
        <v>4</v>
      </c>
      <c r="G22" s="24">
        <f t="shared" si="17"/>
        <v>179.20000000000002</v>
      </c>
      <c r="H22" s="24">
        <f t="shared" si="18"/>
        <v>59.733333333333341</v>
      </c>
      <c r="I22" s="21">
        <v>160</v>
      </c>
      <c r="J22" s="13">
        <f t="shared" si="19"/>
        <v>59.733333333333341</v>
      </c>
      <c r="K22" s="13">
        <f t="shared" si="20"/>
        <v>59.733333333333341</v>
      </c>
      <c r="L22" s="13">
        <f t="shared" si="21"/>
        <v>59.733333333333341</v>
      </c>
      <c r="M22" s="22">
        <v>408733.44353599998</v>
      </c>
      <c r="N22" s="22">
        <v>3660474.649584</v>
      </c>
      <c r="O22" s="23">
        <v>33.079042000000001</v>
      </c>
      <c r="P22" s="23">
        <v>-111.977846</v>
      </c>
      <c r="Q22" s="13">
        <v>49.12</v>
      </c>
      <c r="R22" s="13">
        <v>22.72</v>
      </c>
      <c r="S22" s="13">
        <v>28.16</v>
      </c>
      <c r="T22" s="13">
        <v>53.12</v>
      </c>
      <c r="U22" s="13">
        <v>24.72</v>
      </c>
      <c r="V22" s="13">
        <v>22.160000000000004</v>
      </c>
      <c r="W22" s="10">
        <v>-9999</v>
      </c>
      <c r="X22" s="10">
        <v>-9999</v>
      </c>
      <c r="Y22" s="10">
        <v>-9999</v>
      </c>
      <c r="Z22" s="13">
        <v>58.991735537190102</v>
      </c>
      <c r="AA22" s="21">
        <v>-9999</v>
      </c>
      <c r="AB22" s="21">
        <v>-9999</v>
      </c>
      <c r="AC22" s="21">
        <v>-9999</v>
      </c>
      <c r="AD22" s="10">
        <v>8.6</v>
      </c>
      <c r="AE22" s="10">
        <v>7.2</v>
      </c>
      <c r="AF22" s="13">
        <v>0.78</v>
      </c>
      <c r="AG22" s="10" t="s">
        <v>126</v>
      </c>
      <c r="AH22" s="10">
        <v>2</v>
      </c>
      <c r="AI22" s="24">
        <v>1</v>
      </c>
      <c r="AJ22" s="24">
        <v>0.1</v>
      </c>
      <c r="AK22" s="10">
        <v>0</v>
      </c>
      <c r="AL22" s="10">
        <v>295</v>
      </c>
      <c r="AM22" s="10">
        <v>27</v>
      </c>
      <c r="AN22" s="13">
        <v>1.63</v>
      </c>
      <c r="AO22" s="24">
        <v>6.5</v>
      </c>
      <c r="AP22" s="24">
        <v>14.1</v>
      </c>
      <c r="AQ22" s="13">
        <v>3.4</v>
      </c>
      <c r="AR22" s="10">
        <v>3535</v>
      </c>
      <c r="AS22" s="10">
        <v>320</v>
      </c>
      <c r="AT22" s="10">
        <v>253</v>
      </c>
      <c r="AU22" s="10">
        <v>22.2</v>
      </c>
      <c r="AV22" s="10">
        <v>0</v>
      </c>
      <c r="AW22" s="10">
        <v>3</v>
      </c>
      <c r="AX22" s="10">
        <v>80</v>
      </c>
      <c r="AY22" s="10">
        <v>12</v>
      </c>
      <c r="AZ22" s="10">
        <v>5</v>
      </c>
      <c r="BA22" s="10">
        <v>1</v>
      </c>
      <c r="BB22" s="10">
        <v>39</v>
      </c>
      <c r="BC22" s="25">
        <v>0.61802232854864425</v>
      </c>
      <c r="BD22" s="25">
        <v>1.4821446334427533</v>
      </c>
      <c r="BE22" s="25">
        <v>4.7429650989360637</v>
      </c>
      <c r="BF22" s="25">
        <v>4.8186761111388234</v>
      </c>
      <c r="BG22" s="25">
        <v>3.6244889819523389</v>
      </c>
      <c r="BH22" s="25">
        <v>3.761942675159236</v>
      </c>
      <c r="BI22" s="13">
        <f t="shared" si="22"/>
        <v>8.4006678479655896</v>
      </c>
      <c r="BJ22" s="13">
        <f t="shared" si="23"/>
        <v>27.372528243709844</v>
      </c>
      <c r="BK22" s="13">
        <f t="shared" si="24"/>
        <v>46.647232688265134</v>
      </c>
      <c r="BL22" s="13">
        <f t="shared" ref="BL22:BM22" si="121">(BK22+(BG22*4))</f>
        <v>61.145188616074492</v>
      </c>
      <c r="BM22" s="13">
        <f t="shared" si="121"/>
        <v>76.192959316711438</v>
      </c>
      <c r="BN22" s="13">
        <f t="shared" si="26"/>
        <v>19.274704444555294</v>
      </c>
      <c r="BO22" s="13">
        <f t="shared" si="27"/>
        <v>14.497955927809356</v>
      </c>
      <c r="BP22" s="13">
        <f t="shared" si="28"/>
        <v>15.047770700636944</v>
      </c>
      <c r="BQ22" s="13">
        <f t="shared" si="29"/>
        <v>48.820431073001593</v>
      </c>
      <c r="BR22" s="25">
        <v>2.138157894736842</v>
      </c>
      <c r="BS22" s="25">
        <v>1.9347458470108425</v>
      </c>
      <c r="BT22" s="25">
        <v>1.4815551357263594</v>
      </c>
      <c r="BU22" s="25">
        <v>1.7409088641692021</v>
      </c>
      <c r="BV22" s="25">
        <v>1.7100408814438133</v>
      </c>
      <c r="BW22" s="25">
        <v>2.5577229299363058</v>
      </c>
      <c r="BX22" s="13">
        <f t="shared" si="30"/>
        <v>16.291614966990739</v>
      </c>
      <c r="BY22" s="13">
        <f t="shared" si="31"/>
        <v>22.217835509896176</v>
      </c>
      <c r="BZ22" s="13">
        <f t="shared" si="32"/>
        <v>29.181470966572984</v>
      </c>
      <c r="CA22" s="13">
        <f t="shared" si="33"/>
        <v>6.9636354566768084</v>
      </c>
      <c r="CB22" s="13">
        <f t="shared" si="34"/>
        <v>6.8401635257752531</v>
      </c>
      <c r="CC22" s="13">
        <f t="shared" si="35"/>
        <v>10.230891719745223</v>
      </c>
      <c r="CD22" s="13">
        <f t="shared" si="36"/>
        <v>24.034690702197285</v>
      </c>
      <c r="CE22" s="13">
        <v>4.2750000000000004</v>
      </c>
      <c r="CF22" s="13">
        <v>1.04</v>
      </c>
      <c r="CG22" s="13">
        <v>2.165</v>
      </c>
      <c r="CH22" s="13">
        <v>4.6800000000000006</v>
      </c>
      <c r="CI22" s="13">
        <v>4.92</v>
      </c>
      <c r="CJ22" s="13">
        <v>5.83</v>
      </c>
      <c r="CK22" s="13">
        <f t="shared" si="37"/>
        <v>21.26</v>
      </c>
      <c r="CL22" s="13">
        <f t="shared" si="38"/>
        <v>29.92</v>
      </c>
      <c r="CM22" s="13">
        <f t="shared" si="39"/>
        <v>48.64</v>
      </c>
      <c r="CN22" s="13">
        <f t="shared" ref="CN22:CO22" si="122">(CM22+(CI22*4))</f>
        <v>68.319999999999993</v>
      </c>
      <c r="CO22" s="13">
        <f t="shared" si="122"/>
        <v>91.639999999999986</v>
      </c>
      <c r="CP22" s="13">
        <f t="shared" si="41"/>
        <v>18.720000000000002</v>
      </c>
      <c r="CQ22" s="13">
        <f t="shared" si="42"/>
        <v>19.68</v>
      </c>
      <c r="CR22" s="13">
        <f t="shared" si="43"/>
        <v>23.32</v>
      </c>
      <c r="CS22" s="13">
        <f t="shared" si="44"/>
        <v>61.720000000000006</v>
      </c>
      <c r="CT22" s="13">
        <v>6.5612880896080314</v>
      </c>
      <c r="CU22" s="13">
        <v>15.485830822948961</v>
      </c>
      <c r="CV22" s="13">
        <v>2.6586941433986451</v>
      </c>
      <c r="CW22" s="13">
        <v>64.534728524905262</v>
      </c>
      <c r="CX22" s="13">
        <v>18.293209543344496</v>
      </c>
      <c r="CY22" s="13">
        <v>26.352153729893136</v>
      </c>
      <c r="CZ22" s="13">
        <v>15</v>
      </c>
      <c r="DA22" s="13">
        <v>15</v>
      </c>
      <c r="DB22" s="13">
        <v>15</v>
      </c>
      <c r="DC22" s="13">
        <v>27</v>
      </c>
      <c r="DD22" s="13">
        <v>36.666666666666664</v>
      </c>
      <c r="DE22" s="13">
        <v>33.666666666666664</v>
      </c>
      <c r="DF22" s="13">
        <v>44.666666666666664</v>
      </c>
      <c r="DG22" s="13">
        <v>44.333333333333336</v>
      </c>
      <c r="DH22" s="13">
        <v>55</v>
      </c>
      <c r="DI22" s="13">
        <v>54.333333333333336</v>
      </c>
      <c r="DJ22" s="13">
        <v>64</v>
      </c>
      <c r="DK22" s="13">
        <v>67.333333333333329</v>
      </c>
      <c r="DL22" s="13">
        <v>75.333333333333329</v>
      </c>
      <c r="DM22" s="13">
        <v>81.666666666666671</v>
      </c>
      <c r="DN22" s="13">
        <v>90</v>
      </c>
      <c r="DO22" s="13">
        <v>85.333333333333329</v>
      </c>
      <c r="DP22" s="13">
        <v>97</v>
      </c>
      <c r="DQ22" s="13">
        <f t="shared" si="45"/>
        <v>78.1111111111111</v>
      </c>
      <c r="DR22" s="13">
        <f t="shared" si="46"/>
        <v>78.1111111111111</v>
      </c>
      <c r="DS22" s="13">
        <v>86</v>
      </c>
      <c r="DT22" s="13">
        <v>95.333333333333329</v>
      </c>
      <c r="DU22" s="21">
        <v>131</v>
      </c>
      <c r="DV22" s="21">
        <v>147</v>
      </c>
      <c r="DW22" s="21">
        <v>166</v>
      </c>
      <c r="DX22" s="21">
        <v>171</v>
      </c>
      <c r="DY22" s="21">
        <v>178</v>
      </c>
      <c r="DZ22" s="21">
        <v>189</v>
      </c>
      <c r="EA22" s="21">
        <v>199</v>
      </c>
      <c r="EB22" s="21">
        <v>199</v>
      </c>
      <c r="EC22" s="21">
        <v>201</v>
      </c>
      <c r="ED22" s="21">
        <v>203</v>
      </c>
      <c r="EE22" s="12">
        <v>48.2</v>
      </c>
      <c r="EF22" s="12">
        <v>45.2</v>
      </c>
      <c r="EG22" s="12">
        <v>43.1</v>
      </c>
      <c r="EH22" s="12">
        <v>43.9</v>
      </c>
      <c r="EI22" s="12">
        <v>45.7</v>
      </c>
      <c r="EJ22" s="12">
        <v>37.9</v>
      </c>
      <c r="EK22" s="12">
        <v>41.1</v>
      </c>
      <c r="EL22" s="12">
        <v>40.799999999999997</v>
      </c>
      <c r="EM22" s="12">
        <v>38.799999999999997</v>
      </c>
      <c r="EN22" s="12">
        <v>39.1</v>
      </c>
      <c r="EO22" s="10">
        <v>4.51</v>
      </c>
      <c r="EP22" s="10">
        <v>5.23</v>
      </c>
      <c r="EQ22" s="10">
        <v>4.93</v>
      </c>
      <c r="ER22" s="10">
        <v>4.54</v>
      </c>
      <c r="ES22" s="10">
        <v>4.16</v>
      </c>
      <c r="ET22" s="10">
        <v>4.17</v>
      </c>
      <c r="EU22" s="10">
        <v>4.38</v>
      </c>
      <c r="EV22" s="10">
        <v>4.1900000000000004</v>
      </c>
      <c r="EW22" s="10">
        <v>3.93</v>
      </c>
      <c r="EX22" s="10">
        <v>3.61</v>
      </c>
      <c r="EY22" s="13">
        <v>28186.991062562065</v>
      </c>
      <c r="EZ22" s="13">
        <v>24857.114228456914</v>
      </c>
      <c r="FA22" s="11">
        <v>13145.119521912351</v>
      </c>
      <c r="FB22" s="13">
        <v>8267.5648702594808</v>
      </c>
      <c r="FC22" s="13">
        <v>6899.3034825870636</v>
      </c>
      <c r="FD22" s="13">
        <v>8168.0957128614154</v>
      </c>
      <c r="FE22" s="11">
        <v>9934.4621513944239</v>
      </c>
      <c r="FF22" s="11">
        <v>6237.0629370629376</v>
      </c>
      <c r="FG22" s="11">
        <v>3524.407114624506</v>
      </c>
      <c r="FH22" s="12">
        <v>774.97716894977179</v>
      </c>
      <c r="FI22" s="13">
        <v>280.97999999999996</v>
      </c>
      <c r="FJ22" s="10">
        <v>12</v>
      </c>
      <c r="FK22" s="10">
        <v>290.60999999999996</v>
      </c>
      <c r="FL22" s="10">
        <v>116</v>
      </c>
      <c r="FM22" s="10">
        <v>114.18999999999998</v>
      </c>
      <c r="FN22" s="10">
        <v>284.62</v>
      </c>
      <c r="FO22" s="10">
        <v>155.04999999999998</v>
      </c>
      <c r="FP22" s="10">
        <v>121.35000000000001</v>
      </c>
      <c r="FQ22" s="13">
        <f t="shared" si="47"/>
        <v>1189.7058823529412</v>
      </c>
      <c r="FR22" s="13">
        <f t="shared" si="48"/>
        <v>1062.237394957983</v>
      </c>
      <c r="FS22" s="13">
        <f t="shared" si="0"/>
        <v>2754.7058823529405</v>
      </c>
      <c r="FT22" s="13">
        <f t="shared" si="1"/>
        <v>2849.117647058823</v>
      </c>
      <c r="FU22" s="13">
        <f t="shared" si="49"/>
        <v>1119.5098039215684</v>
      </c>
      <c r="FV22" s="13">
        <f t="shared" si="50"/>
        <v>2790.3921568627452</v>
      </c>
      <c r="FW22" s="13">
        <f t="shared" si="51"/>
        <v>9513.7254901960769</v>
      </c>
      <c r="FX22" s="13">
        <f t="shared" si="52"/>
        <v>1520.098039215686</v>
      </c>
      <c r="FY22" s="13">
        <v>76.73</v>
      </c>
      <c r="FZ22" s="13">
        <v>72.28</v>
      </c>
      <c r="GA22" s="13">
        <f t="shared" si="53"/>
        <v>6.0399999999999778</v>
      </c>
      <c r="GB22" s="10">
        <v>3.34</v>
      </c>
      <c r="GC22" s="13">
        <f t="shared" si="54"/>
        <v>92.007176470588206</v>
      </c>
      <c r="GD22" s="13">
        <v>1.085</v>
      </c>
      <c r="GE22" s="13">
        <f t="shared" si="55"/>
        <v>30.912926470588229</v>
      </c>
      <c r="GF22" s="13">
        <v>1.74</v>
      </c>
      <c r="GG22" s="13">
        <f t="shared" si="56"/>
        <v>19.479470588235287</v>
      </c>
      <c r="GH22" s="13">
        <v>3.76</v>
      </c>
      <c r="GI22" s="13">
        <f t="shared" si="57"/>
        <v>57.155686274509783</v>
      </c>
      <c r="GJ22" s="13">
        <f t="shared" si="58"/>
        <v>199.5552598039215</v>
      </c>
      <c r="GK22" s="13">
        <f t="shared" si="59"/>
        <v>178.17433911064418</v>
      </c>
      <c r="GL22" s="10">
        <v>17.2</v>
      </c>
      <c r="GM22" s="13">
        <v>6.24</v>
      </c>
      <c r="GN22" s="13">
        <f t="shared" si="60"/>
        <v>5221.0482396687457</v>
      </c>
      <c r="GO22" s="13">
        <v>2.2599999999999998</v>
      </c>
      <c r="GP22" s="13">
        <f t="shared" si="61"/>
        <v>0.36217948717948711</v>
      </c>
      <c r="GQ22" s="13">
        <f t="shared" si="62"/>
        <v>1890.9565739825903</v>
      </c>
      <c r="GR22" s="13">
        <f t="shared" si="63"/>
        <v>2117.8713628605014</v>
      </c>
      <c r="GS22" s="13">
        <v>4783.1177777777775</v>
      </c>
      <c r="GT22" s="13">
        <v>5156.914285714287</v>
      </c>
      <c r="GU22" s="13">
        <f t="shared" si="64"/>
        <v>1908.0582857142861</v>
      </c>
      <c r="GV22" s="13">
        <f t="shared" si="65"/>
        <v>2137.0252800000007</v>
      </c>
      <c r="GW22" s="13">
        <f>GS22*GP22</f>
        <v>1732.3471438746435</v>
      </c>
      <c r="GX22" s="13">
        <f>GW22*1.12</f>
        <v>1940.2288011396008</v>
      </c>
      <c r="GY22" s="13">
        <v>3</v>
      </c>
      <c r="GZ22" s="13">
        <f t="shared" si="66"/>
        <v>2.94</v>
      </c>
      <c r="HA22" s="21">
        <v>2994</v>
      </c>
      <c r="HB22" s="13">
        <f t="shared" si="2"/>
        <v>0.47115384615384615</v>
      </c>
      <c r="HC22" s="21">
        <f t="shared" si="91"/>
        <v>2510.1193459945889</v>
      </c>
      <c r="HD22" s="22">
        <f t="shared" si="4"/>
        <v>1.3274336283185841</v>
      </c>
      <c r="HE22" s="21">
        <f t="shared" si="5"/>
        <v>2505.0991073026003</v>
      </c>
      <c r="HF22" s="13">
        <v>4.18</v>
      </c>
      <c r="HG22" s="22">
        <f t="shared" si="67"/>
        <v>104.92298866257381</v>
      </c>
      <c r="HH22" s="22">
        <f>(GR22-1701.25)/G22</f>
        <v>2.3248959981054766</v>
      </c>
      <c r="HI22" s="13">
        <v>0.54672500000000002</v>
      </c>
      <c r="HJ22" s="13">
        <v>0.39775000000000005</v>
      </c>
      <c r="HK22" s="13">
        <v>0.40536875000000006</v>
      </c>
      <c r="HL22" s="13">
        <v>0.33506249999999993</v>
      </c>
      <c r="HM22" s="13">
        <v>0.20517499999999997</v>
      </c>
      <c r="HN22" s="13">
        <v>0.18988125000000003</v>
      </c>
      <c r="HO22" s="13">
        <v>0.2399099375</v>
      </c>
      <c r="HP22" s="13">
        <v>0.14836993749999999</v>
      </c>
      <c r="HQ22" s="13">
        <v>8.5464874999999996E-2</v>
      </c>
      <c r="HR22" s="13">
        <v>-9.535937500000001E-3</v>
      </c>
      <c r="HS22" s="13">
        <v>0.1576783125</v>
      </c>
      <c r="HT22" s="13">
        <v>0.45417143749999994</v>
      </c>
      <c r="HU22" s="13">
        <v>0.48432581249999995</v>
      </c>
      <c r="HV22" s="13">
        <v>0.12988750000000002</v>
      </c>
      <c r="HW22" s="13">
        <v>0.63185837500000008</v>
      </c>
      <c r="HX22" s="13">
        <v>1.0641443125000001</v>
      </c>
      <c r="HY22" s="13">
        <v>0.65697231249999999</v>
      </c>
      <c r="HZ22" s="13">
        <v>1.0552199375</v>
      </c>
      <c r="IA22" s="13">
        <v>0.70336962500000011</v>
      </c>
      <c r="IB22" s="13">
        <v>0.58253333333333324</v>
      </c>
      <c r="IC22" s="13">
        <v>0.42958666666666684</v>
      </c>
      <c r="ID22" s="13">
        <v>0.41533999999999999</v>
      </c>
      <c r="IE22" s="13">
        <v>0.37891999999999998</v>
      </c>
      <c r="IF22" s="13">
        <v>0.25912666666666662</v>
      </c>
      <c r="IG22" s="13">
        <v>0.23240666666666668</v>
      </c>
      <c r="IH22" s="13">
        <v>0.21170653333333325</v>
      </c>
      <c r="II22" s="13">
        <v>0.16738500000000001</v>
      </c>
      <c r="IJ22" s="13">
        <v>6.2571266666666681E-2</v>
      </c>
      <c r="IK22" s="13">
        <v>1.6662133333333329E-2</v>
      </c>
      <c r="IL22" s="13">
        <v>0.15113760000000004</v>
      </c>
      <c r="IM22" s="13">
        <v>0.38404433333333327</v>
      </c>
      <c r="IN22" s="13">
        <v>0.42948439999999993</v>
      </c>
      <c r="IO22" s="13">
        <v>0.11979333333333329</v>
      </c>
      <c r="IP22" s="13">
        <v>0.53763260000000013</v>
      </c>
      <c r="IQ22" s="13">
        <v>0.90360240000000003</v>
      </c>
      <c r="IR22" s="13">
        <v>0.71333513333333298</v>
      </c>
      <c r="IS22" s="13">
        <v>0.91586793333333316</v>
      </c>
      <c r="IT22" s="13">
        <v>0.75066733333333346</v>
      </c>
      <c r="IU22" s="13">
        <v>0.61540400000000006</v>
      </c>
      <c r="IV22" s="13">
        <v>0.42982399999999993</v>
      </c>
      <c r="IW22" s="13">
        <v>0.42629199999999989</v>
      </c>
      <c r="IX22" s="13">
        <v>0.36991199999999991</v>
      </c>
      <c r="IY22" s="13">
        <v>0.26878400000000008</v>
      </c>
      <c r="IZ22" s="13">
        <v>0.235732</v>
      </c>
      <c r="JA22" s="13">
        <v>0.24894712000000002</v>
      </c>
      <c r="JB22" s="13">
        <v>0.18133784000000003</v>
      </c>
      <c r="JC22" s="13">
        <v>7.4837799999999996E-2</v>
      </c>
      <c r="JD22" s="13">
        <v>4.0555600000000006E-3</v>
      </c>
      <c r="JE22" s="13">
        <v>0.17741735999999997</v>
      </c>
      <c r="JF22" s="13">
        <v>0.39182144000000002</v>
      </c>
      <c r="JG22" s="13">
        <v>0.44588835999999998</v>
      </c>
      <c r="JH22" s="13">
        <v>0.10112800000000004</v>
      </c>
      <c r="JI22" s="13">
        <v>0.66359260000000009</v>
      </c>
      <c r="JJ22" s="13">
        <v>0.98016568000000026</v>
      </c>
      <c r="JK22" s="13">
        <v>0.7128385599999999</v>
      </c>
      <c r="JL22" s="13">
        <v>0.98302955999999997</v>
      </c>
      <c r="JM22" s="13">
        <v>0.7558496400000001</v>
      </c>
      <c r="JN22" s="13">
        <v>0.62262380952380936</v>
      </c>
      <c r="JO22" s="13">
        <v>0.41318571428571421</v>
      </c>
      <c r="JP22" s="13">
        <v>0.42384761904761908</v>
      </c>
      <c r="JQ22" s="13">
        <v>0.36780476190476191</v>
      </c>
      <c r="JR22" s="13">
        <v>0.26964285714285713</v>
      </c>
      <c r="JS22" s="13">
        <v>0.2324476190476191</v>
      </c>
      <c r="JT22" s="13">
        <v>0.25713147619047616</v>
      </c>
      <c r="JU22" s="13">
        <v>0.18978104761904765</v>
      </c>
      <c r="JV22" s="13">
        <v>5.8129619047619055E-2</v>
      </c>
      <c r="JW22" s="13">
        <v>-1.2748666666666667E-2</v>
      </c>
      <c r="JX22" s="13">
        <v>0.20206300000000002</v>
      </c>
      <c r="JY22" s="13">
        <v>0.39545185714285713</v>
      </c>
      <c r="JZ22" s="13">
        <v>0.45612914285714273</v>
      </c>
      <c r="KA22" s="13">
        <v>9.8161904761904756E-2</v>
      </c>
      <c r="KB22" s="13">
        <v>0.6936660952380953</v>
      </c>
      <c r="KC22" s="13">
        <v>1.0680756666666666</v>
      </c>
      <c r="KD22" s="13">
        <v>0.78655242857142871</v>
      </c>
      <c r="KE22" s="13">
        <v>1.056775142857143</v>
      </c>
      <c r="KF22" s="13">
        <v>0.82236500000000001</v>
      </c>
      <c r="KG22" s="13">
        <v>0.52886774193548391</v>
      </c>
      <c r="KH22" s="13">
        <v>0.35284193548387099</v>
      </c>
      <c r="KI22" s="13">
        <v>0.31514838709677423</v>
      </c>
      <c r="KJ22" s="13">
        <v>0.31145161290322582</v>
      </c>
      <c r="KK22" s="13">
        <v>0.21386129032258064</v>
      </c>
      <c r="KL22" s="13">
        <v>0.18562903225806446</v>
      </c>
      <c r="KM22" s="13">
        <v>0.25845464516129035</v>
      </c>
      <c r="KN22" s="13">
        <v>0.25297129032258064</v>
      </c>
      <c r="KO22" s="13">
        <v>6.2375322580645147E-2</v>
      </c>
      <c r="KP22" s="13">
        <v>5.646006451612904E-2</v>
      </c>
      <c r="KQ22" s="13">
        <v>0.19937680645161293</v>
      </c>
      <c r="KR22" s="13">
        <v>0.42384987096774202</v>
      </c>
      <c r="KS22" s="13">
        <v>0.48009448387096776</v>
      </c>
      <c r="KT22" s="13">
        <v>9.759032258064515E-2</v>
      </c>
      <c r="KU22" s="13">
        <v>0.70035570967741922</v>
      </c>
      <c r="KV22" s="13">
        <v>0.78797025806451615</v>
      </c>
      <c r="KW22" s="13">
        <v>0.77373590322580643</v>
      </c>
      <c r="KX22" s="13">
        <v>0.82274480645161285</v>
      </c>
      <c r="KY22" s="13">
        <v>0.81101716129032264</v>
      </c>
      <c r="KZ22" s="13">
        <v>0.48764838709677427</v>
      </c>
      <c r="LA22" s="13">
        <v>0.28819677419354844</v>
      </c>
      <c r="LB22" s="13">
        <v>0.23995161290322592</v>
      </c>
      <c r="LC22" s="13">
        <v>0.22467096774193554</v>
      </c>
      <c r="LD22" s="13">
        <v>0.18095161290322576</v>
      </c>
      <c r="LE22" s="13">
        <v>0.15546129032258071</v>
      </c>
      <c r="LF22" s="13">
        <v>0.36788383870967745</v>
      </c>
      <c r="LG22" s="13">
        <v>0.33956064516129025</v>
      </c>
      <c r="LH22" s="13">
        <v>0.12360341935483873</v>
      </c>
      <c r="LI22" s="13">
        <v>9.1546096774193592E-2</v>
      </c>
      <c r="LJ22" s="13">
        <v>0.25641419354838713</v>
      </c>
      <c r="LK22" s="13">
        <v>0.45774035483870951</v>
      </c>
      <c r="LL22" s="13">
        <v>0.51545332258064502</v>
      </c>
      <c r="LM22" s="13">
        <v>4.3719354838709694E-2</v>
      </c>
      <c r="LN22" s="13">
        <v>1.1766461290322581</v>
      </c>
      <c r="LO22" s="13">
        <v>0.76303764516129025</v>
      </c>
      <c r="LP22" s="13">
        <v>0.70064216129032242</v>
      </c>
      <c r="LQ22" s="13">
        <v>0.81105767741935464</v>
      </c>
      <c r="LR22" s="13">
        <v>0.76174961290322563</v>
      </c>
      <c r="LS22" s="21">
        <v>-9999</v>
      </c>
      <c r="LT22" s="21">
        <v>-9999</v>
      </c>
      <c r="LU22" s="21">
        <v>-9999</v>
      </c>
      <c r="LV22" s="13">
        <f t="shared" si="96"/>
        <v>10130</v>
      </c>
      <c r="LW22" s="13">
        <f t="shared" si="7"/>
        <v>3439.7493354838703</v>
      </c>
      <c r="LX22" s="13">
        <v>0.50109999999999999</v>
      </c>
      <c r="LY22" s="13">
        <v>0.28320000000000001</v>
      </c>
      <c r="LZ22" s="13">
        <v>0.16070000000000001</v>
      </c>
      <c r="MA22" s="13">
        <v>0.1704</v>
      </c>
      <c r="MB22" s="13">
        <v>0.1391</v>
      </c>
      <c r="MC22" s="13">
        <v>0.12559999999999999</v>
      </c>
      <c r="MD22" s="13">
        <v>0.4914</v>
      </c>
      <c r="ME22" s="13">
        <v>0.51349999999999996</v>
      </c>
      <c r="MF22" s="13">
        <v>0.2485</v>
      </c>
      <c r="MG22" s="13">
        <v>0.27589999999999998</v>
      </c>
      <c r="MH22" s="13">
        <v>0.2772</v>
      </c>
      <c r="MI22" s="13">
        <v>0.56469999999999998</v>
      </c>
      <c r="MJ22" s="13">
        <v>0.59860000000000002</v>
      </c>
      <c r="MK22" s="13">
        <v>3.1300000000000001E-2</v>
      </c>
      <c r="ML22" s="13">
        <v>1.9486000000000001</v>
      </c>
      <c r="MM22" s="13">
        <v>0.54039999999999999</v>
      </c>
      <c r="MN22" s="13">
        <v>0.56489999999999996</v>
      </c>
      <c r="MO22" s="13">
        <v>0.63980000000000004</v>
      </c>
      <c r="MP22" s="13">
        <v>0.65920000000000001</v>
      </c>
      <c r="MQ22" s="13">
        <v>37.617272727</v>
      </c>
      <c r="MR22" s="13">
        <v>36.338181818000002</v>
      </c>
      <c r="MS22" s="13">
        <v>36.643181818000002</v>
      </c>
      <c r="MT22" s="13">
        <f t="shared" si="69"/>
        <v>-0.9740909089999974</v>
      </c>
      <c r="MU22" s="13">
        <v>109.33181818</v>
      </c>
      <c r="MV22" s="13">
        <f t="shared" si="70"/>
        <v>37.668181820000001</v>
      </c>
      <c r="MW22" s="13">
        <f t="shared" si="8"/>
        <v>19.342611364569997</v>
      </c>
      <c r="MX22" s="13">
        <v>0.35356060606060608</v>
      </c>
      <c r="MY22" s="13">
        <v>0.18839090909090908</v>
      </c>
      <c r="MZ22" s="13">
        <v>0.12130909090909089</v>
      </c>
      <c r="NA22" s="13">
        <v>0.12353636363636365</v>
      </c>
      <c r="NB22" s="13">
        <v>9.7151515151515169E-2</v>
      </c>
      <c r="NC22" s="13">
        <v>8.2645454545454564E-2</v>
      </c>
      <c r="ND22" s="13">
        <v>0.48149957575757585</v>
      </c>
      <c r="NE22" s="13">
        <v>0.48870269696969693</v>
      </c>
      <c r="NF22" s="13">
        <v>0.20739133333333334</v>
      </c>
      <c r="NG22" s="13">
        <v>0.21619512121212126</v>
      </c>
      <c r="NH22" s="13">
        <v>0.30451839393939389</v>
      </c>
      <c r="NI22" s="13">
        <v>0.56863103030303019</v>
      </c>
      <c r="NJ22" s="13">
        <v>0.62060887878787874</v>
      </c>
      <c r="NK22" s="13">
        <v>2.638484848484848E-2</v>
      </c>
      <c r="NL22" s="13">
        <v>1.8657583939393942</v>
      </c>
      <c r="NM22" s="13">
        <v>0.62297587878787875</v>
      </c>
      <c r="NN22" s="13">
        <v>0.63163127272727271</v>
      </c>
      <c r="NO22" s="13">
        <v>0.70992290909090894</v>
      </c>
      <c r="NP22" s="13">
        <v>0.71673433333333325</v>
      </c>
      <c r="NQ22" s="13">
        <v>46.704999999999998</v>
      </c>
      <c r="NR22" s="13">
        <v>40.325000000000003</v>
      </c>
      <c r="NS22" s="13">
        <v>138.35</v>
      </c>
      <c r="NT22" s="13">
        <f t="shared" si="71"/>
        <v>27.650000000000006</v>
      </c>
      <c r="NU22" s="13">
        <f t="shared" si="9"/>
        <v>13.512629571212123</v>
      </c>
      <c r="NV22" s="13">
        <v>0.43856481481481469</v>
      </c>
      <c r="NW22" s="13">
        <v>0.2166851851851852</v>
      </c>
      <c r="NX22" s="13">
        <v>0.10576481481481481</v>
      </c>
      <c r="NY22" s="13">
        <v>0.11587962962962964</v>
      </c>
      <c r="NZ22" s="13">
        <v>9.7003703703703703E-2</v>
      </c>
      <c r="OA22" s="13">
        <v>8.3992592592592605E-2</v>
      </c>
      <c r="OB22" s="13">
        <v>0.58110283333333335</v>
      </c>
      <c r="OC22" s="13">
        <v>0.61086655555555536</v>
      </c>
      <c r="OD22" s="13">
        <v>0.30270874074074072</v>
      </c>
      <c r="OE22" s="13">
        <v>0.34399875925925927</v>
      </c>
      <c r="OF22" s="13">
        <v>0.33817466666666679</v>
      </c>
      <c r="OG22" s="13">
        <v>0.63717642592592594</v>
      </c>
      <c r="OH22" s="13">
        <v>0.67780701851851866</v>
      </c>
      <c r="OI22" s="13">
        <v>1.8875925925925924E-2</v>
      </c>
      <c r="OJ22" s="13">
        <v>2.7929271111111116</v>
      </c>
      <c r="OK22" s="13">
        <v>0.5542083333333333</v>
      </c>
      <c r="OL22" s="13">
        <v>0.58203124074074075</v>
      </c>
      <c r="OM22" s="13">
        <v>0.66639511111111116</v>
      </c>
      <c r="ON22" s="13">
        <v>0.68727600000000011</v>
      </c>
      <c r="OO22" s="13">
        <v>37.21</v>
      </c>
      <c r="OP22" s="13">
        <v>39.36</v>
      </c>
      <c r="OQ22" s="13">
        <v>121.22307692</v>
      </c>
      <c r="OR22" s="13">
        <f t="shared" si="80"/>
        <v>49.776923080000003</v>
      </c>
      <c r="OS22" s="13">
        <f t="shared" si="77"/>
        <v>30.407057548033428</v>
      </c>
      <c r="OT22" s="13">
        <v>0.56574000000000013</v>
      </c>
      <c r="OU22" s="13">
        <v>0.26526750000000004</v>
      </c>
      <c r="OV22" s="13">
        <v>7.6807500000000001E-2</v>
      </c>
      <c r="OW22" s="13">
        <v>0.10950250000000003</v>
      </c>
      <c r="OX22" s="13">
        <v>0.1034675</v>
      </c>
      <c r="OY22" s="13">
        <v>9.6282499999999979E-2</v>
      </c>
      <c r="OZ22" s="13">
        <v>0.67155929999999975</v>
      </c>
      <c r="PA22" s="13">
        <v>0.75618827500000008</v>
      </c>
      <c r="PB22" s="13">
        <v>0.41128239999999999</v>
      </c>
      <c r="PC22" s="13">
        <v>0.54579094999999977</v>
      </c>
      <c r="PD22" s="13">
        <v>0.36075742499999996</v>
      </c>
      <c r="PE22" s="13">
        <v>0.68682107499999989</v>
      </c>
      <c r="PF22" s="13">
        <v>0.70522252499999993</v>
      </c>
      <c r="PG22" s="13">
        <v>6.0349999999999996E-3</v>
      </c>
      <c r="PH22" s="13">
        <v>4.1698903999999999</v>
      </c>
      <c r="PI22" s="13">
        <v>0.478589775</v>
      </c>
      <c r="PJ22" s="13">
        <v>0.53812182499999983</v>
      </c>
      <c r="PK22" s="13">
        <v>0.61643395000000001</v>
      </c>
      <c r="PL22" s="13">
        <v>0.66022109999999989</v>
      </c>
      <c r="PM22" s="13">
        <f t="shared" si="10"/>
        <v>0.54328593721316298</v>
      </c>
      <c r="PN22" s="13">
        <v>44.885172410000003</v>
      </c>
      <c r="PO22" s="13">
        <v>39.338000000000001</v>
      </c>
      <c r="PP22" s="13">
        <v>42.160666667000001</v>
      </c>
      <c r="PQ22" s="13">
        <f t="shared" si="92"/>
        <v>41.617380729786838</v>
      </c>
      <c r="PR22" s="13">
        <v>111.36666667</v>
      </c>
      <c r="PS22" s="13">
        <f t="shared" si="93"/>
        <v>77.633333329999999</v>
      </c>
      <c r="PT22" s="13">
        <f t="shared" si="12"/>
        <v>58.705416413312712</v>
      </c>
      <c r="PU22" s="13">
        <v>0.54529090909090927</v>
      </c>
      <c r="PV22" s="13">
        <v>0.23546363636363637</v>
      </c>
      <c r="PW22" s="13">
        <v>6.5145454545454534E-2</v>
      </c>
      <c r="PX22" s="13">
        <v>9.1731818181818178E-2</v>
      </c>
      <c r="PY22" s="13">
        <v>8.4850000000000009E-2</v>
      </c>
      <c r="PZ22" s="13">
        <v>7.6554545454545445E-2</v>
      </c>
      <c r="QA22" s="13">
        <v>0.7113126363636364</v>
      </c>
      <c r="QB22" s="13">
        <v>0.78594772727272721</v>
      </c>
      <c r="QC22" s="13">
        <v>0.43814568181818186</v>
      </c>
      <c r="QD22" s="13">
        <v>0.56563640909090906</v>
      </c>
      <c r="QE22" s="13">
        <v>0.39688381818181817</v>
      </c>
      <c r="QF22" s="13">
        <v>0.73029459090909077</v>
      </c>
      <c r="QG22" s="13">
        <v>0.7531750454545455</v>
      </c>
      <c r="QH22" s="13">
        <v>6.8818181818181825E-3</v>
      </c>
      <c r="QI22" s="13">
        <v>4.9524853181818189</v>
      </c>
      <c r="QJ22" s="13">
        <v>0.50525509090909093</v>
      </c>
      <c r="QK22" s="13">
        <v>0.55818086363636354</v>
      </c>
      <c r="QL22" s="13">
        <v>0.64553290909090899</v>
      </c>
      <c r="QM22" s="13">
        <v>0.68341545454545449</v>
      </c>
      <c r="QN22" s="13">
        <f t="shared" si="13"/>
        <v>0.51170132050338735</v>
      </c>
      <c r="QO22" s="21">
        <v>-9999</v>
      </c>
      <c r="QP22" s="21">
        <v>-9999</v>
      </c>
      <c r="QQ22" s="21">
        <v>-9999</v>
      </c>
      <c r="QR22" s="13">
        <f t="shared" si="109"/>
        <v>10188</v>
      </c>
      <c r="QS22" s="13">
        <f t="shared" si="110"/>
        <v>8007.2354454545448</v>
      </c>
      <c r="QT22" s="13">
        <v>0.56656904761904769</v>
      </c>
      <c r="QU22" s="13">
        <v>0.24119047619047621</v>
      </c>
      <c r="QV22" s="13">
        <v>5.9064285714285715E-2</v>
      </c>
      <c r="QW22" s="13">
        <v>8.0426190476190498E-2</v>
      </c>
      <c r="QX22" s="13">
        <v>8.2180952380952355E-2</v>
      </c>
      <c r="QY22" s="13">
        <v>7.4323809523809528E-2</v>
      </c>
      <c r="QZ22" s="13">
        <v>0.75049314285714286</v>
      </c>
      <c r="RA22" s="13">
        <v>0.80975609523809511</v>
      </c>
      <c r="RB22" s="13">
        <v>0.49853264285714277</v>
      </c>
      <c r="RC22" s="13">
        <v>0.60454140476190477</v>
      </c>
      <c r="RD22" s="13">
        <v>0.40284340476190472</v>
      </c>
      <c r="RE22" s="13">
        <v>0.74583435714285717</v>
      </c>
      <c r="RF22" s="13">
        <v>0.76755004761904744</v>
      </c>
      <c r="RG22" s="13">
        <v>-1.7547619047619048E-3</v>
      </c>
      <c r="RH22" s="13">
        <v>6.05654945238095</v>
      </c>
      <c r="RI22" s="13">
        <v>0.49815140476190478</v>
      </c>
      <c r="RJ22" s="13">
        <v>0.53699359523809509</v>
      </c>
      <c r="RK22" s="13">
        <v>0.64206519047619037</v>
      </c>
      <c r="RL22" s="13">
        <v>0.66977028571428565</v>
      </c>
      <c r="RM22" s="13">
        <f t="shared" si="14"/>
        <v>0.61241982773679482</v>
      </c>
      <c r="RN22" s="13">
        <v>0.57732195121951235</v>
      </c>
      <c r="RO22" s="13">
        <v>0.26489512195121956</v>
      </c>
      <c r="RP22" s="13">
        <v>5.0456097560975612E-2</v>
      </c>
      <c r="RQ22" s="13">
        <v>8.6443902439024403E-2</v>
      </c>
      <c r="RR22" s="13">
        <v>8.2243902439024394E-2</v>
      </c>
      <c r="RS22" s="13">
        <v>7.435121951219513E-2</v>
      </c>
      <c r="RT22" s="13">
        <v>0.73906319512195107</v>
      </c>
      <c r="RU22" s="13">
        <v>0.83875612195121951</v>
      </c>
      <c r="RV22" s="13">
        <v>0.5074937804878048</v>
      </c>
      <c r="RW22" s="13">
        <v>0.67957568292682913</v>
      </c>
      <c r="RX22" s="13">
        <v>0.37078865853658538</v>
      </c>
      <c r="RY22" s="13">
        <v>0.75006073170731724</v>
      </c>
      <c r="RZ22" s="13">
        <v>0.77142614634146311</v>
      </c>
      <c r="SA22" s="13">
        <v>4.1999999999999989E-3</v>
      </c>
      <c r="SB22" s="13">
        <v>5.6930806585365836</v>
      </c>
      <c r="SC22" s="13">
        <v>0.44202219512195107</v>
      </c>
      <c r="SD22" s="13">
        <v>0.50168478048780485</v>
      </c>
      <c r="SE22" s="13">
        <v>0.59273865853658514</v>
      </c>
      <c r="SF22" s="13">
        <v>0.63625497560975608</v>
      </c>
      <c r="SG22" s="13">
        <f t="shared" si="15"/>
        <v>0.93843325771929376</v>
      </c>
      <c r="SH22" s="21">
        <v>137.76190476190476</v>
      </c>
      <c r="SI22" s="21">
        <f>EC22-SH22+2</f>
        <v>65.238095238095241</v>
      </c>
      <c r="SJ22" s="24">
        <f>RU22*SI22</f>
        <v>54.718851765389083</v>
      </c>
      <c r="SK22" s="13">
        <v>0.59328749999999997</v>
      </c>
      <c r="SL22" s="13">
        <v>0.25032249999999995</v>
      </c>
      <c r="SM22" s="13">
        <v>3.9797500000000013E-2</v>
      </c>
      <c r="SN22" s="13">
        <v>7.1059999999999998E-2</v>
      </c>
      <c r="SO22" s="13">
        <v>7.075250000000001E-2</v>
      </c>
      <c r="SP22" s="13">
        <v>6.8502499999999994E-2</v>
      </c>
      <c r="SQ22" s="13">
        <v>0.78575644999999994</v>
      </c>
      <c r="SR22" s="13">
        <v>0.8736857250000003</v>
      </c>
      <c r="SS22" s="13">
        <v>0.557268875</v>
      </c>
      <c r="ST22" s="13">
        <v>0.72461029999999993</v>
      </c>
      <c r="SU22" s="13">
        <v>0.40653887500000002</v>
      </c>
      <c r="SV22" s="13">
        <v>0.78703367499999999</v>
      </c>
      <c r="SW22" s="13">
        <v>0.79280370000000011</v>
      </c>
      <c r="SX22" s="13">
        <v>3.0749999999999972E-4</v>
      </c>
      <c r="SY22" s="13">
        <v>7.3654168000000011</v>
      </c>
      <c r="SZ22" s="13">
        <v>0.46538425000000005</v>
      </c>
      <c r="TA22" s="13">
        <v>0.51739849999999998</v>
      </c>
      <c r="TB22" s="13">
        <v>0.61969422500000004</v>
      </c>
      <c r="TC22" s="13">
        <v>0.65667487499999999</v>
      </c>
      <c r="TD22" s="13">
        <v>1.5029556959999999</v>
      </c>
      <c r="TE22" s="13">
        <v>-0.77448328399999999</v>
      </c>
      <c r="TF22" s="13">
        <f t="shared" si="73"/>
        <v>1.0986734564042959</v>
      </c>
      <c r="TG22" s="21">
        <v>123.44117647058823</v>
      </c>
      <c r="TH22" s="21">
        <f t="shared" si="16"/>
        <v>79.558823529411768</v>
      </c>
      <c r="TI22" s="24">
        <f t="shared" si="74"/>
        <v>69.5094084154412</v>
      </c>
      <c r="TJ22" s="26">
        <v>21</v>
      </c>
      <c r="TK22" s="24">
        <v>5.1100000000000003</v>
      </c>
      <c r="TL22" s="13">
        <v>1.07</v>
      </c>
      <c r="TM22" s="24">
        <v>80.2</v>
      </c>
      <c r="TN22" s="24">
        <v>27.5</v>
      </c>
      <c r="TO22" s="24">
        <v>5.4</v>
      </c>
      <c r="TP22" s="24">
        <v>10</v>
      </c>
    </row>
    <row r="23" spans="1:536" x14ac:dyDescent="0.25">
      <c r="A23" s="10">
        <v>22</v>
      </c>
      <c r="B23" s="20">
        <v>3</v>
      </c>
      <c r="C23" s="21">
        <v>303</v>
      </c>
      <c r="D23" s="21">
        <v>3</v>
      </c>
      <c r="E23" s="21" t="s">
        <v>60</v>
      </c>
      <c r="F23" s="21">
        <v>4</v>
      </c>
      <c r="G23" s="24">
        <f t="shared" si="17"/>
        <v>179.20000000000002</v>
      </c>
      <c r="H23" s="24">
        <f t="shared" si="18"/>
        <v>59.733333333333341</v>
      </c>
      <c r="I23" s="21">
        <v>160</v>
      </c>
      <c r="J23" s="13">
        <f t="shared" si="19"/>
        <v>59.733333333333341</v>
      </c>
      <c r="K23" s="13">
        <f t="shared" si="20"/>
        <v>59.733333333333341</v>
      </c>
      <c r="L23" s="13">
        <f t="shared" si="21"/>
        <v>59.733333333333341</v>
      </c>
      <c r="M23" s="22">
        <v>408733.15986299998</v>
      </c>
      <c r="N23" s="22">
        <v>3660456.3638980002</v>
      </c>
      <c r="O23" s="23">
        <v>33.078876999999999</v>
      </c>
      <c r="P23" s="23">
        <v>-111.977847</v>
      </c>
      <c r="Q23" s="13">
        <v>51.12</v>
      </c>
      <c r="R23" s="13">
        <v>20.72</v>
      </c>
      <c r="S23" s="13">
        <v>28.16</v>
      </c>
      <c r="T23" s="13">
        <v>49.12</v>
      </c>
      <c r="U23" s="13">
        <v>24.72</v>
      </c>
      <c r="V23" s="13">
        <v>26.160000000000004</v>
      </c>
      <c r="W23" s="10">
        <v>-9999</v>
      </c>
      <c r="X23" s="10">
        <v>-9999</v>
      </c>
      <c r="Y23" s="10">
        <v>-9999</v>
      </c>
      <c r="Z23" s="13">
        <v>46.932330827067702</v>
      </c>
      <c r="AA23" s="21">
        <v>-9999</v>
      </c>
      <c r="AB23" s="21">
        <v>-9999</v>
      </c>
      <c r="AC23" s="21">
        <v>-9999</v>
      </c>
      <c r="AD23" s="10">
        <v>8.5</v>
      </c>
      <c r="AE23" s="10">
        <v>7.2</v>
      </c>
      <c r="AF23" s="13">
        <v>0.66</v>
      </c>
      <c r="AG23" s="10" t="s">
        <v>126</v>
      </c>
      <c r="AH23" s="10">
        <v>2</v>
      </c>
      <c r="AI23" s="24">
        <v>0.9</v>
      </c>
      <c r="AJ23" s="24">
        <v>0.1</v>
      </c>
      <c r="AK23" s="10">
        <v>0</v>
      </c>
      <c r="AL23" s="10">
        <v>222</v>
      </c>
      <c r="AM23" s="10">
        <v>34</v>
      </c>
      <c r="AN23" s="13">
        <v>0.76</v>
      </c>
      <c r="AO23" s="24">
        <v>4.4000000000000004</v>
      </c>
      <c r="AP23" s="24">
        <v>11.1</v>
      </c>
      <c r="AQ23" s="13">
        <v>2.2799999999999998</v>
      </c>
      <c r="AR23" s="10">
        <v>3522</v>
      </c>
      <c r="AS23" s="10">
        <v>291</v>
      </c>
      <c r="AT23" s="10">
        <v>237</v>
      </c>
      <c r="AU23" s="10">
        <v>21.6</v>
      </c>
      <c r="AV23" s="10">
        <v>0</v>
      </c>
      <c r="AW23" s="10">
        <v>3</v>
      </c>
      <c r="AX23" s="10">
        <v>81</v>
      </c>
      <c r="AY23" s="10">
        <v>11</v>
      </c>
      <c r="AZ23" s="10">
        <v>5</v>
      </c>
      <c r="BA23" s="10">
        <v>0.9</v>
      </c>
      <c r="BB23" s="10">
        <v>21</v>
      </c>
      <c r="BC23" s="25">
        <v>0.91349273698397648</v>
      </c>
      <c r="BD23" s="25">
        <v>1.3178178924859516</v>
      </c>
      <c r="BE23" s="25">
        <v>0.56328198993071132</v>
      </c>
      <c r="BF23" s="25">
        <v>1.0888567004645122</v>
      </c>
      <c r="BG23" s="25">
        <v>1.5193163076615521</v>
      </c>
      <c r="BH23" s="25">
        <v>1.8983863715841536</v>
      </c>
      <c r="BI23" s="13">
        <f t="shared" si="22"/>
        <v>8.9252425178797132</v>
      </c>
      <c r="BJ23" s="13">
        <f t="shared" si="23"/>
        <v>11.178370477602559</v>
      </c>
      <c r="BK23" s="13">
        <f t="shared" si="24"/>
        <v>15.533797279460607</v>
      </c>
      <c r="BL23" s="13">
        <f t="shared" ref="BL23:BM23" si="123">(BK23+(BG23*4))</f>
        <v>21.611062510106816</v>
      </c>
      <c r="BM23" s="13">
        <f t="shared" si="123"/>
        <v>29.204607996443428</v>
      </c>
      <c r="BN23" s="13">
        <f t="shared" si="26"/>
        <v>4.3554268018580489</v>
      </c>
      <c r="BO23" s="13">
        <f t="shared" si="27"/>
        <v>6.0772652306462085</v>
      </c>
      <c r="BP23" s="13">
        <f t="shared" si="28"/>
        <v>7.5935454863366143</v>
      </c>
      <c r="BQ23" s="13">
        <f t="shared" si="29"/>
        <v>18.026237518840873</v>
      </c>
      <c r="BR23" s="25">
        <v>1.8020266560175711</v>
      </c>
      <c r="BS23" s="25">
        <v>1.740514197622955</v>
      </c>
      <c r="BT23" s="25">
        <v>1.9291161956034097</v>
      </c>
      <c r="BU23" s="25">
        <v>2.3625193546775884</v>
      </c>
      <c r="BV23" s="25">
        <v>2.1640261882153031</v>
      </c>
      <c r="BW23" s="25">
        <v>2.1681570664934804</v>
      </c>
      <c r="BX23" s="13">
        <f t="shared" si="30"/>
        <v>14.170163414562104</v>
      </c>
      <c r="BY23" s="13">
        <f t="shared" si="31"/>
        <v>21.886628196975742</v>
      </c>
      <c r="BZ23" s="13">
        <f t="shared" si="32"/>
        <v>31.336705615686096</v>
      </c>
      <c r="CA23" s="13">
        <f t="shared" si="33"/>
        <v>9.4500774187103538</v>
      </c>
      <c r="CB23" s="13">
        <f t="shared" si="34"/>
        <v>8.6561047528612125</v>
      </c>
      <c r="CC23" s="13">
        <f t="shared" si="35"/>
        <v>8.6726282659739216</v>
      </c>
      <c r="CD23" s="13">
        <f t="shared" si="36"/>
        <v>26.778810437545488</v>
      </c>
      <c r="CE23" s="13">
        <v>3.6850000000000001</v>
      </c>
      <c r="CF23" s="13">
        <v>1.47</v>
      </c>
      <c r="CG23" s="13">
        <v>1.0449999999999999</v>
      </c>
      <c r="CH23" s="13">
        <v>1.3149999999999999</v>
      </c>
      <c r="CI23" s="13">
        <v>1.61</v>
      </c>
      <c r="CJ23" s="13">
        <v>3.4649999999999999</v>
      </c>
      <c r="CK23" s="13">
        <f t="shared" si="37"/>
        <v>20.62</v>
      </c>
      <c r="CL23" s="13">
        <f t="shared" si="38"/>
        <v>24.8</v>
      </c>
      <c r="CM23" s="13">
        <f t="shared" si="39"/>
        <v>30.060000000000002</v>
      </c>
      <c r="CN23" s="13">
        <f t="shared" ref="CN23:CO23" si="124">(CM23+(CI23*4))</f>
        <v>36.5</v>
      </c>
      <c r="CO23" s="13">
        <f t="shared" si="124"/>
        <v>50.36</v>
      </c>
      <c r="CP23" s="13">
        <f t="shared" si="41"/>
        <v>5.26</v>
      </c>
      <c r="CQ23" s="13">
        <f t="shared" si="42"/>
        <v>6.44</v>
      </c>
      <c r="CR23" s="13">
        <f t="shared" si="43"/>
        <v>13.86</v>
      </c>
      <c r="CS23" s="13">
        <f t="shared" si="44"/>
        <v>25.56</v>
      </c>
      <c r="CT23" s="10">
        <v>-9999</v>
      </c>
      <c r="CU23" s="10">
        <v>-9999</v>
      </c>
      <c r="CV23" s="10">
        <v>-9999</v>
      </c>
      <c r="CW23" s="10">
        <v>-9999</v>
      </c>
      <c r="CX23" s="10">
        <v>-9999</v>
      </c>
      <c r="CY23" s="10">
        <v>-9999</v>
      </c>
      <c r="CZ23" s="13">
        <v>15</v>
      </c>
      <c r="DA23" s="13">
        <v>15</v>
      </c>
      <c r="DB23" s="13">
        <v>15</v>
      </c>
      <c r="DC23" s="13">
        <v>26.666666666666668</v>
      </c>
      <c r="DD23" s="13">
        <v>36.333333333333336</v>
      </c>
      <c r="DE23" s="13">
        <v>31.666666666666668</v>
      </c>
      <c r="DF23" s="13">
        <v>44.333333333333336</v>
      </c>
      <c r="DG23" s="13">
        <v>46.666666666666664</v>
      </c>
      <c r="DH23" s="13">
        <v>55.333333333333336</v>
      </c>
      <c r="DI23" s="13">
        <v>57.666666666666664</v>
      </c>
      <c r="DJ23" s="13">
        <v>68</v>
      </c>
      <c r="DK23" s="13">
        <v>71.333333333333329</v>
      </c>
      <c r="DL23" s="13">
        <v>81.333333333333329</v>
      </c>
      <c r="DM23" s="13">
        <v>84</v>
      </c>
      <c r="DN23" s="13">
        <v>91</v>
      </c>
      <c r="DO23" s="13">
        <v>88.333333333333329</v>
      </c>
      <c r="DP23" s="13">
        <v>99</v>
      </c>
      <c r="DQ23" s="13">
        <f t="shared" si="45"/>
        <v>81.222222222222214</v>
      </c>
      <c r="DR23" s="13">
        <f t="shared" si="46"/>
        <v>81.222222222222214</v>
      </c>
      <c r="DS23" s="13">
        <v>90</v>
      </c>
      <c r="DT23" s="13">
        <v>89.333333333333329</v>
      </c>
      <c r="DU23" s="21">
        <v>131</v>
      </c>
      <c r="DV23" s="21">
        <v>147</v>
      </c>
      <c r="DW23" s="21">
        <v>166</v>
      </c>
      <c r="DX23" s="21">
        <v>171</v>
      </c>
      <c r="DY23" s="21">
        <v>178</v>
      </c>
      <c r="DZ23" s="21">
        <v>189</v>
      </c>
      <c r="EA23" s="21">
        <v>199</v>
      </c>
      <c r="EB23" s="21">
        <v>199</v>
      </c>
      <c r="EC23" s="21">
        <v>201</v>
      </c>
      <c r="ED23" s="21">
        <v>203</v>
      </c>
      <c r="EE23" s="12">
        <v>-9999</v>
      </c>
      <c r="EF23" s="12">
        <v>-9999</v>
      </c>
      <c r="EG23" s="12">
        <v>-9999</v>
      </c>
      <c r="EH23" s="12">
        <v>-9999</v>
      </c>
      <c r="EI23" s="12">
        <v>-9999</v>
      </c>
      <c r="EJ23" s="12">
        <v>-9999</v>
      </c>
      <c r="EK23" s="12">
        <v>-9999</v>
      </c>
      <c r="EL23" s="12">
        <v>-9999</v>
      </c>
      <c r="EM23" s="12">
        <v>-9999</v>
      </c>
      <c r="EN23" s="12">
        <v>-9999</v>
      </c>
      <c r="EO23" s="10">
        <v>-9999</v>
      </c>
      <c r="EP23" s="10">
        <v>-9999</v>
      </c>
      <c r="EQ23" s="10">
        <v>-9999</v>
      </c>
      <c r="ER23" s="10">
        <v>-9999</v>
      </c>
      <c r="ES23" s="10">
        <v>-9999</v>
      </c>
      <c r="ET23" s="10">
        <v>-9999</v>
      </c>
      <c r="EU23" s="10">
        <v>-9999</v>
      </c>
      <c r="EV23" s="10">
        <v>-9999</v>
      </c>
      <c r="EW23" s="10">
        <v>-9999</v>
      </c>
      <c r="EX23" s="10">
        <v>-9999</v>
      </c>
      <c r="EY23" s="21">
        <v>-9999</v>
      </c>
      <c r="EZ23" s="21">
        <v>-9999</v>
      </c>
      <c r="FA23" s="21">
        <v>-9999</v>
      </c>
      <c r="FB23" s="21">
        <v>-9999</v>
      </c>
      <c r="FC23" s="21">
        <v>-9999</v>
      </c>
      <c r="FD23" s="21">
        <v>-9999</v>
      </c>
      <c r="FE23" s="21">
        <v>-9999</v>
      </c>
      <c r="FF23" s="21">
        <v>-9999</v>
      </c>
      <c r="FG23" s="21">
        <v>-9999</v>
      </c>
      <c r="FH23" s="10">
        <v>-9999</v>
      </c>
      <c r="FI23" s="13">
        <v>254.94</v>
      </c>
      <c r="FJ23" s="10">
        <v>9</v>
      </c>
      <c r="FK23" s="10">
        <v>248.5</v>
      </c>
      <c r="FL23" s="10">
        <v>127</v>
      </c>
      <c r="FM23" s="10">
        <v>120.86999999999999</v>
      </c>
      <c r="FN23" s="10">
        <v>257.64</v>
      </c>
      <c r="FO23" s="10">
        <v>138.70999999999998</v>
      </c>
      <c r="FP23" s="10">
        <v>109.28</v>
      </c>
      <c r="FQ23" s="13">
        <f t="shared" si="47"/>
        <v>1071.3725490196077</v>
      </c>
      <c r="FR23" s="13">
        <f t="shared" si="48"/>
        <v>956.58263305322112</v>
      </c>
      <c r="FS23" s="13">
        <f t="shared" si="0"/>
        <v>2499.4117647058824</v>
      </c>
      <c r="FT23" s="13">
        <f t="shared" si="1"/>
        <v>2436.2745098039218</v>
      </c>
      <c r="FU23" s="13">
        <f t="shared" si="49"/>
        <v>1185</v>
      </c>
      <c r="FV23" s="13">
        <f t="shared" si="50"/>
        <v>2525.8823529411766</v>
      </c>
      <c r="FW23" s="13">
        <f t="shared" si="51"/>
        <v>8646.5686274509808</v>
      </c>
      <c r="FX23" s="13">
        <f t="shared" si="52"/>
        <v>1359.9019607843136</v>
      </c>
      <c r="FY23" s="13">
        <v>111.38</v>
      </c>
      <c r="FZ23" s="13">
        <v>0</v>
      </c>
      <c r="GA23" s="13">
        <f t="shared" si="53"/>
        <v>27.329999999999984</v>
      </c>
      <c r="GB23" s="10">
        <v>3.28</v>
      </c>
      <c r="GC23" s="13">
        <f t="shared" si="54"/>
        <v>81.980705882352936</v>
      </c>
      <c r="GD23" s="13">
        <v>1.05</v>
      </c>
      <c r="GE23" s="13">
        <f t="shared" si="55"/>
        <v>25.580882352941181</v>
      </c>
      <c r="GF23" s="13">
        <v>1.79</v>
      </c>
      <c r="GG23" s="13">
        <f t="shared" si="56"/>
        <v>21.211499999999997</v>
      </c>
      <c r="GH23" s="13">
        <v>3.58</v>
      </c>
      <c r="GI23" s="13">
        <f t="shared" si="57"/>
        <v>48.684490196078421</v>
      </c>
      <c r="GJ23" s="13">
        <f t="shared" si="58"/>
        <v>177.45757843137255</v>
      </c>
      <c r="GK23" s="13">
        <f t="shared" si="59"/>
        <v>158.44426645658262</v>
      </c>
      <c r="GL23" s="10">
        <v>17.2</v>
      </c>
      <c r="GM23" s="13">
        <v>7.28</v>
      </c>
      <c r="GN23" s="13">
        <f t="shared" si="60"/>
        <v>6091.2229462802034</v>
      </c>
      <c r="GO23" s="13">
        <v>2.62</v>
      </c>
      <c r="GP23" s="13">
        <f t="shared" si="61"/>
        <v>0.35989010989010989</v>
      </c>
      <c r="GQ23" s="13">
        <f t="shared" si="62"/>
        <v>2192.1708955019412</v>
      </c>
      <c r="GR23" s="13">
        <f t="shared" si="63"/>
        <v>2455.2314029621743</v>
      </c>
      <c r="GS23" s="21">
        <v>-9999</v>
      </c>
      <c r="GT23" s="13">
        <v>5160.45</v>
      </c>
      <c r="GU23" s="13">
        <f t="shared" si="64"/>
        <v>1909.3664999999999</v>
      </c>
      <c r="GV23" s="13">
        <f t="shared" si="65"/>
        <v>2138.4904799999999</v>
      </c>
      <c r="GW23" s="21">
        <v>-9999</v>
      </c>
      <c r="GX23" s="21">
        <v>-9999</v>
      </c>
      <c r="GY23" s="13">
        <v>3.5</v>
      </c>
      <c r="GZ23" s="13">
        <f t="shared" si="66"/>
        <v>3.44</v>
      </c>
      <c r="HA23" s="21">
        <v>3484</v>
      </c>
      <c r="HB23" s="13">
        <f t="shared" si="2"/>
        <v>0.47252747252747251</v>
      </c>
      <c r="HC23" s="21">
        <f t="shared" si="91"/>
        <v>2928.4725703270205</v>
      </c>
      <c r="HD23" s="22">
        <f t="shared" si="4"/>
        <v>1.3358778625954197</v>
      </c>
      <c r="HE23" s="21">
        <f t="shared" si="5"/>
        <v>2915.0852671483831</v>
      </c>
      <c r="HF23" s="13">
        <v>3.91</v>
      </c>
      <c r="HG23" s="22">
        <f t="shared" si="67"/>
        <v>114.50327749978651</v>
      </c>
      <c r="HH23" s="22">
        <f>(GR23-1701.25)/G23</f>
        <v>4.2074855076014188</v>
      </c>
      <c r="HI23" s="13">
        <v>0.56399333333333346</v>
      </c>
      <c r="HJ23" s="13">
        <v>0.40891333333333335</v>
      </c>
      <c r="HK23" s="13">
        <v>0.41737333333333326</v>
      </c>
      <c r="HL23" s="13">
        <v>0.34428666666666669</v>
      </c>
      <c r="HM23" s="13">
        <v>0.21068666666666669</v>
      </c>
      <c r="HN23" s="13">
        <v>0.19484000000000004</v>
      </c>
      <c r="HO23" s="13">
        <v>0.24178873333333328</v>
      </c>
      <c r="HP23" s="13">
        <v>0.14934760000000002</v>
      </c>
      <c r="HQ23" s="13">
        <v>8.5721199999999997E-2</v>
      </c>
      <c r="HR23" s="13">
        <v>-1.02696E-2</v>
      </c>
      <c r="HS23" s="13">
        <v>0.15936326666666664</v>
      </c>
      <c r="HT23" s="13">
        <v>0.45595013333333329</v>
      </c>
      <c r="HU23" s="13">
        <v>0.48646020000000001</v>
      </c>
      <c r="HV23" s="13">
        <v>0.1336</v>
      </c>
      <c r="HW23" s="13">
        <v>0.63818359999999996</v>
      </c>
      <c r="HX23" s="13">
        <v>1.0684943999999998</v>
      </c>
      <c r="HY23" s="13">
        <v>0.65894439999999987</v>
      </c>
      <c r="HZ23" s="13">
        <v>1.0587070666666667</v>
      </c>
      <c r="IA23" s="13">
        <v>0.7055134666666667</v>
      </c>
      <c r="IB23" s="13">
        <v>0.61297999999999986</v>
      </c>
      <c r="IC23" s="13">
        <v>0.45905999999999991</v>
      </c>
      <c r="ID23" s="13">
        <v>0.43762666666666655</v>
      </c>
      <c r="IE23" s="13">
        <v>0.40185999999999999</v>
      </c>
      <c r="IF23" s="13">
        <v>0.27167999999999998</v>
      </c>
      <c r="IG23" s="13">
        <v>0.2479133333333334</v>
      </c>
      <c r="IH23" s="13">
        <v>0.20800986666666671</v>
      </c>
      <c r="II23" s="13">
        <v>0.16685466666666671</v>
      </c>
      <c r="IJ23" s="13">
        <v>6.6385E-2</v>
      </c>
      <c r="IK23" s="13">
        <v>2.3817066666666668E-2</v>
      </c>
      <c r="IL23" s="13">
        <v>0.14359386666666663</v>
      </c>
      <c r="IM23" s="13">
        <v>0.38574586666666655</v>
      </c>
      <c r="IN23" s="13">
        <v>0.42399599999999998</v>
      </c>
      <c r="IO23" s="13">
        <v>0.13017999999999996</v>
      </c>
      <c r="IP23" s="13">
        <v>0.52560899999999999</v>
      </c>
      <c r="IQ23" s="13">
        <v>0.85937173333333317</v>
      </c>
      <c r="IR23" s="13">
        <v>0.68911400000000012</v>
      </c>
      <c r="IS23" s="13">
        <v>0.87648546666666638</v>
      </c>
      <c r="IT23" s="13">
        <v>0.72762640000000012</v>
      </c>
      <c r="IU23" s="13">
        <v>0.60022692307692305</v>
      </c>
      <c r="IV23" s="13">
        <v>0.41708846153846163</v>
      </c>
      <c r="IW23" s="13">
        <v>0.41881923076923083</v>
      </c>
      <c r="IX23" s="13">
        <v>0.36226538461538466</v>
      </c>
      <c r="IY23" s="13">
        <v>0.2668807692307692</v>
      </c>
      <c r="IZ23" s="13">
        <v>0.23356923076923078</v>
      </c>
      <c r="JA23" s="13">
        <v>0.24716715384615376</v>
      </c>
      <c r="JB23" s="13">
        <v>0.17798119230769227</v>
      </c>
      <c r="JC23" s="13">
        <v>7.0287692307692301E-2</v>
      </c>
      <c r="JD23" s="13">
        <v>-2.0812307692307688E-3</v>
      </c>
      <c r="JE23" s="13">
        <v>0.17999580769230772</v>
      </c>
      <c r="JF23" s="13">
        <v>0.38440449999999993</v>
      </c>
      <c r="JG23" s="13">
        <v>0.43971184615384618</v>
      </c>
      <c r="JH23" s="13">
        <v>9.5384615384615387E-2</v>
      </c>
      <c r="JI23" s="13">
        <v>0.65724719230769224</v>
      </c>
      <c r="JJ23" s="13">
        <v>1.0145597692307693</v>
      </c>
      <c r="JK23" s="13">
        <v>0.72743173076923084</v>
      </c>
      <c r="JL23" s="13">
        <v>1.0119673076923077</v>
      </c>
      <c r="JM23" s="13">
        <v>0.76861653846153843</v>
      </c>
      <c r="JN23" s="13">
        <v>0.62975000000000014</v>
      </c>
      <c r="JO23" s="13">
        <v>0.42127916666666665</v>
      </c>
      <c r="JP23" s="13">
        <v>0.42953750000000007</v>
      </c>
      <c r="JQ23" s="13">
        <v>0.37428750000000005</v>
      </c>
      <c r="JR23" s="13">
        <v>0.27365833333333328</v>
      </c>
      <c r="JS23" s="13">
        <v>0.23680416666666668</v>
      </c>
      <c r="JT23" s="13">
        <v>0.25409087499999999</v>
      </c>
      <c r="JU23" s="13">
        <v>0.18860458333333333</v>
      </c>
      <c r="JV23" s="13">
        <v>5.909866666666666E-2</v>
      </c>
      <c r="JW23" s="13">
        <v>-9.7302083333333338E-3</v>
      </c>
      <c r="JX23" s="13">
        <v>0.19800579166666668</v>
      </c>
      <c r="JY23" s="13">
        <v>0.39372866666666667</v>
      </c>
      <c r="JZ23" s="13">
        <v>0.45306674999999985</v>
      </c>
      <c r="KA23" s="13">
        <v>0.10062916666666667</v>
      </c>
      <c r="KB23" s="13">
        <v>0.68312337500000009</v>
      </c>
      <c r="KC23" s="13">
        <v>1.0561707916666667</v>
      </c>
      <c r="KD23" s="13">
        <v>0.77989795833333353</v>
      </c>
      <c r="KE23" s="13">
        <v>1.0467873749999999</v>
      </c>
      <c r="KF23" s="13">
        <v>0.81603841666666665</v>
      </c>
      <c r="KG23" s="13">
        <v>0.52495806451612892</v>
      </c>
      <c r="KH23" s="13">
        <v>0.3511419354838709</v>
      </c>
      <c r="KI23" s="13">
        <v>0.31565161290322591</v>
      </c>
      <c r="KJ23" s="13">
        <v>0.31291612903225802</v>
      </c>
      <c r="KK23" s="13">
        <v>0.21237741935483867</v>
      </c>
      <c r="KL23" s="13">
        <v>0.18583225806451609</v>
      </c>
      <c r="KM23" s="13">
        <v>0.25296683870967734</v>
      </c>
      <c r="KN23" s="13">
        <v>0.24897506451612908</v>
      </c>
      <c r="KO23" s="13">
        <v>5.7609129032258066E-2</v>
      </c>
      <c r="KP23" s="13">
        <v>5.3373000000000018E-2</v>
      </c>
      <c r="KQ23" s="13">
        <v>0.19830380645161297</v>
      </c>
      <c r="KR23" s="13">
        <v>0.42388525806451616</v>
      </c>
      <c r="KS23" s="13">
        <v>0.47696583870967746</v>
      </c>
      <c r="KT23" s="13">
        <v>0.10053870967741936</v>
      </c>
      <c r="KU23" s="13">
        <v>0.67987745161290281</v>
      </c>
      <c r="KV23" s="13">
        <v>0.803586322580645</v>
      </c>
      <c r="KW23" s="13">
        <v>0.78638383870967743</v>
      </c>
      <c r="KX23" s="13">
        <v>0.83548700000000009</v>
      </c>
      <c r="KY23" s="13">
        <v>0.82140058064516119</v>
      </c>
      <c r="KZ23" s="13">
        <v>0.48704666666666679</v>
      </c>
      <c r="LA23" s="13">
        <v>0.28787333333333326</v>
      </c>
      <c r="LB23" s="13">
        <v>0.24067999999999995</v>
      </c>
      <c r="LC23" s="13">
        <v>0.22303333333333342</v>
      </c>
      <c r="LD23" s="13">
        <v>0.18004000000000001</v>
      </c>
      <c r="LE23" s="13">
        <v>0.15493333333333337</v>
      </c>
      <c r="LF23" s="13">
        <v>0.37098260000000005</v>
      </c>
      <c r="LG23" s="13">
        <v>0.33798483333333346</v>
      </c>
      <c r="LH23" s="13">
        <v>0.12657676666666662</v>
      </c>
      <c r="LI23" s="13">
        <v>8.9216766666666683E-2</v>
      </c>
      <c r="LJ23" s="13">
        <v>0.2567148666666666</v>
      </c>
      <c r="LK23" s="13">
        <v>0.45946506666666648</v>
      </c>
      <c r="LL23" s="13">
        <v>0.51652713333333322</v>
      </c>
      <c r="LM23" s="13">
        <v>4.2993333333333342E-2</v>
      </c>
      <c r="LN23" s="13">
        <v>1.1878992333333329</v>
      </c>
      <c r="LO23" s="13">
        <v>0.76312863333333314</v>
      </c>
      <c r="LP23" s="13">
        <v>0.69475676666666653</v>
      </c>
      <c r="LQ23" s="13">
        <v>0.81112666666666655</v>
      </c>
      <c r="LR23" s="13">
        <v>0.75679273333333308</v>
      </c>
      <c r="LS23" s="13">
        <v>55.8</v>
      </c>
      <c r="LT23" s="13">
        <v>42.63</v>
      </c>
      <c r="LU23" s="13">
        <v>109.85</v>
      </c>
      <c r="LV23" s="13">
        <f t="shared" si="96"/>
        <v>21.150000000000006</v>
      </c>
      <c r="LW23" s="13">
        <f t="shared" si="7"/>
        <v>7.1483792250000047</v>
      </c>
      <c r="LX23" s="13">
        <v>0.4869</v>
      </c>
      <c r="LY23" s="13">
        <v>0.27879999999999999</v>
      </c>
      <c r="LZ23" s="13">
        <v>0.16520000000000001</v>
      </c>
      <c r="MA23" s="13">
        <v>0.17249999999999999</v>
      </c>
      <c r="MB23" s="13">
        <v>0.1411</v>
      </c>
      <c r="MC23" s="13">
        <v>0.12640000000000001</v>
      </c>
      <c r="MD23" s="13">
        <v>0.47470000000000001</v>
      </c>
      <c r="ME23" s="13">
        <v>0.49149999999999999</v>
      </c>
      <c r="MF23" s="13">
        <v>0.2349</v>
      </c>
      <c r="MG23" s="13">
        <v>0.25540000000000002</v>
      </c>
      <c r="MH23" s="13">
        <v>0.27060000000000001</v>
      </c>
      <c r="MI23" s="13">
        <v>0.54900000000000004</v>
      </c>
      <c r="MJ23" s="13">
        <v>0.58599999999999997</v>
      </c>
      <c r="MK23" s="13">
        <v>3.1399999999999997E-2</v>
      </c>
      <c r="ML23" s="13">
        <v>1.8310999999999999</v>
      </c>
      <c r="MM23" s="13">
        <v>0.55220000000000002</v>
      </c>
      <c r="MN23" s="13">
        <v>0.57110000000000005</v>
      </c>
      <c r="MO23" s="13">
        <v>0.64690000000000003</v>
      </c>
      <c r="MP23" s="13">
        <v>0.66200000000000003</v>
      </c>
      <c r="MQ23" s="13">
        <v>37.2532</v>
      </c>
      <c r="MR23" s="13">
        <v>36.233199999999997</v>
      </c>
      <c r="MS23" s="13">
        <v>36.549999999999997</v>
      </c>
      <c r="MT23" s="13">
        <f t="shared" si="69"/>
        <v>-0.70320000000000249</v>
      </c>
      <c r="MU23" s="13">
        <v>112.336</v>
      </c>
      <c r="MV23" s="13">
        <f t="shared" si="70"/>
        <v>34.664000000000001</v>
      </c>
      <c r="MW23" s="13">
        <f t="shared" si="8"/>
        <v>17.037355999999999</v>
      </c>
      <c r="MX23" s="13">
        <v>0.38449354838709682</v>
      </c>
      <c r="MY23" s="13">
        <v>0.2015741935483871</v>
      </c>
      <c r="MZ23" s="13">
        <v>0.1173774193548387</v>
      </c>
      <c r="NA23" s="13">
        <v>0.12276129032258064</v>
      </c>
      <c r="NB23" s="13">
        <v>0.10026774193548385</v>
      </c>
      <c r="NC23" s="13">
        <v>8.5216129032258073E-2</v>
      </c>
      <c r="ND23" s="13">
        <v>0.51538977419354848</v>
      </c>
      <c r="NE23" s="13">
        <v>0.53174506451612913</v>
      </c>
      <c r="NF23" s="13">
        <v>0.24274832258064516</v>
      </c>
      <c r="NG23" s="13">
        <v>0.26369961290322586</v>
      </c>
      <c r="NH23" s="13">
        <v>0.31180222580645156</v>
      </c>
      <c r="NI23" s="13">
        <v>0.58573799999999998</v>
      </c>
      <c r="NJ23" s="13">
        <v>0.63672167741935481</v>
      </c>
      <c r="NK23" s="13">
        <v>2.2493548387096784E-2</v>
      </c>
      <c r="NL23" s="13">
        <v>2.1395863548387095</v>
      </c>
      <c r="NM23" s="13">
        <v>0.58652280645161292</v>
      </c>
      <c r="NN23" s="13">
        <v>0.60532845161290316</v>
      </c>
      <c r="NO23" s="13">
        <v>0.68419522580645165</v>
      </c>
      <c r="NP23" s="13">
        <v>0.6985665161290322</v>
      </c>
      <c r="NQ23" s="13">
        <v>39.47</v>
      </c>
      <c r="NR23" s="13">
        <v>40.413333332999997</v>
      </c>
      <c r="NS23" s="13">
        <v>134.94074074</v>
      </c>
      <c r="NT23" s="13">
        <f t="shared" si="71"/>
        <v>31.059259260000005</v>
      </c>
      <c r="NU23" s="13">
        <f t="shared" si="9"/>
        <v>16.515607819031885</v>
      </c>
      <c r="NV23" s="13">
        <v>0.45479056603773593</v>
      </c>
      <c r="NW23" s="13">
        <v>0.21914150943396218</v>
      </c>
      <c r="NX23" s="13">
        <v>9.9113207547169832E-2</v>
      </c>
      <c r="NY23" s="13">
        <v>0.10927547169811315</v>
      </c>
      <c r="NZ23" s="13">
        <v>9.5390566037735866E-2</v>
      </c>
      <c r="OA23" s="13">
        <v>8.1277358490566026E-2</v>
      </c>
      <c r="OB23" s="13">
        <v>0.61129454716981124</v>
      </c>
      <c r="OC23" s="13">
        <v>0.64086694339622652</v>
      </c>
      <c r="OD23" s="13">
        <v>0.3339657547169812</v>
      </c>
      <c r="OE23" s="13">
        <v>0.37678937735849038</v>
      </c>
      <c r="OF23" s="13">
        <v>0.34897218867924523</v>
      </c>
      <c r="OG23" s="13">
        <v>0.65215209433962273</v>
      </c>
      <c r="OH23" s="13">
        <v>0.69568256603773571</v>
      </c>
      <c r="OI23" s="13">
        <v>1.3884905660377358E-2</v>
      </c>
      <c r="OJ23" s="13">
        <v>3.1722070566037734</v>
      </c>
      <c r="OK23" s="13">
        <v>0.54489454716981123</v>
      </c>
      <c r="OL23" s="13">
        <v>0.57120594339622632</v>
      </c>
      <c r="OM23" s="13">
        <v>0.66234441509433972</v>
      </c>
      <c r="ON23" s="13">
        <v>0.68182211320754715</v>
      </c>
      <c r="OO23" s="13">
        <v>37.17</v>
      </c>
      <c r="OP23" s="13">
        <v>39.488695651999997</v>
      </c>
      <c r="OQ23" s="13">
        <v>121.13043478</v>
      </c>
      <c r="OR23" s="13">
        <f t="shared" si="80"/>
        <v>49.869565219999998</v>
      </c>
      <c r="OS23" s="13">
        <f t="shared" si="77"/>
        <v>31.959755831040166</v>
      </c>
      <c r="OT23" s="13">
        <v>0.60968499999999992</v>
      </c>
      <c r="OU23" s="13">
        <v>0.2780975</v>
      </c>
      <c r="OV23" s="13">
        <v>7.2267499999999985E-2</v>
      </c>
      <c r="OW23" s="13">
        <v>0.10801750000000002</v>
      </c>
      <c r="OX23" s="13">
        <v>0.10327749999999998</v>
      </c>
      <c r="OY23" s="13">
        <v>9.7537499999999971E-2</v>
      </c>
      <c r="OZ23" s="13">
        <v>0.69635985</v>
      </c>
      <c r="PA23" s="13">
        <v>0.78621520000000034</v>
      </c>
      <c r="PB23" s="13">
        <v>0.43824642500000011</v>
      </c>
      <c r="PC23" s="13">
        <v>0.58626024999999982</v>
      </c>
      <c r="PD23" s="13">
        <v>0.37253125000000009</v>
      </c>
      <c r="PE23" s="13">
        <v>0.70822580000000013</v>
      </c>
      <c r="PF23" s="13">
        <v>0.72199537499999988</v>
      </c>
      <c r="PG23" s="13">
        <v>4.7400000000000003E-3</v>
      </c>
      <c r="PH23" s="13">
        <v>4.6509267749999994</v>
      </c>
      <c r="PI23" s="13">
        <v>0.47421379999999991</v>
      </c>
      <c r="PJ23" s="13">
        <v>0.53530315000000006</v>
      </c>
      <c r="PK23" s="13">
        <v>0.61672992500000012</v>
      </c>
      <c r="PL23" s="13">
        <v>0.66128482499999985</v>
      </c>
      <c r="PM23" s="13">
        <f t="shared" si="10"/>
        <v>0.66116918206662767</v>
      </c>
      <c r="PN23" s="13">
        <v>44.675624999999997</v>
      </c>
      <c r="PO23" s="13">
        <v>43.78</v>
      </c>
      <c r="PP23" s="13">
        <v>42.037777777999999</v>
      </c>
      <c r="PQ23" s="13">
        <f t="shared" si="92"/>
        <v>41.376608595933369</v>
      </c>
      <c r="PR23" s="13">
        <v>128.85185185</v>
      </c>
      <c r="PS23" s="13">
        <f t="shared" si="93"/>
        <v>60.148148149999997</v>
      </c>
      <c r="PT23" s="13">
        <f t="shared" si="12"/>
        <v>47.2893883273819</v>
      </c>
      <c r="PU23" s="13">
        <v>0.57369090909090903</v>
      </c>
      <c r="PV23" s="13">
        <v>0.24370909090909088</v>
      </c>
      <c r="PW23" s="13">
        <v>6.4436363636363625E-2</v>
      </c>
      <c r="PX23" s="13">
        <v>9.4E-2</v>
      </c>
      <c r="PY23" s="13">
        <v>8.6713636363636395E-2</v>
      </c>
      <c r="PZ23" s="13">
        <v>7.7936363636363637E-2</v>
      </c>
      <c r="QA23" s="13">
        <v>0.71773768181818176</v>
      </c>
      <c r="QB23" s="13">
        <v>0.79779268181818175</v>
      </c>
      <c r="QC23" s="13">
        <v>0.44254668181818174</v>
      </c>
      <c r="QD23" s="13">
        <v>0.58141709090909088</v>
      </c>
      <c r="QE23" s="13">
        <v>0.40363263636363639</v>
      </c>
      <c r="QF23" s="13">
        <v>0.73674113636363636</v>
      </c>
      <c r="QG23" s="13">
        <v>0.76017959090909093</v>
      </c>
      <c r="QH23" s="13">
        <v>7.286363636363636E-3</v>
      </c>
      <c r="QI23" s="13">
        <v>5.1104805909090913</v>
      </c>
      <c r="QJ23" s="13">
        <v>0.50594372727272741</v>
      </c>
      <c r="QK23" s="13">
        <v>0.56236586363636354</v>
      </c>
      <c r="QL23" s="13">
        <v>0.64783486363636367</v>
      </c>
      <c r="QM23" s="13">
        <v>0.68806986363636358</v>
      </c>
      <c r="QN23" s="13">
        <f t="shared" si="13"/>
        <v>0.56479444284834801</v>
      </c>
      <c r="QO23" s="13">
        <v>38.29</v>
      </c>
      <c r="QP23" s="13">
        <v>39.428333332999998</v>
      </c>
      <c r="QQ23" s="13">
        <v>114.11666667</v>
      </c>
      <c r="QR23" s="13">
        <f t="shared" si="109"/>
        <v>74.883333329999999</v>
      </c>
      <c r="QS23" s="13">
        <f t="shared" si="110"/>
        <v>59.741375320825533</v>
      </c>
      <c r="QT23" s="13">
        <v>0.61530909090909103</v>
      </c>
      <c r="QU23" s="13">
        <v>0.25260909090909084</v>
      </c>
      <c r="QV23" s="13">
        <v>5.7242424242424254E-2</v>
      </c>
      <c r="QW23" s="13">
        <v>8.2703030303030306E-2</v>
      </c>
      <c r="QX23" s="13">
        <v>8.6842424242424235E-2</v>
      </c>
      <c r="QY23" s="13">
        <v>7.8830303030303028E-2</v>
      </c>
      <c r="QZ23" s="13">
        <v>0.76214181818181803</v>
      </c>
      <c r="RA23" s="13">
        <v>0.82876127272727262</v>
      </c>
      <c r="RB23" s="13">
        <v>0.50528351515151515</v>
      </c>
      <c r="RC23" s="13">
        <v>0.62895527272727281</v>
      </c>
      <c r="RD23" s="13">
        <v>0.41781436363636365</v>
      </c>
      <c r="RE23" s="13">
        <v>0.75189590909090942</v>
      </c>
      <c r="RF23" s="13">
        <v>0.77241469696969689</v>
      </c>
      <c r="RG23" s="13">
        <v>-4.1393939393939384E-3</v>
      </c>
      <c r="RH23" s="13">
        <v>6.4349068484848511</v>
      </c>
      <c r="RI23" s="13">
        <v>0.50432848484848491</v>
      </c>
      <c r="RJ23" s="13">
        <v>0.5482893939393938</v>
      </c>
      <c r="RK23" s="13">
        <v>0.65022839393939402</v>
      </c>
      <c r="RL23" s="13">
        <v>0.68123121212121196</v>
      </c>
      <c r="RM23" s="13">
        <f t="shared" si="14"/>
        <v>0.71218914115212406</v>
      </c>
      <c r="RN23" s="13">
        <v>0.59146585365853677</v>
      </c>
      <c r="RO23" s="13">
        <v>0.27082926829268289</v>
      </c>
      <c r="RP23" s="13">
        <v>5.0460975609756105E-2</v>
      </c>
      <c r="RQ23" s="13">
        <v>8.6875609756097538E-2</v>
      </c>
      <c r="RR23" s="13">
        <v>8.4075609756097541E-2</v>
      </c>
      <c r="RS23" s="13">
        <v>7.6992682926829259E-2</v>
      </c>
      <c r="RT23" s="13">
        <v>0.74303307317073164</v>
      </c>
      <c r="RU23" s="13">
        <v>0.84261221951219512</v>
      </c>
      <c r="RV23" s="13">
        <v>0.51360197560975607</v>
      </c>
      <c r="RW23" s="13">
        <v>0.68599136585365839</v>
      </c>
      <c r="RX23" s="13">
        <v>0.37143978048780496</v>
      </c>
      <c r="RY23" s="13">
        <v>0.75024719512195148</v>
      </c>
      <c r="RZ23" s="13">
        <v>0.76902297560975641</v>
      </c>
      <c r="SA23" s="13">
        <v>2.8000000000000004E-3</v>
      </c>
      <c r="SB23" s="13">
        <v>5.8292519756097558</v>
      </c>
      <c r="SC23" s="13">
        <v>0.44089229268292673</v>
      </c>
      <c r="SD23" s="13">
        <v>0.50005573170731721</v>
      </c>
      <c r="SE23" s="13">
        <v>0.59208670731707325</v>
      </c>
      <c r="SF23" s="13">
        <v>0.63524173170731713</v>
      </c>
      <c r="SG23" s="13">
        <f t="shared" si="15"/>
        <v>0.98527973177687167</v>
      </c>
      <c r="SH23" s="21">
        <v>133.78378378378378</v>
      </c>
      <c r="SI23" s="21">
        <f>EC23-SH23+2</f>
        <v>69.216216216216225</v>
      </c>
      <c r="SJ23" s="24">
        <f>RU23*SI23</f>
        <v>58.322429572181946</v>
      </c>
      <c r="SK23" s="13">
        <v>0.62830263157894739</v>
      </c>
      <c r="SL23" s="13">
        <v>0.2637605263157895</v>
      </c>
      <c r="SM23" s="13">
        <v>4.305263157894737E-2</v>
      </c>
      <c r="SN23" s="13">
        <v>7.5013157894736837E-2</v>
      </c>
      <c r="SO23" s="13">
        <v>7.7702631578947357E-2</v>
      </c>
      <c r="SP23" s="13">
        <v>7.3715789473684221E-2</v>
      </c>
      <c r="SQ23" s="13">
        <v>0.78636542105263141</v>
      </c>
      <c r="SR23" s="13">
        <v>0.87151705263157886</v>
      </c>
      <c r="SS23" s="13">
        <v>0.55695626315789493</v>
      </c>
      <c r="ST23" s="13">
        <v>0.7191667894736844</v>
      </c>
      <c r="SU23" s="13">
        <v>0.40851363157894732</v>
      </c>
      <c r="SV23" s="13">
        <v>0.77963644736842097</v>
      </c>
      <c r="SW23" s="13">
        <v>0.78975405263157927</v>
      </c>
      <c r="SX23" s="13">
        <v>-2.6894736842105267E-3</v>
      </c>
      <c r="SY23" s="13">
        <v>7.40430971052632</v>
      </c>
      <c r="SZ23" s="13">
        <v>0.46874249999999978</v>
      </c>
      <c r="TA23" s="13">
        <v>0.51951705263157888</v>
      </c>
      <c r="TB23" s="13">
        <v>0.62269171052631611</v>
      </c>
      <c r="TC23" s="13">
        <v>0.65874981578947356</v>
      </c>
      <c r="TD23" s="13">
        <v>1.79450602</v>
      </c>
      <c r="TE23" s="13">
        <v>-0.62270714699999996</v>
      </c>
      <c r="TF23" s="13">
        <f t="shared" si="73"/>
        <v>1.1208887276090596</v>
      </c>
      <c r="TG23" s="21">
        <v>121</v>
      </c>
      <c r="TH23" s="21">
        <f t="shared" si="16"/>
        <v>82</v>
      </c>
      <c r="TI23" s="24">
        <f t="shared" si="74"/>
        <v>71.464398315789467</v>
      </c>
      <c r="TJ23" s="26">
        <v>22</v>
      </c>
      <c r="TK23" s="24">
        <v>5.37</v>
      </c>
      <c r="TL23" s="13">
        <v>0.99</v>
      </c>
      <c r="TM23" s="24">
        <v>77.5</v>
      </c>
      <c r="TN23" s="24">
        <v>25.5</v>
      </c>
      <c r="TO23" s="24">
        <v>6</v>
      </c>
      <c r="TP23" s="24">
        <v>14</v>
      </c>
    </row>
    <row r="24" spans="1:536" x14ac:dyDescent="0.25">
      <c r="A24" s="10">
        <v>23</v>
      </c>
      <c r="B24" s="20">
        <v>3</v>
      </c>
      <c r="C24" s="21">
        <v>403</v>
      </c>
      <c r="D24" s="21">
        <v>4</v>
      </c>
      <c r="E24" s="21" t="s">
        <v>62</v>
      </c>
      <c r="F24" s="21">
        <v>7</v>
      </c>
      <c r="G24" s="24">
        <f t="shared" si="17"/>
        <v>89.600000000000009</v>
      </c>
      <c r="H24" s="24">
        <f t="shared" si="18"/>
        <v>29.866666666666671</v>
      </c>
      <c r="I24" s="21">
        <v>80</v>
      </c>
      <c r="J24" s="13">
        <f t="shared" si="19"/>
        <v>29.866666666666671</v>
      </c>
      <c r="K24" s="13">
        <f t="shared" si="20"/>
        <v>29.866666666666671</v>
      </c>
      <c r="L24" s="13">
        <f t="shared" si="21"/>
        <v>29.866666666666671</v>
      </c>
      <c r="M24" s="22">
        <v>408732.84245699999</v>
      </c>
      <c r="N24" s="22">
        <v>3660433.502725</v>
      </c>
      <c r="O24" s="23">
        <v>33.078670000000002</v>
      </c>
      <c r="P24" s="23">
        <v>-111.97784799999999</v>
      </c>
      <c r="Q24" s="13">
        <v>51.12</v>
      </c>
      <c r="R24" s="13">
        <v>26.72</v>
      </c>
      <c r="S24" s="13">
        <v>22.160000000000004</v>
      </c>
      <c r="T24" s="13">
        <v>61.12</v>
      </c>
      <c r="U24" s="13">
        <v>22.72</v>
      </c>
      <c r="V24" s="13">
        <v>16.160000000000004</v>
      </c>
      <c r="W24" s="10">
        <v>-9999</v>
      </c>
      <c r="X24" s="10">
        <v>-9999</v>
      </c>
      <c r="Y24" s="10">
        <v>-9999</v>
      </c>
      <c r="Z24" s="13">
        <v>36.808333333333302</v>
      </c>
      <c r="AA24" s="21">
        <v>-9999</v>
      </c>
      <c r="AB24" s="21">
        <v>-9999</v>
      </c>
      <c r="AC24" s="21">
        <v>-9999</v>
      </c>
      <c r="AD24" s="10">
        <v>8.5</v>
      </c>
      <c r="AE24" s="10">
        <v>7.2</v>
      </c>
      <c r="AF24" s="13">
        <v>0.57999999999999996</v>
      </c>
      <c r="AG24" s="10" t="s">
        <v>126</v>
      </c>
      <c r="AH24" s="10">
        <v>2</v>
      </c>
      <c r="AI24" s="24">
        <v>0.8</v>
      </c>
      <c r="AJ24" s="24">
        <v>0.1</v>
      </c>
      <c r="AK24" s="10">
        <v>0</v>
      </c>
      <c r="AL24" s="10">
        <v>236</v>
      </c>
      <c r="AM24" s="10">
        <v>17</v>
      </c>
      <c r="AN24" s="13">
        <v>0.75</v>
      </c>
      <c r="AO24" s="24">
        <v>4.7</v>
      </c>
      <c r="AP24" s="24">
        <v>10.9</v>
      </c>
      <c r="AQ24" s="13">
        <v>2.74</v>
      </c>
      <c r="AR24" s="10">
        <v>3172</v>
      </c>
      <c r="AS24" s="10">
        <v>249</v>
      </c>
      <c r="AT24" s="10">
        <v>188</v>
      </c>
      <c r="AU24" s="10">
        <v>19.399999999999999</v>
      </c>
      <c r="AV24" s="10">
        <v>0</v>
      </c>
      <c r="AW24" s="10">
        <v>3</v>
      </c>
      <c r="AX24" s="10">
        <v>82</v>
      </c>
      <c r="AY24" s="10">
        <v>11</v>
      </c>
      <c r="AZ24" s="10">
        <v>4</v>
      </c>
      <c r="BA24" s="10">
        <v>0.8</v>
      </c>
      <c r="BB24" s="10">
        <v>34</v>
      </c>
      <c r="BC24" s="25">
        <v>0.35407939357670054</v>
      </c>
      <c r="BD24" s="25">
        <v>0.9707771195300442</v>
      </c>
      <c r="BE24" s="25">
        <v>0.8134517137046775</v>
      </c>
      <c r="BF24" s="25">
        <v>0.69689880033849372</v>
      </c>
      <c r="BG24" s="25">
        <v>0.65479438464209549</v>
      </c>
      <c r="BH24" s="25">
        <v>1.0086455331412105</v>
      </c>
      <c r="BI24" s="13">
        <f t="shared" si="22"/>
        <v>5.2994260524269787</v>
      </c>
      <c r="BJ24" s="13">
        <f t="shared" si="23"/>
        <v>8.5532329072456896</v>
      </c>
      <c r="BK24" s="13">
        <f t="shared" si="24"/>
        <v>11.340828108599665</v>
      </c>
      <c r="BL24" s="13">
        <f t="shared" ref="BL24:BM24" si="125">(BK24+(BG24*4))</f>
        <v>13.960005647168046</v>
      </c>
      <c r="BM24" s="13">
        <f t="shared" si="125"/>
        <v>17.994587779732889</v>
      </c>
      <c r="BN24" s="13">
        <f t="shared" si="26"/>
        <v>2.7875952013539749</v>
      </c>
      <c r="BO24" s="13">
        <f t="shared" si="27"/>
        <v>2.619177538568382</v>
      </c>
      <c r="BP24" s="13">
        <f t="shared" si="28"/>
        <v>4.0345821325648421</v>
      </c>
      <c r="BQ24" s="13">
        <f t="shared" si="29"/>
        <v>9.4413548724871994</v>
      </c>
      <c r="BR24" s="25">
        <v>1.8501895072810692</v>
      </c>
      <c r="BS24" s="25">
        <v>1.8320306666002886</v>
      </c>
      <c r="BT24" s="25">
        <v>1.2400178562571302</v>
      </c>
      <c r="BU24" s="25">
        <v>1.1349494748369755</v>
      </c>
      <c r="BV24" s="25">
        <v>2.013988789126445</v>
      </c>
      <c r="BW24" s="25">
        <v>1.8036370863559577</v>
      </c>
      <c r="BX24" s="13">
        <f t="shared" si="30"/>
        <v>14.728880695525431</v>
      </c>
      <c r="BY24" s="13">
        <f t="shared" si="31"/>
        <v>19.688952120553953</v>
      </c>
      <c r="BZ24" s="13">
        <f t="shared" si="32"/>
        <v>24.228750019901856</v>
      </c>
      <c r="CA24" s="13">
        <f t="shared" si="33"/>
        <v>4.539797899347902</v>
      </c>
      <c r="CB24" s="13">
        <f t="shared" si="34"/>
        <v>8.0559551565057799</v>
      </c>
      <c r="CC24" s="13">
        <f t="shared" si="35"/>
        <v>7.2145483454238306</v>
      </c>
      <c r="CD24" s="13">
        <f t="shared" si="36"/>
        <v>19.810301401277513</v>
      </c>
      <c r="CE24" s="13">
        <v>2.8100000000000005</v>
      </c>
      <c r="CF24" s="13">
        <v>0.55000000000000004</v>
      </c>
      <c r="CG24" s="13">
        <v>0.36</v>
      </c>
      <c r="CH24" s="13">
        <v>0.46499999999999997</v>
      </c>
      <c r="CI24" s="13">
        <v>0.60499999999999998</v>
      </c>
      <c r="CJ24" s="13">
        <v>0.30499999999999999</v>
      </c>
      <c r="CK24" s="13">
        <f t="shared" si="37"/>
        <v>13.440000000000001</v>
      </c>
      <c r="CL24" s="13">
        <f t="shared" si="38"/>
        <v>14.88</v>
      </c>
      <c r="CM24" s="13">
        <f t="shared" si="39"/>
        <v>16.740000000000002</v>
      </c>
      <c r="CN24" s="13">
        <f t="shared" ref="CN24:CO24" si="126">(CM24+(CI24*4))</f>
        <v>19.160000000000004</v>
      </c>
      <c r="CO24" s="13">
        <f t="shared" si="126"/>
        <v>20.380000000000003</v>
      </c>
      <c r="CP24" s="13">
        <f t="shared" si="41"/>
        <v>1.8599999999999999</v>
      </c>
      <c r="CQ24" s="13">
        <f t="shared" si="42"/>
        <v>2.42</v>
      </c>
      <c r="CR24" s="13">
        <f t="shared" si="43"/>
        <v>1.22</v>
      </c>
      <c r="CS24" s="13">
        <f t="shared" si="44"/>
        <v>5.4999999999999991</v>
      </c>
      <c r="CT24" s="13">
        <v>2.5917983200933361</v>
      </c>
      <c r="CU24" s="13">
        <v>17.459943820599825</v>
      </c>
      <c r="CV24" s="13">
        <v>0.93016004988567935</v>
      </c>
      <c r="CW24" s="13">
        <v>9.0002078569943951</v>
      </c>
      <c r="CX24" s="13">
        <v>1.7215727948990422</v>
      </c>
      <c r="CY24" s="13">
        <v>17.662061636556839</v>
      </c>
      <c r="CZ24" s="13">
        <v>7.5</v>
      </c>
      <c r="DA24" s="13">
        <v>7.5</v>
      </c>
      <c r="DB24" s="13">
        <v>7.5</v>
      </c>
      <c r="DC24" s="13">
        <v>26.666666666666668</v>
      </c>
      <c r="DD24" s="13">
        <v>36</v>
      </c>
      <c r="DE24" s="13">
        <v>36.333333333333336</v>
      </c>
      <c r="DF24" s="13">
        <v>49</v>
      </c>
      <c r="DG24" s="13">
        <v>44.666666666666664</v>
      </c>
      <c r="DH24" s="13">
        <v>53</v>
      </c>
      <c r="DI24" s="13">
        <v>54</v>
      </c>
      <c r="DJ24" s="13">
        <v>64</v>
      </c>
      <c r="DK24" s="13">
        <v>63.333333333333336</v>
      </c>
      <c r="DL24" s="13">
        <v>74.333333333333329</v>
      </c>
      <c r="DM24" s="13">
        <v>75.333333333333329</v>
      </c>
      <c r="DN24" s="13">
        <v>85</v>
      </c>
      <c r="DO24" s="13">
        <v>75.666666666666671</v>
      </c>
      <c r="DP24" s="13">
        <v>84</v>
      </c>
      <c r="DQ24" s="13">
        <f t="shared" si="45"/>
        <v>71.444444444444443</v>
      </c>
      <c r="DR24" s="13">
        <f t="shared" si="46"/>
        <v>71.444444444444443</v>
      </c>
      <c r="DS24" s="13">
        <v>68.333333333333329</v>
      </c>
      <c r="DT24" s="13">
        <v>77.333333333333329</v>
      </c>
      <c r="DU24" s="21">
        <v>131</v>
      </c>
      <c r="DV24" s="21">
        <v>147</v>
      </c>
      <c r="DW24" s="21">
        <v>166</v>
      </c>
      <c r="DX24" s="21">
        <v>171</v>
      </c>
      <c r="DY24" s="21">
        <v>178</v>
      </c>
      <c r="DZ24" s="21">
        <v>189</v>
      </c>
      <c r="EA24" s="21">
        <v>199</v>
      </c>
      <c r="EB24" s="21">
        <v>199</v>
      </c>
      <c r="EC24" s="21">
        <v>201</v>
      </c>
      <c r="ED24" s="21">
        <v>203</v>
      </c>
      <c r="EE24" s="12">
        <v>49.4</v>
      </c>
      <c r="EF24" s="12">
        <v>48.2</v>
      </c>
      <c r="EG24" s="12">
        <v>42.7</v>
      </c>
      <c r="EH24" s="12">
        <v>47.7</v>
      </c>
      <c r="EI24" s="12">
        <v>43.6</v>
      </c>
      <c r="EJ24" s="12">
        <v>40</v>
      </c>
      <c r="EK24" s="12">
        <v>45.6</v>
      </c>
      <c r="EL24" s="12">
        <v>44.8</v>
      </c>
      <c r="EM24" s="12">
        <v>42.8</v>
      </c>
      <c r="EN24" s="12">
        <v>43.1</v>
      </c>
      <c r="EO24" s="10">
        <v>4.4800000000000004</v>
      </c>
      <c r="EP24" s="10">
        <v>5.14</v>
      </c>
      <c r="EQ24" s="10">
        <v>4.84</v>
      </c>
      <c r="ER24" s="10">
        <v>4.49</v>
      </c>
      <c r="ES24" s="10">
        <v>4.0599999999999996</v>
      </c>
      <c r="ET24" s="10">
        <v>4.38</v>
      </c>
      <c r="EU24" s="10">
        <v>4.41</v>
      </c>
      <c r="EV24" s="10">
        <v>4.5</v>
      </c>
      <c r="EW24" s="10">
        <v>3.89</v>
      </c>
      <c r="EX24" s="10">
        <v>3.56</v>
      </c>
      <c r="EY24" s="13">
        <v>25620.7</v>
      </c>
      <c r="EZ24" s="13">
        <v>28035.264735264733</v>
      </c>
      <c r="FA24" s="11">
        <v>11564.635364635365</v>
      </c>
      <c r="FB24" s="13">
        <v>9399.4029850746265</v>
      </c>
      <c r="FC24" s="13">
        <v>6479.0790790790788</v>
      </c>
      <c r="FD24" s="13">
        <v>5930.1397205588819</v>
      </c>
      <c r="FE24" s="11">
        <v>10626.6</v>
      </c>
      <c r="FF24" s="11">
        <v>5302.4048096192382</v>
      </c>
      <c r="FG24" s="11">
        <v>1681.4257028112452</v>
      </c>
      <c r="FH24" s="12">
        <v>391.72862453531593</v>
      </c>
      <c r="FI24" s="13">
        <v>255.21999999999997</v>
      </c>
      <c r="FJ24" s="10">
        <v>18</v>
      </c>
      <c r="FK24" s="10">
        <v>272.7</v>
      </c>
      <c r="FL24" s="10">
        <v>94</v>
      </c>
      <c r="FM24" s="10">
        <v>96.179999999999993</v>
      </c>
      <c r="FN24" s="10">
        <v>264.27</v>
      </c>
      <c r="FO24" s="10">
        <v>140.63</v>
      </c>
      <c r="FP24" s="10">
        <v>116.86999999999999</v>
      </c>
      <c r="FQ24" s="13">
        <f t="shared" si="47"/>
        <v>1145.7843137254902</v>
      </c>
      <c r="FR24" s="13">
        <f t="shared" si="48"/>
        <v>1023.0217086834733</v>
      </c>
      <c r="FS24" s="13">
        <f t="shared" si="0"/>
        <v>2502.1568627450974</v>
      </c>
      <c r="FT24" s="13">
        <f t="shared" si="1"/>
        <v>2673.5294117647059</v>
      </c>
      <c r="FU24" s="13">
        <f t="shared" si="49"/>
        <v>942.94117647058818</v>
      </c>
      <c r="FV24" s="13">
        <f t="shared" si="50"/>
        <v>2590.8823529411766</v>
      </c>
      <c r="FW24" s="13">
        <f t="shared" si="51"/>
        <v>8709.5098039215682</v>
      </c>
      <c r="FX24" s="13">
        <f t="shared" si="52"/>
        <v>1378.7254901960785</v>
      </c>
      <c r="FY24" s="13">
        <v>122.78</v>
      </c>
      <c r="FZ24" s="13">
        <v>0</v>
      </c>
      <c r="GA24" s="13">
        <f t="shared" si="53"/>
        <v>17.849999999999994</v>
      </c>
      <c r="GB24" s="10">
        <v>2.77</v>
      </c>
      <c r="GC24" s="13">
        <f t="shared" si="54"/>
        <v>69.309745098039201</v>
      </c>
      <c r="GD24" s="13">
        <v>0.85199999999999998</v>
      </c>
      <c r="GE24" s="13">
        <f t="shared" si="55"/>
        <v>22.778470588235294</v>
      </c>
      <c r="GF24" s="13">
        <v>1.34</v>
      </c>
      <c r="GG24" s="13">
        <f t="shared" si="56"/>
        <v>12.635411764705882</v>
      </c>
      <c r="GH24" s="13">
        <v>3.62</v>
      </c>
      <c r="GI24" s="13">
        <f t="shared" si="57"/>
        <v>49.909862745098046</v>
      </c>
      <c r="GJ24" s="13">
        <f t="shared" si="58"/>
        <v>154.63349019607841</v>
      </c>
      <c r="GK24" s="13">
        <f t="shared" si="59"/>
        <v>138.06561624649856</v>
      </c>
      <c r="GL24" s="10">
        <v>17.2</v>
      </c>
      <c r="GM24" s="13">
        <v>4.1399999999999997</v>
      </c>
      <c r="GN24" s="13">
        <f t="shared" si="60"/>
        <v>3463.9646974725329</v>
      </c>
      <c r="GO24" s="13">
        <v>1.54</v>
      </c>
      <c r="GP24" s="13">
        <f t="shared" si="61"/>
        <v>0.37198067632850246</v>
      </c>
      <c r="GQ24" s="13">
        <f t="shared" si="62"/>
        <v>1288.527930943889</v>
      </c>
      <c r="GR24" s="13">
        <f t="shared" si="63"/>
        <v>1443.1512826571559</v>
      </c>
      <c r="GS24" s="13">
        <v>3373.568888888889</v>
      </c>
      <c r="GT24" s="13">
        <v>2992.9874999999993</v>
      </c>
      <c r="GU24" s="13">
        <f t="shared" si="64"/>
        <v>1107.4053749999998</v>
      </c>
      <c r="GV24" s="13">
        <f t="shared" si="65"/>
        <v>1240.2940199999998</v>
      </c>
      <c r="GW24" s="13">
        <f>GS24*GP24</f>
        <v>1254.9024369296835</v>
      </c>
      <c r="GX24" s="13">
        <f>GW24*1.12</f>
        <v>1405.4907293612457</v>
      </c>
      <c r="GY24" s="13">
        <v>1.9</v>
      </c>
      <c r="GZ24" s="13">
        <f t="shared" si="66"/>
        <v>1.8399999999999999</v>
      </c>
      <c r="HA24" s="21">
        <v>1907</v>
      </c>
      <c r="HB24" s="13">
        <f t="shared" si="2"/>
        <v>0.44444444444444442</v>
      </c>
      <c r="HC24" s="21">
        <f t="shared" si="91"/>
        <v>1589.7422524632398</v>
      </c>
      <c r="HD24" s="22">
        <f t="shared" si="4"/>
        <v>1.2337662337662338</v>
      </c>
      <c r="HE24" s="21">
        <f t="shared" si="5"/>
        <v>1595.599197603894</v>
      </c>
      <c r="HF24" s="13">
        <v>3.84</v>
      </c>
      <c r="HG24" s="22">
        <f t="shared" si="67"/>
        <v>61.046102494588403</v>
      </c>
      <c r="HH24" s="22">
        <v>0</v>
      </c>
      <c r="HI24" s="13">
        <v>0.5509687499999999</v>
      </c>
      <c r="HJ24" s="13">
        <v>0.40448750000000006</v>
      </c>
      <c r="HK24" s="13">
        <v>0.40495000000000003</v>
      </c>
      <c r="HL24" s="13">
        <v>0.33523125000000004</v>
      </c>
      <c r="HM24" s="13">
        <v>0.20729374999999997</v>
      </c>
      <c r="HN24" s="13">
        <v>0.18883749999999999</v>
      </c>
      <c r="HO24" s="13">
        <v>0.24336418750000005</v>
      </c>
      <c r="HP24" s="13">
        <v>0.15269362499999997</v>
      </c>
      <c r="HQ24" s="13">
        <v>9.3577999999999995E-2</v>
      </c>
      <c r="HR24" s="13">
        <v>-5.978124999999996E-4</v>
      </c>
      <c r="HS24" s="13">
        <v>0.15326181249999998</v>
      </c>
      <c r="HT24" s="13">
        <v>0.45316243750000001</v>
      </c>
      <c r="HU24" s="13">
        <v>0.48937368749999999</v>
      </c>
      <c r="HV24" s="13">
        <v>0.12793750000000001</v>
      </c>
      <c r="HW24" s="13">
        <v>0.64398906249999999</v>
      </c>
      <c r="HX24" s="13">
        <v>1.0047382499999999</v>
      </c>
      <c r="HY24" s="13">
        <v>0.62860268749999992</v>
      </c>
      <c r="HZ24" s="13">
        <v>1.0035868749999999</v>
      </c>
      <c r="IA24" s="13">
        <v>0.677303875</v>
      </c>
      <c r="IB24" s="13">
        <v>0.62378000000000011</v>
      </c>
      <c r="IC24" s="13">
        <v>0.45448000000000005</v>
      </c>
      <c r="ID24" s="13">
        <v>0.44019999999999998</v>
      </c>
      <c r="IE24" s="13">
        <v>0.40404000000000007</v>
      </c>
      <c r="IF24" s="13">
        <v>0.27416666666666673</v>
      </c>
      <c r="IG24" s="13">
        <v>0.24893999999999999</v>
      </c>
      <c r="IH24" s="13">
        <v>0.21370779999999998</v>
      </c>
      <c r="II24" s="13">
        <v>0.17239819999999997</v>
      </c>
      <c r="IJ24" s="13">
        <v>5.8703400000000003E-2</v>
      </c>
      <c r="IK24" s="13">
        <v>1.58516E-2</v>
      </c>
      <c r="IL24" s="13">
        <v>0.15697140000000004</v>
      </c>
      <c r="IM24" s="13">
        <v>0.38923079999999993</v>
      </c>
      <c r="IN24" s="13">
        <v>0.42937340000000002</v>
      </c>
      <c r="IO24" s="13">
        <v>0.12987333333333334</v>
      </c>
      <c r="IP24" s="13">
        <v>0.54406933333333352</v>
      </c>
      <c r="IQ24" s="13">
        <v>0.91087640000000003</v>
      </c>
      <c r="IR24" s="13">
        <v>0.73402859999999992</v>
      </c>
      <c r="IS24" s="13">
        <v>0.92266213333333358</v>
      </c>
      <c r="IT24" s="13">
        <v>0.76979786666666628</v>
      </c>
      <c r="IU24" s="13">
        <v>0.60535599999999989</v>
      </c>
      <c r="IV24" s="13">
        <v>0.42398799999999992</v>
      </c>
      <c r="IW24" s="13">
        <v>0.423904</v>
      </c>
      <c r="IX24" s="13">
        <v>0.36701200000000006</v>
      </c>
      <c r="IY24" s="13">
        <v>0.27087999999999995</v>
      </c>
      <c r="IZ24" s="13">
        <v>0.23558399999999999</v>
      </c>
      <c r="JA24" s="13">
        <v>0.24491315999999994</v>
      </c>
      <c r="JB24" s="13">
        <v>0.17609704000000001</v>
      </c>
      <c r="JC24" s="13">
        <v>7.2026160000000006E-2</v>
      </c>
      <c r="JD24" s="13">
        <v>1.0471999999999992E-4</v>
      </c>
      <c r="JE24" s="13">
        <v>0.17598143999999993</v>
      </c>
      <c r="JF24" s="13">
        <v>0.38151312000000009</v>
      </c>
      <c r="JG24" s="13">
        <v>0.43950763999999992</v>
      </c>
      <c r="JH24" s="13">
        <v>9.6131999999999995E-2</v>
      </c>
      <c r="JI24" s="13">
        <v>0.64945971999999996</v>
      </c>
      <c r="JJ24" s="13">
        <v>0.99969663999999991</v>
      </c>
      <c r="JK24" s="13">
        <v>0.71743027999999986</v>
      </c>
      <c r="JL24" s="13">
        <v>0.99930167999999997</v>
      </c>
      <c r="JM24" s="13">
        <v>0.75922355999999991</v>
      </c>
      <c r="JN24" s="13">
        <v>0.6487590909090909</v>
      </c>
      <c r="JO24" s="13">
        <v>0.43179090909090906</v>
      </c>
      <c r="JP24" s="13">
        <v>0.44182272727272731</v>
      </c>
      <c r="JQ24" s="13">
        <v>0.38451363636363639</v>
      </c>
      <c r="JR24" s="13">
        <v>0.28123636363636362</v>
      </c>
      <c r="JS24" s="13">
        <v>0.24447727272727277</v>
      </c>
      <c r="JT24" s="13">
        <v>0.25548681818181812</v>
      </c>
      <c r="JU24" s="13">
        <v>0.18950731818181818</v>
      </c>
      <c r="JV24" s="13">
        <v>5.7882636363636372E-2</v>
      </c>
      <c r="JW24" s="13">
        <v>-1.149359090909091E-2</v>
      </c>
      <c r="JX24" s="13">
        <v>0.20057536363636366</v>
      </c>
      <c r="JY24" s="13">
        <v>0.39490127272727266</v>
      </c>
      <c r="JZ24" s="13">
        <v>0.4523925909090909</v>
      </c>
      <c r="KA24" s="13">
        <v>0.10327727272727273</v>
      </c>
      <c r="KB24" s="13">
        <v>0.68722636363636369</v>
      </c>
      <c r="KC24" s="13">
        <v>1.0611976818181819</v>
      </c>
      <c r="KD24" s="13">
        <v>0.78478127272727261</v>
      </c>
      <c r="KE24" s="13">
        <v>1.0509713181818181</v>
      </c>
      <c r="KF24" s="13">
        <v>0.82048049999999995</v>
      </c>
      <c r="KG24" s="13">
        <v>0.54191612903225805</v>
      </c>
      <c r="KH24" s="13">
        <v>0.35789354838709675</v>
      </c>
      <c r="KI24" s="13">
        <v>0.32346774193548389</v>
      </c>
      <c r="KJ24" s="13">
        <v>0.32167741935483873</v>
      </c>
      <c r="KK24" s="13">
        <v>0.21940645161290326</v>
      </c>
      <c r="KL24" s="13">
        <v>0.19064516129032258</v>
      </c>
      <c r="KM24" s="13">
        <v>0.25472341935483878</v>
      </c>
      <c r="KN24" s="13">
        <v>0.25229393548387102</v>
      </c>
      <c r="KO24" s="13">
        <v>5.3176225806451614E-2</v>
      </c>
      <c r="KP24" s="13">
        <v>5.0546903225806454E-2</v>
      </c>
      <c r="KQ24" s="13">
        <v>0.20438990322580644</v>
      </c>
      <c r="KR24" s="13">
        <v>0.42338038709677422</v>
      </c>
      <c r="KS24" s="13">
        <v>0.47923322580645156</v>
      </c>
      <c r="KT24" s="13">
        <v>0.10227096774193548</v>
      </c>
      <c r="KU24" s="13">
        <v>0.68647383870967738</v>
      </c>
      <c r="KV24" s="13">
        <v>0.81302812903225785</v>
      </c>
      <c r="KW24" s="13">
        <v>0.80510593548387122</v>
      </c>
      <c r="KX24" s="13">
        <v>0.84427267741935474</v>
      </c>
      <c r="KY24" s="13">
        <v>0.83790138709677409</v>
      </c>
      <c r="KZ24" s="13">
        <v>0.50082258064516116</v>
      </c>
      <c r="LA24" s="13">
        <v>0.29776129032258059</v>
      </c>
      <c r="LB24" s="13">
        <v>0.24234516129032252</v>
      </c>
      <c r="LC24" s="13">
        <v>0.22537419354838717</v>
      </c>
      <c r="LD24" s="13">
        <v>0.18505483870967743</v>
      </c>
      <c r="LE24" s="13">
        <v>0.15727096774193541</v>
      </c>
      <c r="LF24" s="13">
        <v>0.37769745161290308</v>
      </c>
      <c r="LG24" s="13">
        <v>0.34742200000000001</v>
      </c>
      <c r="LH24" s="13">
        <v>0.13822051612903224</v>
      </c>
      <c r="LI24" s="13">
        <v>0.10349409677419352</v>
      </c>
      <c r="LJ24" s="13">
        <v>0.25337716129032251</v>
      </c>
      <c r="LK24" s="13">
        <v>0.45916493548387077</v>
      </c>
      <c r="LL24" s="13">
        <v>0.5209407419354839</v>
      </c>
      <c r="LM24" s="13">
        <v>4.0319354838709687E-2</v>
      </c>
      <c r="LN24" s="13">
        <v>1.2314939677419356</v>
      </c>
      <c r="LO24" s="13">
        <v>0.73580054838709641</v>
      </c>
      <c r="LP24" s="13">
        <v>0.67621154838709685</v>
      </c>
      <c r="LQ24" s="13">
        <v>0.78869454838709641</v>
      </c>
      <c r="LR24" s="13">
        <v>0.74174109677419364</v>
      </c>
      <c r="LS24" s="13">
        <v>47.186</v>
      </c>
      <c r="LT24" s="13">
        <v>42.68</v>
      </c>
      <c r="LU24" s="13">
        <v>106.02</v>
      </c>
      <c r="LV24" s="13">
        <f t="shared" si="96"/>
        <v>24.980000000000004</v>
      </c>
      <c r="LW24" s="13">
        <f t="shared" si="7"/>
        <v>8.6786015600000024</v>
      </c>
      <c r="LX24" s="13">
        <v>0.48699999999999999</v>
      </c>
      <c r="LY24" s="13">
        <v>0.27429999999999999</v>
      </c>
      <c r="LZ24" s="13">
        <v>0.17219999999999999</v>
      </c>
      <c r="MA24" s="13">
        <v>0.1736</v>
      </c>
      <c r="MB24" s="13">
        <v>0.14149999999999999</v>
      </c>
      <c r="MC24" s="13">
        <v>0.12470000000000001</v>
      </c>
      <c r="MD24" s="13">
        <v>0.47220000000000001</v>
      </c>
      <c r="ME24" s="13">
        <v>0.47720000000000001</v>
      </c>
      <c r="MF24" s="13">
        <v>0.22439999999999999</v>
      </c>
      <c r="MG24" s="13">
        <v>0.22989999999999999</v>
      </c>
      <c r="MH24" s="13">
        <v>0.2782</v>
      </c>
      <c r="MI24" s="13">
        <v>0.54849999999999999</v>
      </c>
      <c r="MJ24" s="13">
        <v>0.59099999999999997</v>
      </c>
      <c r="MK24" s="13">
        <v>3.2199999999999999E-2</v>
      </c>
      <c r="ML24" s="13">
        <v>1.819</v>
      </c>
      <c r="MM24" s="13">
        <v>0.58609999999999995</v>
      </c>
      <c r="MN24" s="13">
        <v>0.59040000000000004</v>
      </c>
      <c r="MO24" s="13">
        <v>0.6754</v>
      </c>
      <c r="MP24" s="13">
        <v>0.67920000000000003</v>
      </c>
      <c r="MQ24" s="13">
        <v>37.246333333000003</v>
      </c>
      <c r="MR24" s="13">
        <v>36.19</v>
      </c>
      <c r="MS24" s="13">
        <v>36.474333332999997</v>
      </c>
      <c r="MT24" s="13">
        <f t="shared" si="69"/>
        <v>-0.77200000000000557</v>
      </c>
      <c r="MU24" s="13">
        <v>111.61333333</v>
      </c>
      <c r="MV24" s="13">
        <f t="shared" si="70"/>
        <v>35.386666669999997</v>
      </c>
      <c r="MW24" s="13">
        <f t="shared" si="8"/>
        <v>16.886517334923997</v>
      </c>
      <c r="MX24" s="13">
        <v>0.34280833333333338</v>
      </c>
      <c r="MY24" s="13">
        <v>0.18676666666666664</v>
      </c>
      <c r="MZ24" s="13">
        <v>0.1275027777777778</v>
      </c>
      <c r="NA24" s="13">
        <v>0.1284916666666667</v>
      </c>
      <c r="NB24" s="13">
        <v>9.9355555555555516E-2</v>
      </c>
      <c r="NC24" s="13">
        <v>8.4086111111111125E-2</v>
      </c>
      <c r="ND24" s="13">
        <v>0.45325961111111113</v>
      </c>
      <c r="NE24" s="13">
        <v>0.45688925000000008</v>
      </c>
      <c r="NF24" s="13">
        <v>0.18432847222222223</v>
      </c>
      <c r="NG24" s="13">
        <v>0.18855822222222224</v>
      </c>
      <c r="NH24" s="13">
        <v>0.29394147222222222</v>
      </c>
      <c r="NI24" s="13">
        <v>0.54932916666666665</v>
      </c>
      <c r="NJ24" s="13">
        <v>0.60512944444444439</v>
      </c>
      <c r="NK24" s="13">
        <v>2.9136111111111102E-2</v>
      </c>
      <c r="NL24" s="13">
        <v>1.6763278333333331</v>
      </c>
      <c r="NM24" s="13">
        <v>0.64389186111111107</v>
      </c>
      <c r="NN24" s="13">
        <v>0.64976247222222216</v>
      </c>
      <c r="NO24" s="13">
        <v>0.72411550000000036</v>
      </c>
      <c r="NP24" s="13">
        <v>0.72874691666666658</v>
      </c>
      <c r="NQ24" s="13">
        <v>50.718181817999998</v>
      </c>
      <c r="NR24" s="13">
        <v>40.487272726999997</v>
      </c>
      <c r="NS24" s="13">
        <v>141.80000000000001</v>
      </c>
      <c r="NT24" s="13">
        <f t="shared" si="71"/>
        <v>24.199999999999989</v>
      </c>
      <c r="NU24" s="13">
        <f t="shared" si="9"/>
        <v>11.056719849999997</v>
      </c>
      <c r="NV24" s="13">
        <v>0.39410961538461547</v>
      </c>
      <c r="NW24" s="13">
        <v>0.19986153846153848</v>
      </c>
      <c r="NX24" s="13">
        <v>0.11735576923076921</v>
      </c>
      <c r="NY24" s="13">
        <v>0.1188923076923077</v>
      </c>
      <c r="NZ24" s="13">
        <v>9.9430769230769239E-2</v>
      </c>
      <c r="OA24" s="13">
        <v>8.1107692307692325E-2</v>
      </c>
      <c r="OB24" s="13">
        <v>0.53429967307692317</v>
      </c>
      <c r="OC24" s="13">
        <v>0.53995621153846141</v>
      </c>
      <c r="OD24" s="13">
        <v>0.25326036538461544</v>
      </c>
      <c r="OE24" s="13">
        <v>0.26006851923076924</v>
      </c>
      <c r="OF24" s="13">
        <v>0.32584099999999994</v>
      </c>
      <c r="OG24" s="13">
        <v>0.59557486538461535</v>
      </c>
      <c r="OH24" s="13">
        <v>0.65708521153846167</v>
      </c>
      <c r="OI24" s="13">
        <v>1.9461538461538461E-2</v>
      </c>
      <c r="OJ24" s="13">
        <v>2.3265476346153848</v>
      </c>
      <c r="OK24" s="13">
        <v>0.6045458269230769</v>
      </c>
      <c r="OL24" s="13">
        <v>0.61027946153846169</v>
      </c>
      <c r="OM24" s="13">
        <v>0.70088780769230774</v>
      </c>
      <c r="ON24" s="13">
        <v>0.70552865384615404</v>
      </c>
      <c r="OO24" s="13">
        <v>37.17</v>
      </c>
      <c r="OP24" s="13">
        <v>39.682857143</v>
      </c>
      <c r="OQ24" s="13">
        <v>128.75714285999999</v>
      </c>
      <c r="OR24" s="13">
        <f t="shared" si="80"/>
        <v>42.242857140000012</v>
      </c>
      <c r="OS24" s="13">
        <f t="shared" si="77"/>
        <v>22.80929310587485</v>
      </c>
      <c r="OT24" s="13">
        <v>0.43950312500000005</v>
      </c>
      <c r="OU24" s="13">
        <v>0.21249375000000001</v>
      </c>
      <c r="OV24" s="13">
        <v>9.8924999999999985E-2</v>
      </c>
      <c r="OW24" s="13">
        <v>0.11423437499999999</v>
      </c>
      <c r="OX24" s="13">
        <v>0.10304375000000002</v>
      </c>
      <c r="OY24" s="13">
        <v>8.8590625000000006E-2</v>
      </c>
      <c r="OZ24" s="13">
        <v>0.58549884375000016</v>
      </c>
      <c r="PA24" s="13">
        <v>0.63047824999999991</v>
      </c>
      <c r="PB24" s="13">
        <v>0.30007593750000006</v>
      </c>
      <c r="PC24" s="13">
        <v>0.36417909375000002</v>
      </c>
      <c r="PD24" s="13">
        <v>0.34704934375000007</v>
      </c>
      <c r="PE24" s="13">
        <v>0.61842275000000002</v>
      </c>
      <c r="PF24" s="13">
        <v>0.66274393749999994</v>
      </c>
      <c r="PG24" s="13">
        <v>1.1190624999999999E-2</v>
      </c>
      <c r="PH24" s="13">
        <v>2.8588689999999999</v>
      </c>
      <c r="PI24" s="13">
        <v>0.55141693749999998</v>
      </c>
      <c r="PJ24" s="13">
        <v>0.59308634374999991</v>
      </c>
      <c r="PK24" s="13">
        <v>0.66663781250000009</v>
      </c>
      <c r="PL24" s="13">
        <v>0.69757450000000021</v>
      </c>
      <c r="PM24" s="13">
        <f t="shared" si="10"/>
        <v>0.2017361532173996</v>
      </c>
      <c r="PN24" s="13">
        <v>44.032903230000002</v>
      </c>
      <c r="PO24" s="13">
        <v>43.316000000000003</v>
      </c>
      <c r="PP24" s="13">
        <v>41.927333333</v>
      </c>
      <c r="PQ24" s="13">
        <f t="shared" si="92"/>
        <v>41.725597179782604</v>
      </c>
      <c r="PR24" s="13">
        <v>110.46666667</v>
      </c>
      <c r="PS24" s="13">
        <f t="shared" si="93"/>
        <v>78.533333330000005</v>
      </c>
      <c r="PT24" s="13">
        <f t="shared" si="12"/>
        <v>49.513558564565066</v>
      </c>
      <c r="PU24" s="13">
        <v>0.38242500000000001</v>
      </c>
      <c r="PV24" s="13">
        <v>0.17656666666666665</v>
      </c>
      <c r="PW24" s="13">
        <v>8.9029166666666673E-2</v>
      </c>
      <c r="PX24" s="13">
        <v>9.8670833333333319E-2</v>
      </c>
      <c r="PY24" s="13">
        <v>8.2575000000000023E-2</v>
      </c>
      <c r="PZ24" s="13">
        <v>7.1245833333333342E-2</v>
      </c>
      <c r="QA24" s="13">
        <v>0.58905116666666668</v>
      </c>
      <c r="QB24" s="13">
        <v>0.62165283333333332</v>
      </c>
      <c r="QC24" s="13">
        <v>0.28189916666666665</v>
      </c>
      <c r="QD24" s="13">
        <v>0.32856325000000003</v>
      </c>
      <c r="QE24" s="13">
        <v>0.36819254166666671</v>
      </c>
      <c r="QF24" s="13">
        <v>0.64432491666666658</v>
      </c>
      <c r="QG24" s="13">
        <v>0.68528974999999992</v>
      </c>
      <c r="QH24" s="13">
        <v>1.6095833333333334E-2</v>
      </c>
      <c r="QI24" s="13">
        <v>2.8813887083333327</v>
      </c>
      <c r="QJ24" s="13">
        <v>0.59296462500000013</v>
      </c>
      <c r="QK24" s="13">
        <v>0.62519137499999999</v>
      </c>
      <c r="QL24" s="13">
        <v>0.7016709166666667</v>
      </c>
      <c r="QM24" s="13">
        <v>0.72529275000000004</v>
      </c>
      <c r="QN24" s="13">
        <f t="shared" si="13"/>
        <v>0.14271101854885251</v>
      </c>
      <c r="QO24" s="21">
        <v>-9999</v>
      </c>
      <c r="QP24" s="21">
        <v>-9999</v>
      </c>
      <c r="QQ24" s="21">
        <v>-9999</v>
      </c>
      <c r="QR24" s="13">
        <f t="shared" si="109"/>
        <v>10188</v>
      </c>
      <c r="QS24" s="13">
        <f t="shared" si="110"/>
        <v>6333.3990659999999</v>
      </c>
      <c r="QT24" s="21">
        <v>-9999</v>
      </c>
      <c r="QU24" s="21">
        <v>-9999</v>
      </c>
      <c r="QV24" s="21">
        <v>-9999</v>
      </c>
      <c r="QW24" s="21">
        <v>-9999</v>
      </c>
      <c r="QX24" s="21">
        <v>-9999</v>
      </c>
      <c r="QY24" s="21">
        <v>-9999</v>
      </c>
      <c r="QZ24" s="21">
        <v>-9999</v>
      </c>
      <c r="RA24" s="21">
        <v>-9999</v>
      </c>
      <c r="RB24" s="21">
        <v>-9999</v>
      </c>
      <c r="RC24" s="21">
        <v>-9999</v>
      </c>
      <c r="RD24" s="21">
        <v>-9999</v>
      </c>
      <c r="RE24" s="21">
        <v>-9999</v>
      </c>
      <c r="RF24" s="21">
        <v>-9999</v>
      </c>
      <c r="RG24" s="21">
        <v>-9999</v>
      </c>
      <c r="RH24" s="21">
        <v>-9999</v>
      </c>
      <c r="RI24" s="21">
        <v>-9999</v>
      </c>
      <c r="RJ24" s="21">
        <v>-9999</v>
      </c>
      <c r="RK24" s="21">
        <v>-9999</v>
      </c>
      <c r="RL24" s="21">
        <v>-9999</v>
      </c>
      <c r="RM24" s="13">
        <f t="shared" si="14"/>
        <v>0</v>
      </c>
      <c r="RN24" s="13">
        <v>0.39353783783783775</v>
      </c>
      <c r="RO24" s="13">
        <v>0.19774594594594591</v>
      </c>
      <c r="RP24" s="13">
        <v>6.6827027027027031E-2</v>
      </c>
      <c r="RQ24" s="13">
        <v>8.626216216216219E-2</v>
      </c>
      <c r="RR24" s="13">
        <v>7.4164864864864885E-2</v>
      </c>
      <c r="RS24" s="13">
        <v>6.5629729729729733E-2</v>
      </c>
      <c r="RT24" s="13">
        <v>0.63941094594594583</v>
      </c>
      <c r="RU24" s="13">
        <v>0.70883600000000002</v>
      </c>
      <c r="RV24" s="13">
        <v>0.39209721621621629</v>
      </c>
      <c r="RW24" s="13">
        <v>0.4941415135135136</v>
      </c>
      <c r="RX24" s="13">
        <v>0.3306791621621622</v>
      </c>
      <c r="RY24" s="13">
        <v>0.68222091891891912</v>
      </c>
      <c r="RZ24" s="13">
        <v>0.71342224324324321</v>
      </c>
      <c r="SA24" s="13">
        <v>1.20972972972973E-2</v>
      </c>
      <c r="SB24" s="13">
        <v>3.5799639459459467</v>
      </c>
      <c r="SC24" s="13">
        <v>0.46680683783783772</v>
      </c>
      <c r="SD24" s="13">
        <v>0.51716681081081062</v>
      </c>
      <c r="SE24" s="13">
        <v>0.59884959459459464</v>
      </c>
      <c r="SF24" s="13">
        <v>0.63679167567567574</v>
      </c>
      <c r="SG24" s="13">
        <f t="shared" si="15"/>
        <v>0.32142073593613013</v>
      </c>
      <c r="SH24" s="21">
        <v>158.07692307692307</v>
      </c>
      <c r="SI24" s="21">
        <v>-9999</v>
      </c>
      <c r="SJ24" s="21">
        <v>-9999</v>
      </c>
      <c r="SK24" s="13">
        <v>0.4098444444444444</v>
      </c>
      <c r="SL24" s="13">
        <v>0.1860111111111111</v>
      </c>
      <c r="SM24" s="13">
        <v>5.8922222222222244E-2</v>
      </c>
      <c r="SN24" s="13">
        <v>7.2780555555555543E-2</v>
      </c>
      <c r="SO24" s="13">
        <v>6.5672222222222229E-2</v>
      </c>
      <c r="SP24" s="13">
        <v>6.0991666666666666E-2</v>
      </c>
      <c r="SQ24" s="13">
        <v>0.69781024999999997</v>
      </c>
      <c r="SR24" s="13">
        <v>0.74819661111111102</v>
      </c>
      <c r="SS24" s="13">
        <v>0.43739694444444438</v>
      </c>
      <c r="ST24" s="13">
        <v>0.5188301666666667</v>
      </c>
      <c r="SU24" s="13">
        <v>0.37519747222222211</v>
      </c>
      <c r="SV24" s="13">
        <v>0.72352472222222231</v>
      </c>
      <c r="SW24" s="13">
        <v>0.74051588888888908</v>
      </c>
      <c r="SX24" s="13">
        <v>7.1083333333333372E-3</v>
      </c>
      <c r="SY24" s="13">
        <v>4.6580144999999993</v>
      </c>
      <c r="SZ24" s="13">
        <v>0.50183424999999993</v>
      </c>
      <c r="TA24" s="13">
        <v>0.53781041666666651</v>
      </c>
      <c r="TB24" s="13">
        <v>0.63735327777777784</v>
      </c>
      <c r="TC24" s="13">
        <v>0.66356013888888876</v>
      </c>
      <c r="TD24" s="13">
        <v>1.595605151</v>
      </c>
      <c r="TE24" s="13">
        <v>-0.69016712800000002</v>
      </c>
      <c r="TF24" s="13">
        <f t="shared" si="73"/>
        <v>0.32971460357868687</v>
      </c>
      <c r="TG24" s="21">
        <v>139.86111111111111</v>
      </c>
      <c r="TH24" s="21">
        <f t="shared" si="16"/>
        <v>63.138888888888886</v>
      </c>
      <c r="TI24" s="24">
        <f t="shared" si="74"/>
        <v>47.240302695987644</v>
      </c>
      <c r="TJ24" s="26">
        <v>23</v>
      </c>
      <c r="TK24" s="24">
        <v>5.22</v>
      </c>
      <c r="TL24" s="13">
        <v>1.06</v>
      </c>
      <c r="TM24" s="24">
        <v>79.400000000000006</v>
      </c>
      <c r="TN24" s="24">
        <v>29</v>
      </c>
      <c r="TO24" s="24">
        <v>6</v>
      </c>
      <c r="TP24" s="24">
        <v>10.199999999999999</v>
      </c>
    </row>
    <row r="25" spans="1:536" x14ac:dyDescent="0.25">
      <c r="A25" s="10">
        <v>24</v>
      </c>
      <c r="B25" s="20">
        <v>3</v>
      </c>
      <c r="C25" s="21">
        <v>403</v>
      </c>
      <c r="D25" s="21">
        <v>4</v>
      </c>
      <c r="E25" s="21" t="s">
        <v>62</v>
      </c>
      <c r="F25" s="21">
        <v>7</v>
      </c>
      <c r="G25" s="24">
        <f t="shared" si="17"/>
        <v>89.600000000000009</v>
      </c>
      <c r="H25" s="24">
        <f t="shared" si="18"/>
        <v>29.866666666666671</v>
      </c>
      <c r="I25" s="21">
        <v>80</v>
      </c>
      <c r="J25" s="13">
        <f t="shared" si="19"/>
        <v>29.866666666666671</v>
      </c>
      <c r="K25" s="13">
        <f t="shared" si="20"/>
        <v>29.866666666666671</v>
      </c>
      <c r="L25" s="13">
        <f t="shared" si="21"/>
        <v>29.866666666666671</v>
      </c>
      <c r="M25" s="22">
        <v>408732.57253399998</v>
      </c>
      <c r="N25" s="22">
        <v>3660415.2168299998</v>
      </c>
      <c r="O25" s="23">
        <v>33.078505</v>
      </c>
      <c r="P25" s="23">
        <v>-111.97784900000001</v>
      </c>
      <c r="Q25" s="13">
        <v>49.12</v>
      </c>
      <c r="R25" s="13">
        <v>20.72</v>
      </c>
      <c r="S25" s="13">
        <v>30.160000000000004</v>
      </c>
      <c r="T25" s="13">
        <v>43.12</v>
      </c>
      <c r="U25" s="13">
        <v>24.72</v>
      </c>
      <c r="V25" s="13">
        <v>32.160000000000004</v>
      </c>
      <c r="W25" s="10">
        <v>-9999</v>
      </c>
      <c r="X25" s="10">
        <v>-9999</v>
      </c>
      <c r="Y25" s="10">
        <v>-9999</v>
      </c>
      <c r="Z25" s="13">
        <v>41.753731343283597</v>
      </c>
      <c r="AA25" s="21">
        <v>-9999</v>
      </c>
      <c r="AB25" s="21">
        <v>-9999</v>
      </c>
      <c r="AC25" s="21">
        <v>-9999</v>
      </c>
      <c r="AD25" s="10">
        <v>8.5</v>
      </c>
      <c r="AE25" s="10">
        <v>7.2</v>
      </c>
      <c r="AF25" s="13">
        <v>0.84</v>
      </c>
      <c r="AG25" s="10" t="s">
        <v>126</v>
      </c>
      <c r="AH25" s="10">
        <v>2</v>
      </c>
      <c r="AI25" s="24">
        <v>0.8</v>
      </c>
      <c r="AJ25" s="24">
        <v>1.1000000000000001</v>
      </c>
      <c r="AK25" s="10">
        <v>3</v>
      </c>
      <c r="AL25" s="10">
        <v>139</v>
      </c>
      <c r="AM25" s="10">
        <v>37</v>
      </c>
      <c r="AN25" s="13">
        <v>0.44</v>
      </c>
      <c r="AO25" s="24">
        <v>3.2</v>
      </c>
      <c r="AP25" s="24">
        <v>8</v>
      </c>
      <c r="AQ25" s="13">
        <v>2.19</v>
      </c>
      <c r="AR25" s="10">
        <v>4515</v>
      </c>
      <c r="AS25" s="10">
        <v>289</v>
      </c>
      <c r="AT25" s="10">
        <v>234</v>
      </c>
      <c r="AU25" s="10">
        <v>26.4</v>
      </c>
      <c r="AV25" s="10">
        <v>0</v>
      </c>
      <c r="AW25" s="10">
        <v>1</v>
      </c>
      <c r="AX25" s="10">
        <v>86</v>
      </c>
      <c r="AY25" s="10">
        <v>9</v>
      </c>
      <c r="AZ25" s="10">
        <v>4</v>
      </c>
      <c r="BA25" s="10">
        <v>0.8</v>
      </c>
      <c r="BB25" s="10">
        <v>16</v>
      </c>
      <c r="BC25" s="25">
        <v>2.590208114987274</v>
      </c>
      <c r="BD25" s="25">
        <v>1.9270131296490443</v>
      </c>
      <c r="BE25" s="25">
        <v>2.1205468516116155</v>
      </c>
      <c r="BF25" s="25">
        <v>3.7105289371451335</v>
      </c>
      <c r="BG25" s="25">
        <v>6.4453417077912372</v>
      </c>
      <c r="BH25" s="25">
        <v>6.4638593336330485</v>
      </c>
      <c r="BI25" s="13">
        <f t="shared" si="22"/>
        <v>18.068884978545274</v>
      </c>
      <c r="BJ25" s="13">
        <f t="shared" si="23"/>
        <v>26.551072384991734</v>
      </c>
      <c r="BK25" s="13">
        <f t="shared" si="24"/>
        <v>41.393188133572266</v>
      </c>
      <c r="BL25" s="13">
        <f t="shared" ref="BL25:BM25" si="127">(BK25+(BG25*4))</f>
        <v>67.174554964737212</v>
      </c>
      <c r="BM25" s="13">
        <f t="shared" si="127"/>
        <v>93.029992299269409</v>
      </c>
      <c r="BN25" s="13">
        <f t="shared" si="26"/>
        <v>14.842115748580534</v>
      </c>
      <c r="BO25" s="13">
        <f t="shared" si="27"/>
        <v>25.781366831164949</v>
      </c>
      <c r="BP25" s="13">
        <f t="shared" si="28"/>
        <v>25.855437334532194</v>
      </c>
      <c r="BQ25" s="13">
        <f t="shared" si="29"/>
        <v>66.478919914277682</v>
      </c>
      <c r="BR25" s="25">
        <v>1.7467684783151172</v>
      </c>
      <c r="BS25" s="25">
        <v>1.5226399081423794</v>
      </c>
      <c r="BT25" s="25">
        <v>1.2473805009480092</v>
      </c>
      <c r="BU25" s="25">
        <v>1.2102799083574061</v>
      </c>
      <c r="BV25" s="25">
        <v>1.3857733911569714</v>
      </c>
      <c r="BW25" s="25">
        <v>1.0190319196763074</v>
      </c>
      <c r="BX25" s="13">
        <f t="shared" si="30"/>
        <v>13.077633545829986</v>
      </c>
      <c r="BY25" s="13">
        <f t="shared" si="31"/>
        <v>18.067155549622022</v>
      </c>
      <c r="BZ25" s="13">
        <f t="shared" si="32"/>
        <v>22.908275183051646</v>
      </c>
      <c r="CA25" s="13">
        <f t="shared" si="33"/>
        <v>4.8411196334296243</v>
      </c>
      <c r="CB25" s="13">
        <f t="shared" si="34"/>
        <v>5.5430935646278856</v>
      </c>
      <c r="CC25" s="13">
        <f t="shared" si="35"/>
        <v>4.0761276787052294</v>
      </c>
      <c r="CD25" s="13">
        <f t="shared" si="36"/>
        <v>14.460340876762739</v>
      </c>
      <c r="CE25" s="13">
        <v>6.06</v>
      </c>
      <c r="CF25" s="13">
        <v>3.21</v>
      </c>
      <c r="CG25" s="13">
        <v>2.3000000000000003</v>
      </c>
      <c r="CH25" s="13">
        <v>3.605</v>
      </c>
      <c r="CI25" s="13">
        <v>3.9450000000000003</v>
      </c>
      <c r="CJ25" s="13">
        <v>6.1150000000000002</v>
      </c>
      <c r="CK25" s="13">
        <f t="shared" si="37"/>
        <v>37.08</v>
      </c>
      <c r="CL25" s="13">
        <f t="shared" si="38"/>
        <v>46.28</v>
      </c>
      <c r="CM25" s="13">
        <f t="shared" si="39"/>
        <v>60.7</v>
      </c>
      <c r="CN25" s="13">
        <f t="shared" ref="CN25:CO25" si="128">(CM25+(CI25*4))</f>
        <v>76.48</v>
      </c>
      <c r="CO25" s="13">
        <f t="shared" si="128"/>
        <v>100.94</v>
      </c>
      <c r="CP25" s="13">
        <f t="shared" si="41"/>
        <v>14.42</v>
      </c>
      <c r="CQ25" s="13">
        <f t="shared" si="42"/>
        <v>15.780000000000001</v>
      </c>
      <c r="CR25" s="13">
        <f t="shared" si="43"/>
        <v>24.46</v>
      </c>
      <c r="CS25" s="13">
        <f t="shared" si="44"/>
        <v>54.660000000000004</v>
      </c>
      <c r="CT25" s="10">
        <v>-9999</v>
      </c>
      <c r="CU25" s="10">
        <v>-9999</v>
      </c>
      <c r="CV25" s="10">
        <v>-9999</v>
      </c>
      <c r="CW25" s="10">
        <v>-9999</v>
      </c>
      <c r="CX25" s="10">
        <v>-9999</v>
      </c>
      <c r="CY25" s="10">
        <v>-9999</v>
      </c>
      <c r="CZ25" s="13">
        <v>7.5</v>
      </c>
      <c r="DA25" s="13">
        <v>7.5</v>
      </c>
      <c r="DB25" s="13">
        <v>7.5</v>
      </c>
      <c r="DC25" s="13">
        <v>20.666666666666668</v>
      </c>
      <c r="DD25" s="13">
        <v>28.666666666666668</v>
      </c>
      <c r="DE25" s="13">
        <v>27</v>
      </c>
      <c r="DF25" s="13">
        <v>38.666666666666664</v>
      </c>
      <c r="DG25" s="13">
        <v>39</v>
      </c>
      <c r="DH25" s="13">
        <v>48</v>
      </c>
      <c r="DI25" s="13">
        <v>50.666666666666664</v>
      </c>
      <c r="DJ25" s="13">
        <v>59</v>
      </c>
      <c r="DK25" s="13">
        <v>62.333333333333336</v>
      </c>
      <c r="DL25" s="13">
        <v>73</v>
      </c>
      <c r="DM25" s="13">
        <v>70.333333333333329</v>
      </c>
      <c r="DN25" s="13">
        <v>78.666666666666671</v>
      </c>
      <c r="DO25" s="13">
        <v>69.666666666666671</v>
      </c>
      <c r="DP25" s="13">
        <v>81</v>
      </c>
      <c r="DQ25" s="13">
        <f t="shared" si="45"/>
        <v>67.444444444444443</v>
      </c>
      <c r="DR25" s="13">
        <f t="shared" si="46"/>
        <v>67.444444444444443</v>
      </c>
      <c r="DS25" s="13">
        <v>66.666666666666671</v>
      </c>
      <c r="DT25" s="13">
        <v>75.666666666666671</v>
      </c>
      <c r="DU25" s="21">
        <v>131</v>
      </c>
      <c r="DV25" s="21">
        <v>147</v>
      </c>
      <c r="DW25" s="21">
        <v>166</v>
      </c>
      <c r="DX25" s="21">
        <v>171</v>
      </c>
      <c r="DY25" s="21">
        <v>178</v>
      </c>
      <c r="DZ25" s="21">
        <v>189</v>
      </c>
      <c r="EA25" s="21">
        <v>199</v>
      </c>
      <c r="EB25" s="21">
        <v>199</v>
      </c>
      <c r="EC25" s="21">
        <v>201</v>
      </c>
      <c r="ED25" s="21">
        <v>203</v>
      </c>
      <c r="EE25" s="12">
        <v>-9999</v>
      </c>
      <c r="EF25" s="12">
        <v>-9999</v>
      </c>
      <c r="EG25" s="12">
        <v>-9999</v>
      </c>
      <c r="EH25" s="12">
        <v>-9999</v>
      </c>
      <c r="EI25" s="12">
        <v>-9999</v>
      </c>
      <c r="EJ25" s="12">
        <v>-9999</v>
      </c>
      <c r="EK25" s="12">
        <v>-9999</v>
      </c>
      <c r="EL25" s="12">
        <v>-9999</v>
      </c>
      <c r="EM25" s="12">
        <v>-9999</v>
      </c>
      <c r="EN25" s="12">
        <v>-9999</v>
      </c>
      <c r="EO25" s="10">
        <v>-9999</v>
      </c>
      <c r="EP25" s="10">
        <v>-9999</v>
      </c>
      <c r="EQ25" s="10">
        <v>-9999</v>
      </c>
      <c r="ER25" s="10">
        <v>-9999</v>
      </c>
      <c r="ES25" s="10">
        <v>-9999</v>
      </c>
      <c r="ET25" s="10">
        <v>-9999</v>
      </c>
      <c r="EU25" s="10">
        <v>-9999</v>
      </c>
      <c r="EV25" s="10">
        <v>-9999</v>
      </c>
      <c r="EW25" s="10">
        <v>-9999</v>
      </c>
      <c r="EX25" s="10">
        <v>-9999</v>
      </c>
      <c r="EY25" s="21">
        <v>-9999</v>
      </c>
      <c r="EZ25" s="21">
        <v>-9999</v>
      </c>
      <c r="FA25" s="21">
        <v>-9999</v>
      </c>
      <c r="FB25" s="21">
        <v>-9999</v>
      </c>
      <c r="FC25" s="21">
        <v>-9999</v>
      </c>
      <c r="FD25" s="21">
        <v>-9999</v>
      </c>
      <c r="FE25" s="21">
        <v>-9999</v>
      </c>
      <c r="FF25" s="21">
        <v>-9999</v>
      </c>
      <c r="FG25" s="21">
        <v>-9999</v>
      </c>
      <c r="FH25" s="10">
        <v>-9999</v>
      </c>
      <c r="FI25" s="13">
        <v>236.7</v>
      </c>
      <c r="FJ25" s="10">
        <v>10</v>
      </c>
      <c r="FK25" s="10">
        <v>228.15999999999997</v>
      </c>
      <c r="FL25" s="10">
        <v>84</v>
      </c>
      <c r="FM25" s="10">
        <v>87.99</v>
      </c>
      <c r="FN25" s="10">
        <v>169.91</v>
      </c>
      <c r="FO25" s="10">
        <v>96.460000000000008</v>
      </c>
      <c r="FP25" s="10">
        <v>68.98</v>
      </c>
      <c r="FQ25" s="13">
        <f t="shared" si="47"/>
        <v>676.27450980392155</v>
      </c>
      <c r="FR25" s="13">
        <f t="shared" si="48"/>
        <v>603.81652661064413</v>
      </c>
      <c r="FS25" s="13">
        <f t="shared" si="0"/>
        <v>2320.5882352941176</v>
      </c>
      <c r="FT25" s="13">
        <f t="shared" si="1"/>
        <v>2236.8627450980389</v>
      </c>
      <c r="FU25" s="13">
        <f t="shared" si="49"/>
        <v>862.64705882352939</v>
      </c>
      <c r="FV25" s="13">
        <f t="shared" si="50"/>
        <v>1665.7843137254902</v>
      </c>
      <c r="FW25" s="13">
        <f t="shared" si="51"/>
        <v>7085.8823529411766</v>
      </c>
      <c r="FX25" s="13">
        <f t="shared" si="52"/>
        <v>945.68627450980398</v>
      </c>
      <c r="FY25" s="13">
        <v>49.42</v>
      </c>
      <c r="FZ25" s="13">
        <v>46.73</v>
      </c>
      <c r="GA25" s="13">
        <f t="shared" si="53"/>
        <v>0.31000000000000938</v>
      </c>
      <c r="GB25" s="10">
        <v>3.41</v>
      </c>
      <c r="GC25" s="13">
        <f t="shared" si="54"/>
        <v>79.132058823529405</v>
      </c>
      <c r="GD25" s="13">
        <v>1.17</v>
      </c>
      <c r="GE25" s="13">
        <f t="shared" si="55"/>
        <v>26.171294117647051</v>
      </c>
      <c r="GF25" s="13">
        <v>1.87</v>
      </c>
      <c r="GG25" s="13">
        <f t="shared" si="56"/>
        <v>16.131499999999999</v>
      </c>
      <c r="GH25" s="13">
        <v>3.62</v>
      </c>
      <c r="GI25" s="13">
        <f t="shared" si="57"/>
        <v>34.233843137254908</v>
      </c>
      <c r="GJ25" s="13">
        <f t="shared" si="58"/>
        <v>155.66869607843137</v>
      </c>
      <c r="GK25" s="13">
        <f t="shared" si="59"/>
        <v>138.98990721288513</v>
      </c>
      <c r="GL25" s="10">
        <v>17.2</v>
      </c>
      <c r="GM25" s="13">
        <v>5.08</v>
      </c>
      <c r="GN25" s="13">
        <f t="shared" si="60"/>
        <v>4250.4687592175042</v>
      </c>
      <c r="GO25" s="13">
        <v>1.88</v>
      </c>
      <c r="GP25" s="13">
        <f t="shared" si="61"/>
        <v>0.37007874015748027</v>
      </c>
      <c r="GQ25" s="13">
        <f t="shared" si="62"/>
        <v>1573.0081234899424</v>
      </c>
      <c r="GR25" s="13">
        <f t="shared" si="63"/>
        <v>1761.7690983087357</v>
      </c>
      <c r="GS25" s="21">
        <v>-9999</v>
      </c>
      <c r="GT25" s="13">
        <v>3252.571428571428</v>
      </c>
      <c r="GU25" s="13">
        <f t="shared" si="64"/>
        <v>1203.4514285714283</v>
      </c>
      <c r="GV25" s="13">
        <f t="shared" si="65"/>
        <v>1347.8655999999999</v>
      </c>
      <c r="GW25" s="21">
        <v>-9999</v>
      </c>
      <c r="GX25" s="21">
        <v>-9999</v>
      </c>
      <c r="GY25" s="13">
        <v>2.42</v>
      </c>
      <c r="GZ25" s="13">
        <f t="shared" si="66"/>
        <v>2.36</v>
      </c>
      <c r="HA25" s="21">
        <v>2433</v>
      </c>
      <c r="HB25" s="13">
        <f t="shared" si="2"/>
        <v>0.46456692913385822</v>
      </c>
      <c r="HC25" s="21">
        <f t="shared" si="91"/>
        <v>2024.8296057689686</v>
      </c>
      <c r="HD25" s="22">
        <f t="shared" si="4"/>
        <v>1.2872340425531916</v>
      </c>
      <c r="HE25" s="21">
        <f t="shared" si="5"/>
        <v>2035.7067896016119</v>
      </c>
      <c r="HF25" s="13">
        <v>4.0999999999999996</v>
      </c>
      <c r="HG25" s="22">
        <f t="shared" si="67"/>
        <v>83.0180138365277</v>
      </c>
      <c r="HH25" s="22">
        <f>(GR25-1701.25)/G25</f>
        <v>0.67543636505285365</v>
      </c>
      <c r="HI25" s="13">
        <v>0.54439473684210526</v>
      </c>
      <c r="HJ25" s="13">
        <v>0.39725263157894741</v>
      </c>
      <c r="HK25" s="13">
        <v>0.4015052631578947</v>
      </c>
      <c r="HL25" s="13">
        <v>0.33225263157894735</v>
      </c>
      <c r="HM25" s="13">
        <v>0.20543157894736841</v>
      </c>
      <c r="HN25" s="13">
        <v>0.1865</v>
      </c>
      <c r="HO25" s="13">
        <v>0.24178136842105263</v>
      </c>
      <c r="HP25" s="13">
        <v>0.15091436842105263</v>
      </c>
      <c r="HQ25" s="13">
        <v>8.8974315789473679E-2</v>
      </c>
      <c r="HR25" s="13">
        <v>-5.3736315789473686E-3</v>
      </c>
      <c r="HS25" s="13">
        <v>0.15614936842105265</v>
      </c>
      <c r="HT25" s="13">
        <v>0.45194099999999998</v>
      </c>
      <c r="HU25" s="13">
        <v>0.48946252631578946</v>
      </c>
      <c r="HV25" s="13">
        <v>0.12682105263157895</v>
      </c>
      <c r="HW25" s="13">
        <v>0.63819005263157902</v>
      </c>
      <c r="HX25" s="13">
        <v>1.0354699999999999</v>
      </c>
      <c r="HY25" s="13">
        <v>0.64530789473684214</v>
      </c>
      <c r="HZ25" s="13">
        <v>1.0302269999999998</v>
      </c>
      <c r="IA25" s="13">
        <v>0.69272436842105267</v>
      </c>
      <c r="IB25" s="13">
        <v>0.59243749999999984</v>
      </c>
      <c r="IC25" s="13">
        <v>0.43821250000000006</v>
      </c>
      <c r="ID25" s="13">
        <v>0.42420625000000001</v>
      </c>
      <c r="IE25" s="13">
        <v>0.38656250000000009</v>
      </c>
      <c r="IF25" s="13">
        <v>0.26275000000000004</v>
      </c>
      <c r="IG25" s="13">
        <v>0.23728749999999993</v>
      </c>
      <c r="IH25" s="13">
        <v>0.21030468750000003</v>
      </c>
      <c r="II25" s="13">
        <v>0.16541975</v>
      </c>
      <c r="IJ25" s="13">
        <v>6.2513250000000006E-2</v>
      </c>
      <c r="IK25" s="13">
        <v>1.6052687499999996E-2</v>
      </c>
      <c r="IL25" s="13">
        <v>0.1497508125</v>
      </c>
      <c r="IM25" s="13">
        <v>0.38551825000000006</v>
      </c>
      <c r="IN25" s="13">
        <v>0.42798806250000004</v>
      </c>
      <c r="IO25" s="13">
        <v>0.12381250000000001</v>
      </c>
      <c r="IP25" s="13">
        <v>0.53294731249999994</v>
      </c>
      <c r="IQ25" s="13">
        <v>0.90669150000000009</v>
      </c>
      <c r="IR25" s="13">
        <v>0.7117345625</v>
      </c>
      <c r="IS25" s="13">
        <v>0.91823562499999989</v>
      </c>
      <c r="IT25" s="13">
        <v>0.74890793749999995</v>
      </c>
      <c r="IU25" s="13">
        <v>0.60193181818181818</v>
      </c>
      <c r="IV25" s="13">
        <v>0.42244545454545451</v>
      </c>
      <c r="IW25" s="13">
        <v>0.42786363636363628</v>
      </c>
      <c r="IX25" s="13">
        <v>0.36920000000000003</v>
      </c>
      <c r="IY25" s="13">
        <v>0.27271363636363621</v>
      </c>
      <c r="IZ25" s="13">
        <v>0.23701363636363643</v>
      </c>
      <c r="JA25" s="13">
        <v>0.2395302272727273</v>
      </c>
      <c r="JB25" s="13">
        <v>0.16886154545454543</v>
      </c>
      <c r="JC25" s="13">
        <v>6.7196454545454545E-2</v>
      </c>
      <c r="JD25" s="13">
        <v>-6.4728181818181829E-3</v>
      </c>
      <c r="JE25" s="13">
        <v>0.17514336363636362</v>
      </c>
      <c r="JF25" s="13">
        <v>0.37625109090909087</v>
      </c>
      <c r="JG25" s="13">
        <v>0.43480286363636367</v>
      </c>
      <c r="JH25" s="13">
        <v>9.6486363636363634E-2</v>
      </c>
      <c r="JI25" s="13">
        <v>0.6303632272727272</v>
      </c>
      <c r="JJ25" s="13">
        <v>1.0389676818181817</v>
      </c>
      <c r="JK25" s="13">
        <v>0.73096313636363641</v>
      </c>
      <c r="JL25" s="13">
        <v>1.0329830909090909</v>
      </c>
      <c r="JM25" s="13">
        <v>0.77075181818181804</v>
      </c>
      <c r="JN25" s="13">
        <v>0.65781999999999996</v>
      </c>
      <c r="JO25" s="13">
        <v>0.43962499999999993</v>
      </c>
      <c r="JP25" s="13">
        <v>0.45635999999999999</v>
      </c>
      <c r="JQ25" s="13">
        <v>0.39438999999999991</v>
      </c>
      <c r="JR25" s="13">
        <v>0.28757999999999995</v>
      </c>
      <c r="JS25" s="13">
        <v>0.25134999999999996</v>
      </c>
      <c r="JT25" s="13">
        <v>0.25032759999999998</v>
      </c>
      <c r="JU25" s="13">
        <v>0.18075949999999999</v>
      </c>
      <c r="JV25" s="13">
        <v>5.426439999999999E-2</v>
      </c>
      <c r="JW25" s="13">
        <v>-1.866835E-2</v>
      </c>
      <c r="JX25" s="13">
        <v>0.19875205000000001</v>
      </c>
      <c r="JY25" s="13">
        <v>0.39139360000000001</v>
      </c>
      <c r="JZ25" s="13">
        <v>0.44694604999999987</v>
      </c>
      <c r="KA25" s="13">
        <v>0.10681</v>
      </c>
      <c r="KB25" s="13">
        <v>0.66853580000000001</v>
      </c>
      <c r="KC25" s="13">
        <v>1.1015713500000002</v>
      </c>
      <c r="KD25" s="13">
        <v>0.79424980000000001</v>
      </c>
      <c r="KE25" s="13">
        <v>1.0846284000000002</v>
      </c>
      <c r="KF25" s="13">
        <v>0.82798840000000007</v>
      </c>
      <c r="KG25" s="13">
        <v>0.52056666666666684</v>
      </c>
      <c r="KH25" s="13">
        <v>0.35664999999999997</v>
      </c>
      <c r="KI25" s="13">
        <v>0.33691333333333334</v>
      </c>
      <c r="KJ25" s="13">
        <v>0.33043666666666666</v>
      </c>
      <c r="KK25" s="13">
        <v>0.22451000000000002</v>
      </c>
      <c r="KL25" s="13">
        <v>0.19419</v>
      </c>
      <c r="KM25" s="13">
        <v>0.22327783333333337</v>
      </c>
      <c r="KN25" s="13">
        <v>0.21383286666666665</v>
      </c>
      <c r="KO25" s="13">
        <v>3.8217066666666667E-2</v>
      </c>
      <c r="KP25" s="13">
        <v>2.8395000000000004E-2</v>
      </c>
      <c r="KQ25" s="13">
        <v>0.18664466666666663</v>
      </c>
      <c r="KR25" s="13">
        <v>0.39703653333333322</v>
      </c>
      <c r="KS25" s="13">
        <v>0.45625020000000005</v>
      </c>
      <c r="KT25" s="13">
        <v>0.10592666666666668</v>
      </c>
      <c r="KU25" s="13">
        <v>0.57603140000000008</v>
      </c>
      <c r="KV25" s="13">
        <v>0.88143470000000024</v>
      </c>
      <c r="KW25" s="13">
        <v>0.83602380000000009</v>
      </c>
      <c r="KX25" s="13">
        <v>0.89946609999999982</v>
      </c>
      <c r="KY25" s="13">
        <v>0.86128253333333304</v>
      </c>
      <c r="KZ25" s="13">
        <v>0.42558064516129052</v>
      </c>
      <c r="LA25" s="13">
        <v>0.26822903225806449</v>
      </c>
      <c r="LB25" s="13">
        <v>0.26544516129032275</v>
      </c>
      <c r="LC25" s="13">
        <v>0.23190645161290324</v>
      </c>
      <c r="LD25" s="13">
        <v>0.18268064516129032</v>
      </c>
      <c r="LE25" s="13">
        <v>0.15596129032258071</v>
      </c>
      <c r="LF25" s="13">
        <v>0.29369790322580647</v>
      </c>
      <c r="LG25" s="13">
        <v>0.23098954838709676</v>
      </c>
      <c r="LH25" s="13">
        <v>7.2596387096774212E-2</v>
      </c>
      <c r="LI25" s="13">
        <v>5.275451612903226E-3</v>
      </c>
      <c r="LJ25" s="13">
        <v>0.22615012903225798</v>
      </c>
      <c r="LK25" s="13">
        <v>0.39845622580645151</v>
      </c>
      <c r="LL25" s="13">
        <v>0.46271296774193532</v>
      </c>
      <c r="LM25" s="13">
        <v>4.922580645161289E-2</v>
      </c>
      <c r="LN25" s="13">
        <v>0.83876374193548409</v>
      </c>
      <c r="LO25" s="13">
        <v>0.99117619354838704</v>
      </c>
      <c r="LP25" s="13">
        <v>0.77266296774193566</v>
      </c>
      <c r="LQ25" s="13">
        <v>0.99282112903225783</v>
      </c>
      <c r="LR25" s="13">
        <v>0.81433916129032258</v>
      </c>
      <c r="LS25" s="21">
        <v>-9999</v>
      </c>
      <c r="LT25" s="21">
        <v>-9999</v>
      </c>
      <c r="LU25" s="21">
        <v>-9999</v>
      </c>
      <c r="LV25" s="13">
        <f t="shared" si="96"/>
        <v>10130</v>
      </c>
      <c r="LW25" s="13">
        <f t="shared" si="7"/>
        <v>2339.9241251612902</v>
      </c>
      <c r="LX25" s="13">
        <v>0.42280000000000001</v>
      </c>
      <c r="LY25" s="13">
        <v>0.26129999999999998</v>
      </c>
      <c r="LZ25" s="13">
        <v>0.1946</v>
      </c>
      <c r="MA25" s="13">
        <v>0.18590000000000001</v>
      </c>
      <c r="MB25" s="13">
        <v>0.1469</v>
      </c>
      <c r="MC25" s="13">
        <v>0.1273</v>
      </c>
      <c r="MD25" s="13">
        <v>0.38779999999999998</v>
      </c>
      <c r="ME25" s="13">
        <v>0.36840000000000001</v>
      </c>
      <c r="MF25" s="13">
        <v>0.16819999999999999</v>
      </c>
      <c r="MG25" s="13">
        <v>0.14599999999999999</v>
      </c>
      <c r="MH25" s="13">
        <v>0.2354</v>
      </c>
      <c r="MI25" s="13">
        <v>0.48299999999999998</v>
      </c>
      <c r="MJ25" s="13">
        <v>0.53620000000000001</v>
      </c>
      <c r="MK25" s="13">
        <v>3.9E-2</v>
      </c>
      <c r="ML25" s="13">
        <v>1.2802</v>
      </c>
      <c r="MM25" s="13">
        <v>0.64280000000000004</v>
      </c>
      <c r="MN25" s="13">
        <v>0.60850000000000004</v>
      </c>
      <c r="MO25" s="13">
        <v>0.71030000000000004</v>
      </c>
      <c r="MP25" s="13">
        <v>0.68269999999999997</v>
      </c>
      <c r="MQ25" s="13">
        <v>36.749310344999998</v>
      </c>
      <c r="MR25" s="13">
        <v>36.19</v>
      </c>
      <c r="MS25" s="13">
        <v>36.468965517000001</v>
      </c>
      <c r="MT25" s="13">
        <f t="shared" si="69"/>
        <v>-0.28034482799999694</v>
      </c>
      <c r="MU25" s="13">
        <v>117.57931034000001</v>
      </c>
      <c r="MV25" s="13">
        <f t="shared" si="70"/>
        <v>29.420689659999994</v>
      </c>
      <c r="MW25" s="13">
        <f t="shared" si="8"/>
        <v>10.838582070743998</v>
      </c>
      <c r="MX25" s="13">
        <v>0.34011315789473684</v>
      </c>
      <c r="MY25" s="13">
        <v>0.19425000000000001</v>
      </c>
      <c r="MZ25" s="13">
        <v>0.13925263157894735</v>
      </c>
      <c r="NA25" s="13">
        <v>0.13759736842105263</v>
      </c>
      <c r="NB25" s="13">
        <v>0.10773684210526314</v>
      </c>
      <c r="NC25" s="13">
        <v>9.2021052631578948E-2</v>
      </c>
      <c r="ND25" s="13">
        <v>0.42220157894736832</v>
      </c>
      <c r="NE25" s="13">
        <v>0.41738273684210531</v>
      </c>
      <c r="NF25" s="13">
        <v>0.17024539473684208</v>
      </c>
      <c r="NG25" s="13">
        <v>0.16467160526315791</v>
      </c>
      <c r="NH25" s="13">
        <v>0.27189381578947364</v>
      </c>
      <c r="NI25" s="13">
        <v>0.51708952631578942</v>
      </c>
      <c r="NJ25" s="13">
        <v>0.57241271052631582</v>
      </c>
      <c r="NK25" s="13">
        <v>2.9860526315789476E-2</v>
      </c>
      <c r="NL25" s="13">
        <v>1.4793022894736845</v>
      </c>
      <c r="NM25" s="13">
        <v>0.6561298684210527</v>
      </c>
      <c r="NN25" s="13">
        <v>0.64508836842105255</v>
      </c>
      <c r="NO25" s="13">
        <v>0.72856210526315801</v>
      </c>
      <c r="NP25" s="13">
        <v>0.71987547368421079</v>
      </c>
      <c r="NQ25" s="13">
        <v>47.558928571000003</v>
      </c>
      <c r="NR25" s="13">
        <v>40.585714285999998</v>
      </c>
      <c r="NS25" s="13">
        <v>141.01785713999999</v>
      </c>
      <c r="NT25" s="13">
        <f t="shared" si="71"/>
        <v>24.98214286000001</v>
      </c>
      <c r="NU25" s="13">
        <f t="shared" si="9"/>
        <v>10.427115159087265</v>
      </c>
      <c r="NV25" s="13">
        <v>0.38889433962264136</v>
      </c>
      <c r="NW25" s="13">
        <v>0.20220377358490566</v>
      </c>
      <c r="NX25" s="13">
        <v>0.12203773584905664</v>
      </c>
      <c r="NY25" s="13">
        <v>0.12272452830188678</v>
      </c>
      <c r="NZ25" s="13">
        <v>0.10146037735849056</v>
      </c>
      <c r="OA25" s="13">
        <v>8.4822641509433944E-2</v>
      </c>
      <c r="OB25" s="13">
        <v>0.51856892452830183</v>
      </c>
      <c r="OC25" s="13">
        <v>0.52040254716981149</v>
      </c>
      <c r="OD25" s="13">
        <v>0.24410515094339619</v>
      </c>
      <c r="OE25" s="13">
        <v>0.24691196226415094</v>
      </c>
      <c r="OF25" s="13">
        <v>0.31477113207547164</v>
      </c>
      <c r="OG25" s="13">
        <v>0.58492228301886795</v>
      </c>
      <c r="OH25" s="13">
        <v>0.64042618867924528</v>
      </c>
      <c r="OI25" s="13">
        <v>2.1264150943396232E-2</v>
      </c>
      <c r="OJ25" s="13">
        <v>2.1763563396226417</v>
      </c>
      <c r="OK25" s="13">
        <v>0.60607192452830172</v>
      </c>
      <c r="OL25" s="13">
        <v>0.60721030188679248</v>
      </c>
      <c r="OM25" s="13">
        <v>0.69986788679245271</v>
      </c>
      <c r="ON25" s="13">
        <v>0.70061909433962266</v>
      </c>
      <c r="OO25" s="13">
        <v>37.209600000000002</v>
      </c>
      <c r="OP25" s="13">
        <v>39.7988</v>
      </c>
      <c r="OQ25" s="13">
        <v>127.88800000000001</v>
      </c>
      <c r="OR25" s="13">
        <f t="shared" si="80"/>
        <v>43.111999999999995</v>
      </c>
      <c r="OS25" s="13">
        <f t="shared" si="77"/>
        <v>22.435594613584911</v>
      </c>
      <c r="OT25" s="13">
        <v>0.49282142857142858</v>
      </c>
      <c r="OU25" s="13">
        <v>0.23308571428571431</v>
      </c>
      <c r="OV25" s="13">
        <v>8.9864285714285716E-2</v>
      </c>
      <c r="OW25" s="13">
        <v>0.11216785714285714</v>
      </c>
      <c r="OX25" s="13">
        <v>0.10418214285714285</v>
      </c>
      <c r="OY25" s="13">
        <v>9.1146428571428587E-2</v>
      </c>
      <c r="OZ25" s="13">
        <v>0.62693521428571442</v>
      </c>
      <c r="PA25" s="13">
        <v>0.69042325000000004</v>
      </c>
      <c r="PB25" s="13">
        <v>0.34750814285714288</v>
      </c>
      <c r="PC25" s="13">
        <v>0.44228257142857147</v>
      </c>
      <c r="PD25" s="13">
        <v>0.35767489285714299</v>
      </c>
      <c r="PE25" s="13">
        <v>0.64892728571428582</v>
      </c>
      <c r="PF25" s="13">
        <v>0.68598925000000022</v>
      </c>
      <c r="PG25" s="13">
        <v>7.985714285714287E-3</v>
      </c>
      <c r="PH25" s="13">
        <v>3.4099256428571434</v>
      </c>
      <c r="PI25" s="13">
        <v>0.51868496428571431</v>
      </c>
      <c r="PJ25" s="13">
        <v>0.57184514285714283</v>
      </c>
      <c r="PK25" s="13">
        <v>0.64483871428571438</v>
      </c>
      <c r="PL25" s="13">
        <v>0.68395971428571423</v>
      </c>
      <c r="PM25" s="13">
        <f t="shared" si="10"/>
        <v>0.30875473764293104</v>
      </c>
      <c r="PN25" s="13">
        <v>43.702083330000001</v>
      </c>
      <c r="PO25" s="13">
        <v>43.85</v>
      </c>
      <c r="PP25" s="13">
        <v>41.87</v>
      </c>
      <c r="PQ25" s="13">
        <f t="shared" si="92"/>
        <v>41.561245262357069</v>
      </c>
      <c r="PR25" s="13">
        <v>114.08</v>
      </c>
      <c r="PS25" s="13">
        <f t="shared" si="93"/>
        <v>74.92</v>
      </c>
      <c r="PT25" s="13">
        <f t="shared" si="12"/>
        <v>51.726509890000003</v>
      </c>
      <c r="PU25" s="13">
        <v>0.3731652173913042</v>
      </c>
      <c r="PV25" s="13">
        <v>0.17249565217391302</v>
      </c>
      <c r="PW25" s="13">
        <v>8.5813043478260867E-2</v>
      </c>
      <c r="PX25" s="13">
        <v>9.4573913043478258E-2</v>
      </c>
      <c r="PY25" s="13">
        <v>8.125652173913045E-2</v>
      </c>
      <c r="PZ25" s="13">
        <v>6.71695652173913E-2</v>
      </c>
      <c r="QA25" s="13">
        <v>0.59373673913043479</v>
      </c>
      <c r="QB25" s="13">
        <v>0.62425726086956523</v>
      </c>
      <c r="QC25" s="13">
        <v>0.29090017391304346</v>
      </c>
      <c r="QD25" s="13">
        <v>0.33509526086956515</v>
      </c>
      <c r="QE25" s="13">
        <v>0.36683273913043479</v>
      </c>
      <c r="QF25" s="13">
        <v>0.64079634782608696</v>
      </c>
      <c r="QG25" s="13">
        <v>0.69312965217391298</v>
      </c>
      <c r="QH25" s="13">
        <v>1.3317391304347826E-2</v>
      </c>
      <c r="QI25" s="13">
        <v>2.9556809130434782</v>
      </c>
      <c r="QJ25" s="13">
        <v>0.58810804347826096</v>
      </c>
      <c r="QK25" s="13">
        <v>0.61838417391304357</v>
      </c>
      <c r="QL25" s="13">
        <v>0.69844913043478274</v>
      </c>
      <c r="QM25" s="13">
        <v>0.72055199999999997</v>
      </c>
      <c r="QN25" s="13">
        <f t="shared" si="13"/>
        <v>0.14291697835228909</v>
      </c>
      <c r="QO25" s="13">
        <v>38.380000000000003</v>
      </c>
      <c r="QP25" s="13">
        <v>39.549999999999997</v>
      </c>
      <c r="QQ25" s="13">
        <v>127.83333333</v>
      </c>
      <c r="QR25" s="13">
        <f t="shared" si="109"/>
        <v>61.166666669999998</v>
      </c>
      <c r="QS25" s="13">
        <f t="shared" si="110"/>
        <v>38.183735791935931</v>
      </c>
      <c r="QT25" s="13">
        <v>0.36422941176470591</v>
      </c>
      <c r="QU25" s="13">
        <v>0.16778823529411763</v>
      </c>
      <c r="QV25" s="13">
        <v>7.9076470588235304E-2</v>
      </c>
      <c r="QW25" s="13">
        <v>8.4152941176470597E-2</v>
      </c>
      <c r="QX25" s="13">
        <v>7.6241176470588243E-2</v>
      </c>
      <c r="QY25" s="13">
        <v>6.667058823529412E-2</v>
      </c>
      <c r="QZ25" s="13">
        <v>0.62302117647058808</v>
      </c>
      <c r="RA25" s="13">
        <v>0.64149388235294114</v>
      </c>
      <c r="RB25" s="13">
        <v>0.33150641176470586</v>
      </c>
      <c r="RC25" s="13">
        <v>0.35907076470588234</v>
      </c>
      <c r="RD25" s="13">
        <v>0.3681032352941177</v>
      </c>
      <c r="RE25" s="13">
        <v>0.65231782352941181</v>
      </c>
      <c r="RF25" s="13">
        <v>0.68923905882352943</v>
      </c>
      <c r="RG25" s="13">
        <v>7.9117647058823543E-3</v>
      </c>
      <c r="RH25" s="13">
        <v>3.3399268235294119</v>
      </c>
      <c r="RI25" s="13">
        <v>0.5737838823529412</v>
      </c>
      <c r="RJ25" s="13">
        <v>0.59056405882352947</v>
      </c>
      <c r="RK25" s="13">
        <v>0.68807947058823526</v>
      </c>
      <c r="RL25" s="13">
        <v>0.70030370588235291</v>
      </c>
      <c r="RM25" s="13">
        <f t="shared" si="14"/>
        <v>0.15274058994184589</v>
      </c>
      <c r="RN25" s="13">
        <v>0.40040270270270273</v>
      </c>
      <c r="RO25" s="13">
        <v>0.20102162162162163</v>
      </c>
      <c r="RP25" s="13">
        <v>7.1121621621621639E-2</v>
      </c>
      <c r="RQ25" s="13">
        <v>9.1229729729729717E-2</v>
      </c>
      <c r="RR25" s="13">
        <v>7.718378378378378E-2</v>
      </c>
      <c r="RS25" s="13">
        <v>6.751891891891891E-2</v>
      </c>
      <c r="RT25" s="13">
        <v>0.6280641081081082</v>
      </c>
      <c r="RU25" s="13">
        <v>0.6972843243243243</v>
      </c>
      <c r="RV25" s="13">
        <v>0.37516105405405414</v>
      </c>
      <c r="RW25" s="13">
        <v>0.47668529729729731</v>
      </c>
      <c r="RX25" s="13">
        <v>0.33098381081081074</v>
      </c>
      <c r="RY25" s="13">
        <v>0.67618005405405412</v>
      </c>
      <c r="RZ25" s="13">
        <v>0.71075900000000003</v>
      </c>
      <c r="SA25" s="13">
        <v>1.4045945945945947E-2</v>
      </c>
      <c r="SB25" s="13">
        <v>3.3948523513513509</v>
      </c>
      <c r="SC25" s="13">
        <v>0.4746274594594595</v>
      </c>
      <c r="SD25" s="13">
        <v>0.52692543243243262</v>
      </c>
      <c r="SE25" s="13">
        <v>0.60473875675675681</v>
      </c>
      <c r="SF25" s="13">
        <v>0.64398470270270269</v>
      </c>
      <c r="SG25" s="13">
        <f t="shared" si="15"/>
        <v>0.30509146619695876</v>
      </c>
      <c r="SH25" s="21">
        <v>154.34782608695653</v>
      </c>
      <c r="SI25" s="21">
        <f t="shared" ref="SI25:SI38" si="129">EC25-SH25+2</f>
        <v>48.65217391304347</v>
      </c>
      <c r="SJ25" s="24">
        <f t="shared" ref="SJ25:SJ38" si="130">RU25*SI25</f>
        <v>33.924398213866034</v>
      </c>
      <c r="SK25" s="13">
        <v>0.42283714285714274</v>
      </c>
      <c r="SL25" s="13">
        <v>0.18661142857142854</v>
      </c>
      <c r="SM25" s="13">
        <v>5.7382857142857131E-2</v>
      </c>
      <c r="SN25" s="13">
        <v>7.4231428571428601E-2</v>
      </c>
      <c r="SO25" s="13">
        <v>6.840857142857143E-2</v>
      </c>
      <c r="SP25" s="13">
        <v>6.1128571428571428E-2</v>
      </c>
      <c r="SQ25" s="13">
        <v>0.70033302857142865</v>
      </c>
      <c r="SR25" s="13">
        <v>0.7600403142857145</v>
      </c>
      <c r="SS25" s="13">
        <v>0.42954631428571433</v>
      </c>
      <c r="ST25" s="13">
        <v>0.52817285714285711</v>
      </c>
      <c r="SU25" s="13">
        <v>0.38741039999999999</v>
      </c>
      <c r="SV25" s="13">
        <v>0.72049391428571441</v>
      </c>
      <c r="SW25" s="13">
        <v>0.7464148285714286</v>
      </c>
      <c r="SX25" s="13">
        <v>5.8228571428571435E-3</v>
      </c>
      <c r="SY25" s="13">
        <v>4.7039003428571435</v>
      </c>
      <c r="SZ25" s="13">
        <v>0.51021791428571417</v>
      </c>
      <c r="TA25" s="13">
        <v>0.55329477142857131</v>
      </c>
      <c r="TB25" s="13">
        <v>0.6464938857142859</v>
      </c>
      <c r="TC25" s="13">
        <v>0.67759491428571439</v>
      </c>
      <c r="TD25" s="13">
        <v>5.5905872969999999</v>
      </c>
      <c r="TE25" s="13">
        <v>-0.15016845100000001</v>
      </c>
      <c r="TF25" s="13">
        <f t="shared" si="73"/>
        <v>0.34716378461888636</v>
      </c>
      <c r="TG25" s="21">
        <v>139.85714285714286</v>
      </c>
      <c r="TH25" s="21">
        <f t="shared" si="16"/>
        <v>63.142857142857139</v>
      </c>
      <c r="TI25" s="24">
        <f t="shared" si="74"/>
        <v>47.991116987755113</v>
      </c>
      <c r="TJ25" s="26">
        <v>24</v>
      </c>
      <c r="TK25" s="24">
        <v>4.7699999999999996</v>
      </c>
      <c r="TL25" s="13">
        <v>1.03</v>
      </c>
      <c r="TM25" s="24">
        <v>79.7</v>
      </c>
      <c r="TN25" s="24">
        <v>29.1</v>
      </c>
      <c r="TO25" s="24">
        <v>5.8</v>
      </c>
      <c r="TP25" s="24">
        <v>11.3</v>
      </c>
    </row>
    <row r="26" spans="1:536" x14ac:dyDescent="0.25">
      <c r="A26" s="10">
        <v>25</v>
      </c>
      <c r="B26" s="20">
        <v>4</v>
      </c>
      <c r="C26" s="21">
        <v>404</v>
      </c>
      <c r="D26" s="21">
        <v>4</v>
      </c>
      <c r="E26" s="13" t="s">
        <v>67</v>
      </c>
      <c r="F26" s="21">
        <v>2</v>
      </c>
      <c r="G26" s="24">
        <f t="shared" si="17"/>
        <v>179.20000000000002</v>
      </c>
      <c r="H26" s="24">
        <f t="shared" si="18"/>
        <v>59.733333333333341</v>
      </c>
      <c r="I26" s="21">
        <v>160</v>
      </c>
      <c r="J26" s="13">
        <f t="shared" si="19"/>
        <v>59.733333333333341</v>
      </c>
      <c r="K26" s="13">
        <f t="shared" si="20"/>
        <v>59.733333333333341</v>
      </c>
      <c r="L26" s="13">
        <f t="shared" si="21"/>
        <v>59.733333333333341</v>
      </c>
      <c r="M26" s="22">
        <v>408726.50505500002</v>
      </c>
      <c r="N26" s="22">
        <v>3660415.309105</v>
      </c>
      <c r="O26" s="23">
        <v>33.078505999999997</v>
      </c>
      <c r="P26" s="23">
        <v>-111.977914</v>
      </c>
      <c r="Q26" s="13">
        <v>51.12</v>
      </c>
      <c r="R26" s="13">
        <v>22.72</v>
      </c>
      <c r="S26" s="13">
        <v>26.160000000000004</v>
      </c>
      <c r="T26" s="13">
        <v>47.12</v>
      </c>
      <c r="U26" s="13">
        <v>24.72</v>
      </c>
      <c r="V26" s="13">
        <v>28.16</v>
      </c>
      <c r="W26" s="10">
        <v>-9999</v>
      </c>
      <c r="X26" s="10">
        <v>-9999</v>
      </c>
      <c r="Y26" s="10">
        <v>-9999</v>
      </c>
      <c r="Z26" s="13">
        <v>46.654411764705898</v>
      </c>
      <c r="AA26" s="21">
        <v>-9999</v>
      </c>
      <c r="AB26" s="21">
        <v>-9999</v>
      </c>
      <c r="AC26" s="21">
        <v>-9999</v>
      </c>
      <c r="AD26" s="10">
        <v>8.6</v>
      </c>
      <c r="AE26" s="10">
        <v>7.2</v>
      </c>
      <c r="AF26" s="13">
        <v>0.5</v>
      </c>
      <c r="AG26" s="10" t="s">
        <v>126</v>
      </c>
      <c r="AH26" s="10">
        <v>2</v>
      </c>
      <c r="AI26" s="24">
        <v>1</v>
      </c>
      <c r="AJ26" s="24">
        <v>0.1</v>
      </c>
      <c r="AK26" s="10">
        <v>0</v>
      </c>
      <c r="AL26" s="10">
        <v>240</v>
      </c>
      <c r="AM26" s="10">
        <v>18</v>
      </c>
      <c r="AN26" s="13">
        <v>0.89</v>
      </c>
      <c r="AO26" s="24">
        <v>5.5</v>
      </c>
      <c r="AP26" s="24">
        <v>13.4</v>
      </c>
      <c r="AQ26" s="13">
        <v>3.17</v>
      </c>
      <c r="AR26" s="10">
        <v>3398</v>
      </c>
      <c r="AS26" s="10">
        <v>279</v>
      </c>
      <c r="AT26" s="10">
        <v>219</v>
      </c>
      <c r="AU26" s="10">
        <v>20.9</v>
      </c>
      <c r="AV26" s="10">
        <v>0</v>
      </c>
      <c r="AW26" s="10">
        <v>3</v>
      </c>
      <c r="AX26" s="10">
        <v>81</v>
      </c>
      <c r="AY26" s="10">
        <v>11</v>
      </c>
      <c r="AZ26" s="10">
        <v>5</v>
      </c>
      <c r="BA26" s="10">
        <v>1</v>
      </c>
      <c r="BB26" s="10">
        <v>34</v>
      </c>
      <c r="BC26" s="25">
        <v>5.9907143926913292E-2</v>
      </c>
      <c r="BD26" s="25">
        <v>1.1391334626672638</v>
      </c>
      <c r="BE26" s="25">
        <v>1.1292659771148752</v>
      </c>
      <c r="BF26" s="25">
        <v>1.7324878925557941</v>
      </c>
      <c r="BG26" s="25">
        <v>0.37944979779319987</v>
      </c>
      <c r="BH26" s="25">
        <v>1.7642061072517365</v>
      </c>
      <c r="BI26" s="13">
        <f t="shared" si="22"/>
        <v>4.796162426376708</v>
      </c>
      <c r="BJ26" s="13">
        <f t="shared" si="23"/>
        <v>9.3132263348362088</v>
      </c>
      <c r="BK26" s="13">
        <f t="shared" si="24"/>
        <v>16.243177905059383</v>
      </c>
      <c r="BL26" s="13">
        <f t="shared" ref="BL26:BM26" si="131">(BK26+(BG26*4))</f>
        <v>17.760977096232182</v>
      </c>
      <c r="BM26" s="13">
        <f t="shared" si="131"/>
        <v>24.817801525239126</v>
      </c>
      <c r="BN26" s="13">
        <f t="shared" si="26"/>
        <v>6.9299515702231762</v>
      </c>
      <c r="BO26" s="13">
        <f t="shared" si="27"/>
        <v>1.5177991911727995</v>
      </c>
      <c r="BP26" s="13">
        <f t="shared" si="28"/>
        <v>7.0568244290069462</v>
      </c>
      <c r="BQ26" s="13">
        <f t="shared" si="29"/>
        <v>15.504575190402923</v>
      </c>
      <c r="BR26" s="25">
        <v>1.9419899156307727</v>
      </c>
      <c r="BS26" s="25">
        <v>1.6415460379047904</v>
      </c>
      <c r="BT26" s="25">
        <v>1.6489281966721629</v>
      </c>
      <c r="BU26" s="25">
        <v>1.6276399221129363</v>
      </c>
      <c r="BV26" s="25">
        <v>1.832343102501373</v>
      </c>
      <c r="BW26" s="25">
        <v>1.3593882752761257</v>
      </c>
      <c r="BX26" s="13">
        <f t="shared" si="30"/>
        <v>14.334143814142251</v>
      </c>
      <c r="BY26" s="13">
        <f t="shared" si="31"/>
        <v>20.929856600830902</v>
      </c>
      <c r="BZ26" s="13">
        <f t="shared" si="32"/>
        <v>27.440416289282648</v>
      </c>
      <c r="CA26" s="13">
        <f t="shared" si="33"/>
        <v>6.5105596884517452</v>
      </c>
      <c r="CB26" s="13">
        <f t="shared" si="34"/>
        <v>7.329372410005492</v>
      </c>
      <c r="CC26" s="13">
        <f t="shared" si="35"/>
        <v>5.4375531011045029</v>
      </c>
      <c r="CD26" s="13">
        <f t="shared" si="36"/>
        <v>19.277485199561738</v>
      </c>
      <c r="CE26" s="13">
        <v>8.6449999999999996</v>
      </c>
      <c r="CF26" s="13">
        <v>4.4800000000000004</v>
      </c>
      <c r="CG26" s="13">
        <v>4.53</v>
      </c>
      <c r="CH26" s="13">
        <v>7.6949999999999994</v>
      </c>
      <c r="CI26" s="13">
        <v>11.055</v>
      </c>
      <c r="CJ26" s="13">
        <v>11.45</v>
      </c>
      <c r="CK26" s="13">
        <f t="shared" si="37"/>
        <v>52.5</v>
      </c>
      <c r="CL26" s="13">
        <f t="shared" si="38"/>
        <v>70.62</v>
      </c>
      <c r="CM26" s="13">
        <f t="shared" si="39"/>
        <v>101.4</v>
      </c>
      <c r="CN26" s="13">
        <f t="shared" ref="CN26:CO26" si="132">(CM26+(CI26*4))</f>
        <v>145.62</v>
      </c>
      <c r="CO26" s="13">
        <f t="shared" si="132"/>
        <v>191.42000000000002</v>
      </c>
      <c r="CP26" s="13">
        <f t="shared" si="41"/>
        <v>30.779999999999998</v>
      </c>
      <c r="CQ26" s="13">
        <f t="shared" si="42"/>
        <v>44.22</v>
      </c>
      <c r="CR26" s="13">
        <f t="shared" si="43"/>
        <v>45.8</v>
      </c>
      <c r="CS26" s="13">
        <f t="shared" si="44"/>
        <v>120.8</v>
      </c>
      <c r="CT26" s="13">
        <v>1.0164674788035717</v>
      </c>
      <c r="CU26" s="13">
        <v>18.784170075326077</v>
      </c>
      <c r="CV26" s="13">
        <v>0.90718405873099095</v>
      </c>
      <c r="CW26" s="13">
        <v>25.516518091242787</v>
      </c>
      <c r="CX26" s="13">
        <v>0.47335389852143378</v>
      </c>
      <c r="CY26" s="13">
        <v>8.4086799276672686</v>
      </c>
      <c r="CZ26" s="13">
        <v>15.2</v>
      </c>
      <c r="DA26" s="13">
        <v>15.2</v>
      </c>
      <c r="DB26" s="13">
        <v>15.2</v>
      </c>
      <c r="DC26" s="13">
        <v>23.666666666666668</v>
      </c>
      <c r="DD26" s="13">
        <v>32.666666666666664</v>
      </c>
      <c r="DE26" s="13">
        <v>32.666666666666664</v>
      </c>
      <c r="DF26" s="13">
        <v>45.333333333333336</v>
      </c>
      <c r="DG26" s="13">
        <v>42</v>
      </c>
      <c r="DH26" s="13">
        <v>53.666666666666664</v>
      </c>
      <c r="DI26" s="13">
        <v>54</v>
      </c>
      <c r="DJ26" s="13">
        <v>64.333333333333329</v>
      </c>
      <c r="DK26" s="13">
        <v>69.333333333333329</v>
      </c>
      <c r="DL26" s="13">
        <v>81</v>
      </c>
      <c r="DM26" s="13">
        <v>71.333333333333329</v>
      </c>
      <c r="DN26" s="13">
        <v>80.666666666666671</v>
      </c>
      <c r="DO26" s="13">
        <v>75</v>
      </c>
      <c r="DP26" s="13">
        <v>86</v>
      </c>
      <c r="DQ26" s="13">
        <f t="shared" si="45"/>
        <v>71.888888888888886</v>
      </c>
      <c r="DR26" s="13">
        <f t="shared" si="46"/>
        <v>71.888888888888886</v>
      </c>
      <c r="DS26" s="13">
        <v>78.666666666666671</v>
      </c>
      <c r="DT26" s="13">
        <v>89.333333333333329</v>
      </c>
      <c r="DU26" s="21">
        <v>131</v>
      </c>
      <c r="DV26" s="21">
        <v>147</v>
      </c>
      <c r="DW26" s="21">
        <v>166</v>
      </c>
      <c r="DX26" s="21">
        <v>171</v>
      </c>
      <c r="DY26" s="21">
        <v>178</v>
      </c>
      <c r="DZ26" s="21">
        <v>189</v>
      </c>
      <c r="EA26" s="21">
        <v>199</v>
      </c>
      <c r="EB26" s="21">
        <v>199</v>
      </c>
      <c r="EC26" s="21">
        <v>201</v>
      </c>
      <c r="ED26" s="21">
        <v>203</v>
      </c>
      <c r="EE26" s="12">
        <v>47.9</v>
      </c>
      <c r="EF26" s="12">
        <v>43.2</v>
      </c>
      <c r="EG26" s="12">
        <v>38.700000000000003</v>
      </c>
      <c r="EH26" s="12">
        <v>45.5</v>
      </c>
      <c r="EI26" s="12">
        <v>44.6</v>
      </c>
      <c r="EJ26" s="12">
        <v>40.1</v>
      </c>
      <c r="EK26" s="12">
        <v>43.2</v>
      </c>
      <c r="EL26" s="12">
        <v>44.9</v>
      </c>
      <c r="EM26" s="12">
        <v>41.7</v>
      </c>
      <c r="EN26" s="12">
        <v>42.6</v>
      </c>
      <c r="EO26" s="10">
        <v>4.7699999999999996</v>
      </c>
      <c r="EP26" s="10">
        <v>5.33</v>
      </c>
      <c r="EQ26" s="10">
        <v>5.1100000000000003</v>
      </c>
      <c r="ER26" s="10">
        <v>4.4400000000000004</v>
      </c>
      <c r="ES26" s="10">
        <v>3.99</v>
      </c>
      <c r="ET26" s="10">
        <v>4.2699999999999996</v>
      </c>
      <c r="EU26" s="10">
        <v>4.54</v>
      </c>
      <c r="EV26" s="10">
        <v>4.62</v>
      </c>
      <c r="EW26" s="10">
        <v>4.01</v>
      </c>
      <c r="EX26" s="10">
        <v>3.57</v>
      </c>
      <c r="EY26" s="13">
        <v>26971.643286573148</v>
      </c>
      <c r="EZ26" s="13">
        <v>24125.774225774225</v>
      </c>
      <c r="FA26" s="11">
        <v>14150.298804780876</v>
      </c>
      <c r="FB26" s="13">
        <v>9638.147410358566</v>
      </c>
      <c r="FC26" s="13">
        <v>9861.1835506519565</v>
      </c>
      <c r="FD26" s="13">
        <v>8091.6167664670656</v>
      </c>
      <c r="FE26" s="11">
        <v>11739.039039039038</v>
      </c>
      <c r="FF26" s="11">
        <v>7089.9302093718834</v>
      </c>
      <c r="FG26" s="11">
        <v>3173.6789631106681</v>
      </c>
      <c r="FH26" s="12">
        <v>368.16513761467888</v>
      </c>
      <c r="FI26" s="13">
        <v>325.18</v>
      </c>
      <c r="FJ26" s="10">
        <v>14</v>
      </c>
      <c r="FK26" s="10">
        <v>310.56</v>
      </c>
      <c r="FL26" s="10">
        <v>99</v>
      </c>
      <c r="FM26" s="10">
        <v>100.94000000000001</v>
      </c>
      <c r="FN26" s="10">
        <v>238.44</v>
      </c>
      <c r="FO26" s="10">
        <v>131.5</v>
      </c>
      <c r="FP26" s="10">
        <v>104.19</v>
      </c>
      <c r="FQ26" s="13">
        <f t="shared" si="47"/>
        <v>1021.4705882352941</v>
      </c>
      <c r="FR26" s="13">
        <f t="shared" si="48"/>
        <v>912.02731092436966</v>
      </c>
      <c r="FS26" s="13">
        <f t="shared" si="0"/>
        <v>3188.0392156862745</v>
      </c>
      <c r="FT26" s="13">
        <f t="shared" si="1"/>
        <v>3044.705882352941</v>
      </c>
      <c r="FU26" s="13">
        <f t="shared" si="49"/>
        <v>989.60784313725503</v>
      </c>
      <c r="FV26" s="13">
        <f t="shared" si="50"/>
        <v>2337.6470588235293</v>
      </c>
      <c r="FW26" s="13">
        <f t="shared" si="51"/>
        <v>9560</v>
      </c>
      <c r="FX26" s="13">
        <f t="shared" si="52"/>
        <v>1289.2156862745098</v>
      </c>
      <c r="FY26" s="13">
        <v>72.349999999999994</v>
      </c>
      <c r="FZ26" s="13">
        <v>56.45</v>
      </c>
      <c r="GA26" s="13">
        <f t="shared" si="53"/>
        <v>2.7000000000000028</v>
      </c>
      <c r="GB26" s="10">
        <v>3.41</v>
      </c>
      <c r="GC26" s="13">
        <f t="shared" si="54"/>
        <v>108.71213725490196</v>
      </c>
      <c r="GD26" s="13">
        <v>1.26</v>
      </c>
      <c r="GE26" s="13">
        <f t="shared" si="55"/>
        <v>38.363294117647058</v>
      </c>
      <c r="GF26" s="13">
        <v>2</v>
      </c>
      <c r="GG26" s="13">
        <f t="shared" si="56"/>
        <v>19.792156862745102</v>
      </c>
      <c r="GH26" s="13">
        <v>3.83</v>
      </c>
      <c r="GI26" s="13">
        <f t="shared" si="57"/>
        <v>49.376960784313731</v>
      </c>
      <c r="GJ26" s="13">
        <f t="shared" si="58"/>
        <v>216.24454901960786</v>
      </c>
      <c r="GK26" s="13">
        <f t="shared" si="59"/>
        <v>193.07549019607842</v>
      </c>
      <c r="GL26" s="10">
        <v>18.600000000000001</v>
      </c>
      <c r="GM26" s="13">
        <v>4.97</v>
      </c>
      <c r="GN26" s="13">
        <f t="shared" si="60"/>
        <v>3845.4308633154383</v>
      </c>
      <c r="GO26" s="13">
        <v>1.82</v>
      </c>
      <c r="GP26" s="13">
        <f t="shared" si="61"/>
        <v>0.36619718309859156</v>
      </c>
      <c r="GQ26" s="13">
        <f t="shared" si="62"/>
        <v>1408.1859499464988</v>
      </c>
      <c r="GR26" s="13">
        <f t="shared" si="63"/>
        <v>1577.1682639400788</v>
      </c>
      <c r="GS26" s="13">
        <v>3574.7354166666673</v>
      </c>
      <c r="GT26" s="13">
        <v>3774.8666666666654</v>
      </c>
      <c r="GU26" s="13">
        <f t="shared" si="64"/>
        <v>1396.7006666666662</v>
      </c>
      <c r="GV26" s="13">
        <f t="shared" si="65"/>
        <v>1564.3047466666662</v>
      </c>
      <c r="GW26" s="13">
        <f>GS26*GP26</f>
        <v>1309.0580399061037</v>
      </c>
      <c r="GX26" s="13">
        <f>GW26*1.12</f>
        <v>1466.1450046948362</v>
      </c>
      <c r="GY26" s="13">
        <v>2.36</v>
      </c>
      <c r="GZ26" s="13">
        <f t="shared" si="66"/>
        <v>2.2999999999999998</v>
      </c>
      <c r="HA26" s="21">
        <v>2366</v>
      </c>
      <c r="HB26" s="13">
        <f t="shared" si="2"/>
        <v>0.46277665995975853</v>
      </c>
      <c r="HC26" s="21">
        <f t="shared" si="91"/>
        <v>1825.9993636668883</v>
      </c>
      <c r="HD26" s="22">
        <f t="shared" si="4"/>
        <v>1.2967032967032965</v>
      </c>
      <c r="HE26" s="21">
        <f t="shared" si="5"/>
        <v>1830.6417349304484</v>
      </c>
      <c r="HF26" s="13">
        <v>4.46</v>
      </c>
      <c r="HG26" s="22">
        <f t="shared" si="67"/>
        <v>81.439571619543216</v>
      </c>
      <c r="HH26" s="22">
        <v>0</v>
      </c>
      <c r="HI26" s="13">
        <v>0.58585000000000009</v>
      </c>
      <c r="HJ26" s="13">
        <v>0.42954473684210531</v>
      </c>
      <c r="HK26" s="13">
        <v>0.4341947368421053</v>
      </c>
      <c r="HL26" s="13">
        <v>0.35927105263157905</v>
      </c>
      <c r="HM26" s="13">
        <v>0.21897368421052635</v>
      </c>
      <c r="HN26" s="13">
        <v>0.20045263157894735</v>
      </c>
      <c r="HO26" s="13">
        <v>0.23960599999999999</v>
      </c>
      <c r="HP26" s="13">
        <v>0.14857226315789468</v>
      </c>
      <c r="HQ26" s="13">
        <v>8.9096552631578924E-2</v>
      </c>
      <c r="HR26" s="13">
        <v>-5.3476315789473669E-3</v>
      </c>
      <c r="HS26" s="13">
        <v>0.15379531578947372</v>
      </c>
      <c r="HT26" s="13">
        <v>0.4557650263157893</v>
      </c>
      <c r="HU26" s="13">
        <v>0.49002255263157907</v>
      </c>
      <c r="HV26" s="13">
        <v>0.14029736842105259</v>
      </c>
      <c r="HW26" s="13">
        <v>0.63077481578947359</v>
      </c>
      <c r="HX26" s="13">
        <v>1.0367785789473682</v>
      </c>
      <c r="HY26" s="13">
        <v>0.64127655263157901</v>
      </c>
      <c r="HZ26" s="13">
        <v>1.0317246578947368</v>
      </c>
      <c r="IA26" s="13">
        <v>0.68879534210526339</v>
      </c>
      <c r="IB26" s="13">
        <v>0.61738124999999999</v>
      </c>
      <c r="IC26" s="13">
        <v>0.45756874999999991</v>
      </c>
      <c r="ID26" s="13">
        <v>0.44449999999999995</v>
      </c>
      <c r="IE26" s="13">
        <v>0.40238750000000006</v>
      </c>
      <c r="IF26" s="13">
        <v>0.2769375</v>
      </c>
      <c r="IG26" s="13">
        <v>0.25049999999999994</v>
      </c>
      <c r="IH26" s="13">
        <v>0.21058699999999997</v>
      </c>
      <c r="II26" s="13">
        <v>0.16250893750000001</v>
      </c>
      <c r="IJ26" s="13">
        <v>6.4083250000000008E-2</v>
      </c>
      <c r="IK26" s="13">
        <v>1.43468125E-2</v>
      </c>
      <c r="IL26" s="13">
        <v>0.14852925</v>
      </c>
      <c r="IM26" s="13">
        <v>0.3803808125</v>
      </c>
      <c r="IN26" s="13">
        <v>0.42236725000000008</v>
      </c>
      <c r="IO26" s="13">
        <v>0.12545000000000003</v>
      </c>
      <c r="IP26" s="13">
        <v>0.53436981250000004</v>
      </c>
      <c r="IQ26" s="13">
        <v>0.91696</v>
      </c>
      <c r="IR26" s="13">
        <v>0.70536825000000014</v>
      </c>
      <c r="IS26" s="13">
        <v>0.92773437500000011</v>
      </c>
      <c r="IT26" s="13">
        <v>0.74328031250000004</v>
      </c>
      <c r="IU26" s="13">
        <v>0.69157142857142861</v>
      </c>
      <c r="IV26" s="13">
        <v>0.48300952380952389</v>
      </c>
      <c r="IW26" s="13">
        <v>0.48180476190476196</v>
      </c>
      <c r="IX26" s="13">
        <v>0.42716666666666658</v>
      </c>
      <c r="IY26" s="13">
        <v>0.3076714285714286</v>
      </c>
      <c r="IZ26" s="13">
        <v>0.27054285714285708</v>
      </c>
      <c r="JA26" s="13">
        <v>0.23617628571428576</v>
      </c>
      <c r="JB26" s="13">
        <v>0.17857266666666666</v>
      </c>
      <c r="JC26" s="13">
        <v>6.1302476190476192E-2</v>
      </c>
      <c r="JD26" s="13">
        <v>1.1585238095238096E-3</v>
      </c>
      <c r="JE26" s="13">
        <v>0.17742814285714281</v>
      </c>
      <c r="JF26" s="13">
        <v>0.38403014285714282</v>
      </c>
      <c r="JG26" s="13">
        <v>0.43739971428571434</v>
      </c>
      <c r="JH26" s="13">
        <v>0.11949523809523808</v>
      </c>
      <c r="JI26" s="13">
        <v>0.61900152380952378</v>
      </c>
      <c r="JJ26" s="13">
        <v>0.99345628571428568</v>
      </c>
      <c r="JK26" s="13">
        <v>0.75042285714285717</v>
      </c>
      <c r="JL26" s="13">
        <v>0.99389000000000005</v>
      </c>
      <c r="JM26" s="13">
        <v>0.78756400000000004</v>
      </c>
      <c r="JN26" s="13">
        <v>0.66110526315789464</v>
      </c>
      <c r="JO26" s="13">
        <v>0.4416684210526316</v>
      </c>
      <c r="JP26" s="13">
        <v>0.45024210526315794</v>
      </c>
      <c r="JQ26" s="13">
        <v>0.38939999999999997</v>
      </c>
      <c r="JR26" s="13">
        <v>0.28862631578947362</v>
      </c>
      <c r="JS26" s="13">
        <v>0.2510842105263158</v>
      </c>
      <c r="JT26" s="13">
        <v>0.25833036842105256</v>
      </c>
      <c r="JU26" s="13">
        <v>0.18943684210526315</v>
      </c>
      <c r="JV26" s="13">
        <v>6.2883736842105256E-2</v>
      </c>
      <c r="JW26" s="13">
        <v>-9.6114210526315799E-3</v>
      </c>
      <c r="JX26" s="13">
        <v>0.19866900000000001</v>
      </c>
      <c r="JY26" s="13">
        <v>0.39174200000000009</v>
      </c>
      <c r="JZ26" s="13">
        <v>0.44910326315789473</v>
      </c>
      <c r="KA26" s="13">
        <v>0.10077368421052633</v>
      </c>
      <c r="KB26" s="13">
        <v>0.6985526842105263</v>
      </c>
      <c r="KC26" s="13">
        <v>1.0499543157894737</v>
      </c>
      <c r="KD26" s="13">
        <v>0.76764842105263154</v>
      </c>
      <c r="KE26" s="13">
        <v>1.0412016842105263</v>
      </c>
      <c r="KF26" s="13">
        <v>0.80527842105263148</v>
      </c>
      <c r="KG26" s="13">
        <v>0.54374615384615388</v>
      </c>
      <c r="KH26" s="13">
        <v>0.36721923076923074</v>
      </c>
      <c r="KI26" s="13">
        <v>0.33748846153846157</v>
      </c>
      <c r="KJ26" s="13">
        <v>0.33537307692307688</v>
      </c>
      <c r="KK26" s="13">
        <v>0.22593076923076927</v>
      </c>
      <c r="KL26" s="13">
        <v>0.19833461538461541</v>
      </c>
      <c r="KM26" s="13">
        <v>0.23698053846153844</v>
      </c>
      <c r="KN26" s="13">
        <v>0.23404134615384611</v>
      </c>
      <c r="KO26" s="13">
        <v>4.5405384615384611E-2</v>
      </c>
      <c r="KP26" s="13">
        <v>4.2290115384615391E-2</v>
      </c>
      <c r="KQ26" s="13">
        <v>0.19372653846153848</v>
      </c>
      <c r="KR26" s="13">
        <v>0.4128698461538462</v>
      </c>
      <c r="KS26" s="13">
        <v>0.46532211538461526</v>
      </c>
      <c r="KT26" s="13">
        <v>0.10944230769230769</v>
      </c>
      <c r="KU26" s="13">
        <v>0.62300030769230774</v>
      </c>
      <c r="KV26" s="13">
        <v>0.83336903846153843</v>
      </c>
      <c r="KW26" s="13">
        <v>0.82056296153846142</v>
      </c>
      <c r="KX26" s="13">
        <v>0.86003434615384622</v>
      </c>
      <c r="KY26" s="13">
        <v>0.84966734615384631</v>
      </c>
      <c r="KZ26" s="13">
        <v>0.50305999999999984</v>
      </c>
      <c r="LA26" s="13">
        <v>0.30617000000000005</v>
      </c>
      <c r="LB26" s="13">
        <v>0.26558666666666669</v>
      </c>
      <c r="LC26" s="13">
        <v>0.24654999999999999</v>
      </c>
      <c r="LD26" s="13">
        <v>0.19758999999999996</v>
      </c>
      <c r="LE26" s="13">
        <v>0.17162666666666662</v>
      </c>
      <c r="LF26" s="13">
        <v>0.34151673333333343</v>
      </c>
      <c r="LG26" s="13">
        <v>0.30881960000000003</v>
      </c>
      <c r="LH26" s="13">
        <v>0.1082455333333333</v>
      </c>
      <c r="LI26" s="13">
        <v>7.1778400000000006E-2</v>
      </c>
      <c r="LJ26" s="13">
        <v>0.24273923333333342</v>
      </c>
      <c r="LK26" s="13">
        <v>0.43533290000000008</v>
      </c>
      <c r="LL26" s="13">
        <v>0.49049510000000013</v>
      </c>
      <c r="LM26" s="13">
        <v>4.896000000000001E-2</v>
      </c>
      <c r="LN26" s="13">
        <v>1.0507826666666662</v>
      </c>
      <c r="LO26" s="13">
        <v>0.79678170000000004</v>
      </c>
      <c r="LP26" s="13">
        <v>0.71694083333333358</v>
      </c>
      <c r="LQ26" s="13">
        <v>0.83599683333333297</v>
      </c>
      <c r="LR26" s="13">
        <v>0.77215180000000005</v>
      </c>
      <c r="LS26" s="13">
        <v>45.632857143000003</v>
      </c>
      <c r="LT26" s="13">
        <v>42.78</v>
      </c>
      <c r="LU26" s="13">
        <v>107.97142857</v>
      </c>
      <c r="LV26" s="13">
        <f t="shared" si="96"/>
        <v>23.02857143</v>
      </c>
      <c r="LW26" s="13">
        <f t="shared" si="7"/>
        <v>7.1116742175840288</v>
      </c>
      <c r="LX26" s="13">
        <v>0.47910000000000003</v>
      </c>
      <c r="LY26" s="13">
        <v>0.2747</v>
      </c>
      <c r="LZ26" s="13">
        <v>0.17480000000000001</v>
      </c>
      <c r="MA26" s="13">
        <v>0.18099999999999999</v>
      </c>
      <c r="MB26" s="13">
        <v>0.1444</v>
      </c>
      <c r="MC26" s="13">
        <v>0.12870000000000001</v>
      </c>
      <c r="MD26" s="13">
        <v>0.44800000000000001</v>
      </c>
      <c r="ME26" s="13">
        <v>0.46179999999999999</v>
      </c>
      <c r="MF26" s="13">
        <v>0.2049</v>
      </c>
      <c r="MG26" s="13">
        <v>0.22159999999999999</v>
      </c>
      <c r="MH26" s="13">
        <v>0.26919999999999999</v>
      </c>
      <c r="MI26" s="13">
        <v>0.5333</v>
      </c>
      <c r="MJ26" s="13">
        <v>0.57330000000000003</v>
      </c>
      <c r="MK26" s="13">
        <v>3.6600000000000001E-2</v>
      </c>
      <c r="ML26" s="13">
        <v>1.6656</v>
      </c>
      <c r="MM26" s="13">
        <v>0.58599999999999997</v>
      </c>
      <c r="MN26" s="13">
        <v>0.60389999999999999</v>
      </c>
      <c r="MO26" s="13">
        <v>0.67330000000000001</v>
      </c>
      <c r="MP26" s="13">
        <v>0.68759999999999999</v>
      </c>
      <c r="MQ26" s="13">
        <v>36.546538462000001</v>
      </c>
      <c r="MR26" s="13">
        <v>36.439599999999999</v>
      </c>
      <c r="MS26" s="13">
        <v>36.605600000000003</v>
      </c>
      <c r="MT26" s="13">
        <f t="shared" si="69"/>
        <v>5.906153800000169E-2</v>
      </c>
      <c r="MU26" s="13">
        <v>122.244</v>
      </c>
      <c r="MV26" s="13">
        <f t="shared" si="70"/>
        <v>24.756</v>
      </c>
      <c r="MW26" s="13">
        <f t="shared" si="8"/>
        <v>11.432320799999999</v>
      </c>
      <c r="MX26" s="13">
        <v>0.39288235294117646</v>
      </c>
      <c r="MY26" s="13">
        <v>0.20576176470588237</v>
      </c>
      <c r="MZ26" s="13">
        <v>0.12251470588235293</v>
      </c>
      <c r="NA26" s="13">
        <v>0.12744705882352941</v>
      </c>
      <c r="NB26" s="13">
        <v>0.10353235294117648</v>
      </c>
      <c r="NC26" s="13">
        <v>8.7800000000000003E-2</v>
      </c>
      <c r="ND26" s="13">
        <v>0.50893997058823526</v>
      </c>
      <c r="NE26" s="13">
        <v>0.52372132352941192</v>
      </c>
      <c r="NF26" s="13">
        <v>0.23390617647058828</v>
      </c>
      <c r="NG26" s="13">
        <v>0.25279544117647063</v>
      </c>
      <c r="NH26" s="13">
        <v>0.31234011764705871</v>
      </c>
      <c r="NI26" s="13">
        <v>0.58174820588235288</v>
      </c>
      <c r="NJ26" s="13">
        <v>0.63393926470588224</v>
      </c>
      <c r="NK26" s="13">
        <v>2.3914705882352939E-2</v>
      </c>
      <c r="NL26" s="13">
        <v>2.0887096764705877</v>
      </c>
      <c r="NM26" s="13">
        <v>0.59814458823529404</v>
      </c>
      <c r="NN26" s="13">
        <v>0.61415600000000004</v>
      </c>
      <c r="NO26" s="13">
        <v>0.69275538235294121</v>
      </c>
      <c r="NP26" s="13">
        <v>0.70509714705882354</v>
      </c>
      <c r="NQ26" s="13">
        <v>39.916333332999997</v>
      </c>
      <c r="NR26" s="13">
        <v>40.85</v>
      </c>
      <c r="NS26" s="13">
        <v>133.53666666999999</v>
      </c>
      <c r="NT26" s="13">
        <f t="shared" si="71"/>
        <v>32.463333330000012</v>
      </c>
      <c r="NU26" s="13">
        <f t="shared" si="9"/>
        <v>17.001739897764079</v>
      </c>
      <c r="NV26" s="13">
        <v>0.4699129629629627</v>
      </c>
      <c r="NW26" s="13">
        <v>0.22609444444444435</v>
      </c>
      <c r="NX26" s="13">
        <v>0.10751296296296292</v>
      </c>
      <c r="NY26" s="13">
        <v>0.11577592592592591</v>
      </c>
      <c r="NZ26" s="13">
        <v>0.10123148148148149</v>
      </c>
      <c r="OA26" s="13">
        <v>8.4351851851851845E-2</v>
      </c>
      <c r="OB26" s="13">
        <v>0.60252653703703707</v>
      </c>
      <c r="OC26" s="13">
        <v>0.62581209259259252</v>
      </c>
      <c r="OD26" s="13">
        <v>0.32161394444444441</v>
      </c>
      <c r="OE26" s="13">
        <v>0.35503255555555563</v>
      </c>
      <c r="OF26" s="13">
        <v>0.34938557407407411</v>
      </c>
      <c r="OG26" s="13">
        <v>0.64390896296296318</v>
      </c>
      <c r="OH26" s="13">
        <v>0.69422768518518529</v>
      </c>
      <c r="OI26" s="13">
        <v>1.454444444444444E-2</v>
      </c>
      <c r="OJ26" s="13">
        <v>3.0726034814814822</v>
      </c>
      <c r="OK26" s="13">
        <v>0.55942670370370362</v>
      </c>
      <c r="OL26" s="13">
        <v>0.58052487037037015</v>
      </c>
      <c r="OM26" s="13">
        <v>0.67319651851851858</v>
      </c>
      <c r="ON26" s="13">
        <v>0.68884368518518491</v>
      </c>
      <c r="OO26" s="13">
        <v>38.159999999999997</v>
      </c>
      <c r="OP26" s="13">
        <v>40.999354838999999</v>
      </c>
      <c r="OQ26" s="13">
        <v>118.80645161</v>
      </c>
      <c r="OR26" s="13">
        <f t="shared" si="80"/>
        <v>52.193548390000004</v>
      </c>
      <c r="OS26" s="13">
        <f t="shared" si="77"/>
        <v>32.663353737778642</v>
      </c>
      <c r="OT26" s="13">
        <v>0.49684705882352942</v>
      </c>
      <c r="OU26" s="13">
        <v>0.23426764705882355</v>
      </c>
      <c r="OV26" s="13">
        <v>9.1744117647058823E-2</v>
      </c>
      <c r="OW26" s="13">
        <v>0.11306176470588235</v>
      </c>
      <c r="OX26" s="13">
        <v>0.1012588235294118</v>
      </c>
      <c r="OY26" s="13">
        <v>9.0979411764705892E-2</v>
      </c>
      <c r="OZ26" s="13">
        <v>0.62622749999999994</v>
      </c>
      <c r="PA26" s="13">
        <v>0.68580450000000004</v>
      </c>
      <c r="PB26" s="13">
        <v>0.34759626470588223</v>
      </c>
      <c r="PC26" s="13">
        <v>0.43642217647058823</v>
      </c>
      <c r="PD26" s="13">
        <v>0.35742838235294122</v>
      </c>
      <c r="PE26" s="13">
        <v>0.65899876470588226</v>
      </c>
      <c r="PF26" s="13">
        <v>0.6883807352941177</v>
      </c>
      <c r="PG26" s="13">
        <v>1.1802941176470587E-2</v>
      </c>
      <c r="PH26" s="13">
        <v>3.4044883823529419</v>
      </c>
      <c r="PI26" s="13">
        <v>0.52141411764705881</v>
      </c>
      <c r="PJ26" s="13">
        <v>0.57065302941176466</v>
      </c>
      <c r="PK26" s="13">
        <v>0.64690111764705882</v>
      </c>
      <c r="PL26" s="13">
        <v>0.68329720588235299</v>
      </c>
      <c r="PM26" s="13">
        <f t="shared" si="10"/>
        <v>0.30203275395497864</v>
      </c>
      <c r="PN26" s="13">
        <v>42.521562500000002</v>
      </c>
      <c r="PO26" s="13">
        <v>43.854193547999998</v>
      </c>
      <c r="PP26" s="13">
        <v>41.77</v>
      </c>
      <c r="PQ26" s="13">
        <f t="shared" si="92"/>
        <v>41.467967246045028</v>
      </c>
      <c r="PR26" s="13">
        <v>124.40967741999999</v>
      </c>
      <c r="PS26" s="13">
        <f t="shared" si="93"/>
        <v>64.590322580000006</v>
      </c>
      <c r="PT26" s="13">
        <f t="shared" si="12"/>
        <v>44.296333881815613</v>
      </c>
      <c r="PU26" s="13">
        <v>0.42790454545454554</v>
      </c>
      <c r="PV26" s="13">
        <v>0.1885590909090909</v>
      </c>
      <c r="PW26" s="13">
        <v>8.2722727272727253E-2</v>
      </c>
      <c r="PX26" s="13">
        <v>9.8286363636363616E-2</v>
      </c>
      <c r="PY26" s="13">
        <v>8.2054545454545477E-2</v>
      </c>
      <c r="PZ26" s="13">
        <v>6.9940909090909095E-2</v>
      </c>
      <c r="QA26" s="13">
        <v>0.62412268181818187</v>
      </c>
      <c r="QB26" s="13">
        <v>0.67338554545454543</v>
      </c>
      <c r="QC26" s="13">
        <v>0.31239890909090912</v>
      </c>
      <c r="QD26" s="13">
        <v>0.38771068181818186</v>
      </c>
      <c r="QE26" s="13">
        <v>0.38792272727272736</v>
      </c>
      <c r="QF26" s="13">
        <v>0.67651431818181818</v>
      </c>
      <c r="QG26" s="13">
        <v>0.71753122727272711</v>
      </c>
      <c r="QH26" s="13">
        <v>1.6231818181818184E-2</v>
      </c>
      <c r="QI26" s="13">
        <v>3.3605828181818178</v>
      </c>
      <c r="QJ26" s="13">
        <v>0.57753236363636362</v>
      </c>
      <c r="QK26" s="13">
        <v>0.62290340909090902</v>
      </c>
      <c r="QL26" s="13">
        <v>0.69543650000000001</v>
      </c>
      <c r="QM26" s="13">
        <v>0.72809581818181845</v>
      </c>
      <c r="QN26" s="13">
        <f t="shared" si="13"/>
        <v>0.20009083815794079</v>
      </c>
      <c r="QO26" s="21">
        <v>-9999</v>
      </c>
      <c r="QP26" s="21">
        <v>-9999</v>
      </c>
      <c r="QQ26" s="21">
        <v>-9999</v>
      </c>
      <c r="QR26" s="13">
        <f t="shared" si="109"/>
        <v>10188</v>
      </c>
      <c r="QS26" s="13">
        <f t="shared" si="110"/>
        <v>6860.4519370909093</v>
      </c>
      <c r="QT26" s="13">
        <v>0.40856969696969697</v>
      </c>
      <c r="QU26" s="13">
        <v>0.18733939393939397</v>
      </c>
      <c r="QV26" s="13">
        <v>8.1993939393939411E-2</v>
      </c>
      <c r="QW26" s="13">
        <v>9.0203030303030327E-2</v>
      </c>
      <c r="QX26" s="13">
        <v>8.3545454545454534E-2</v>
      </c>
      <c r="QY26" s="13">
        <v>7.162727272727272E-2</v>
      </c>
      <c r="QZ26" s="13">
        <v>0.63424993939393937</v>
      </c>
      <c r="RA26" s="13">
        <v>0.66118903030303022</v>
      </c>
      <c r="RB26" s="13">
        <v>0.34763936363636361</v>
      </c>
      <c r="RC26" s="13">
        <v>0.38871300000000003</v>
      </c>
      <c r="RD26" s="13">
        <v>0.36904560606060605</v>
      </c>
      <c r="RE26" s="13">
        <v>0.65732172727272742</v>
      </c>
      <c r="RF26" s="13">
        <v>0.69817687878787871</v>
      </c>
      <c r="RG26" s="13">
        <v>6.6575757575757571E-3</v>
      </c>
      <c r="RH26" s="13">
        <v>3.5391249696969695</v>
      </c>
      <c r="RI26" s="13">
        <v>0.55900924242424244</v>
      </c>
      <c r="RJ26" s="13">
        <v>0.58227709090909074</v>
      </c>
      <c r="RK26" s="13">
        <v>0.67735060606060604</v>
      </c>
      <c r="RL26" s="13">
        <v>0.69427357575757598</v>
      </c>
      <c r="RM26" s="13">
        <f t="shared" si="14"/>
        <v>0.19630548585866056</v>
      </c>
      <c r="RN26" s="13">
        <v>0.44028163265306125</v>
      </c>
      <c r="RO26" s="13">
        <v>0.21720000000000003</v>
      </c>
      <c r="RP26" s="13">
        <v>6.983673469387755E-2</v>
      </c>
      <c r="RQ26" s="13">
        <v>9.4859183673469363E-2</v>
      </c>
      <c r="RR26" s="13">
        <v>8.3446938775510224E-2</v>
      </c>
      <c r="RS26" s="13">
        <v>7.3000000000000009E-2</v>
      </c>
      <c r="RT26" s="13">
        <v>0.64444030612244885</v>
      </c>
      <c r="RU26" s="13">
        <v>0.72502985714285761</v>
      </c>
      <c r="RV26" s="13">
        <v>0.39121965306122458</v>
      </c>
      <c r="RW26" s="13">
        <v>0.51233824489795898</v>
      </c>
      <c r="RX26" s="13">
        <v>0.33892242857142846</v>
      </c>
      <c r="RY26" s="13">
        <v>0.68077334693877556</v>
      </c>
      <c r="RZ26" s="13">
        <v>0.71472991836734712</v>
      </c>
      <c r="SA26" s="13">
        <v>1.1412244897959181E-2</v>
      </c>
      <c r="SB26" s="13">
        <v>3.6457597755102049</v>
      </c>
      <c r="SC26" s="13">
        <v>0.46768791836734686</v>
      </c>
      <c r="SD26" s="13">
        <v>0.52605281632653056</v>
      </c>
      <c r="SE26" s="13">
        <v>0.60221589795918395</v>
      </c>
      <c r="SF26" s="13">
        <v>0.64582351020408157</v>
      </c>
      <c r="SG26" s="13">
        <f t="shared" si="15"/>
        <v>0.38221741437755707</v>
      </c>
      <c r="SH26" s="21">
        <v>150.67857142857142</v>
      </c>
      <c r="SI26" s="21">
        <f t="shared" si="129"/>
        <v>52.321428571428584</v>
      </c>
      <c r="SJ26" s="24">
        <f t="shared" si="130"/>
        <v>37.934597882653094</v>
      </c>
      <c r="SK26" s="13">
        <v>0.46645128205128217</v>
      </c>
      <c r="SL26" s="13">
        <v>0.2074589743589744</v>
      </c>
      <c r="SM26" s="13">
        <v>5.6974358974358964E-2</v>
      </c>
      <c r="SN26" s="13">
        <v>7.7387179487179478E-2</v>
      </c>
      <c r="SO26" s="13">
        <v>7.4661538461538432E-2</v>
      </c>
      <c r="SP26" s="13">
        <v>6.5576923076923088E-2</v>
      </c>
      <c r="SQ26" s="13">
        <v>0.71409684615384605</v>
      </c>
      <c r="SR26" s="13">
        <v>0.78042558974358978</v>
      </c>
      <c r="SS26" s="13">
        <v>0.45529771794871782</v>
      </c>
      <c r="ST26" s="13">
        <v>0.56701948717948747</v>
      </c>
      <c r="SU26" s="13">
        <v>0.38379241025641025</v>
      </c>
      <c r="SV26" s="13">
        <v>0.72267858974358967</v>
      </c>
      <c r="SW26" s="13">
        <v>0.75247146153846145</v>
      </c>
      <c r="SX26" s="13">
        <v>2.7256410256410262E-3</v>
      </c>
      <c r="SY26" s="13">
        <v>5.0350988974358968</v>
      </c>
      <c r="SZ26" s="13">
        <v>0.4918294102564103</v>
      </c>
      <c r="TA26" s="13">
        <v>0.537411717948718</v>
      </c>
      <c r="TB26" s="13">
        <v>0.63235556410256388</v>
      </c>
      <c r="TC26" s="13">
        <v>0.66527315384615382</v>
      </c>
      <c r="TD26" s="13">
        <v>2.7504761260000001</v>
      </c>
      <c r="TE26" s="13">
        <v>-0.359681957</v>
      </c>
      <c r="TF26" s="13">
        <f t="shared" si="73"/>
        <v>0.45322970188557349</v>
      </c>
      <c r="TG26" s="21">
        <v>131.26923076923077</v>
      </c>
      <c r="TH26" s="21">
        <f t="shared" si="16"/>
        <v>71.730769230769226</v>
      </c>
      <c r="TI26" s="24">
        <f t="shared" si="74"/>
        <v>55.980527879684416</v>
      </c>
      <c r="TJ26" s="26">
        <v>25</v>
      </c>
      <c r="TK26" s="24">
        <v>4.7300000000000004</v>
      </c>
      <c r="TL26" s="13">
        <v>1.06</v>
      </c>
      <c r="TM26" s="24">
        <v>80.400000000000006</v>
      </c>
      <c r="TN26" s="24">
        <v>30.1</v>
      </c>
      <c r="TO26" s="24">
        <v>5.7</v>
      </c>
      <c r="TP26" s="24">
        <v>10.1</v>
      </c>
    </row>
    <row r="27" spans="1:536" x14ac:dyDescent="0.25">
      <c r="A27" s="10">
        <v>26</v>
      </c>
      <c r="B27" s="20">
        <v>4</v>
      </c>
      <c r="C27" s="21">
        <v>404</v>
      </c>
      <c r="D27" s="21">
        <v>4</v>
      </c>
      <c r="E27" s="13" t="s">
        <v>67</v>
      </c>
      <c r="F27" s="21">
        <v>2</v>
      </c>
      <c r="G27" s="24">
        <f t="shared" si="17"/>
        <v>179.20000000000002</v>
      </c>
      <c r="H27" s="24">
        <f t="shared" si="18"/>
        <v>59.733333333333341</v>
      </c>
      <c r="I27" s="21">
        <v>160</v>
      </c>
      <c r="J27" s="13">
        <f t="shared" si="19"/>
        <v>59.733333333333341</v>
      </c>
      <c r="K27" s="13">
        <f t="shared" si="20"/>
        <v>59.733333333333341</v>
      </c>
      <c r="L27" s="13">
        <f t="shared" si="21"/>
        <v>59.733333333333341</v>
      </c>
      <c r="M27" s="22">
        <v>408726.75143800001</v>
      </c>
      <c r="N27" s="22">
        <v>3660433.5953580001</v>
      </c>
      <c r="O27" s="23">
        <v>33.078671</v>
      </c>
      <c r="P27" s="23">
        <v>-111.977913</v>
      </c>
      <c r="Q27" s="13">
        <v>49.12</v>
      </c>
      <c r="R27" s="13">
        <v>24.72</v>
      </c>
      <c r="S27" s="13">
        <v>26.160000000000004</v>
      </c>
      <c r="T27" s="13">
        <v>51.12</v>
      </c>
      <c r="U27" s="13">
        <v>24.72</v>
      </c>
      <c r="V27" s="13">
        <v>24.160000000000004</v>
      </c>
      <c r="W27" s="10">
        <v>-9999</v>
      </c>
      <c r="X27" s="10">
        <v>-9999</v>
      </c>
      <c r="Y27" s="10">
        <v>-9999</v>
      </c>
      <c r="Z27" s="13">
        <v>37.685950413223097</v>
      </c>
      <c r="AA27" s="21">
        <v>-9999</v>
      </c>
      <c r="AB27" s="21">
        <v>-9999</v>
      </c>
      <c r="AC27" s="21">
        <v>-9999</v>
      </c>
      <c r="AD27" s="10">
        <v>8.5</v>
      </c>
      <c r="AE27" s="10">
        <v>7.2</v>
      </c>
      <c r="AF27" s="13">
        <v>0.76</v>
      </c>
      <c r="AG27" s="10" t="s">
        <v>126</v>
      </c>
      <c r="AH27" s="10">
        <v>2</v>
      </c>
      <c r="AI27" s="24">
        <v>0.9</v>
      </c>
      <c r="AJ27" s="24">
        <v>0.1</v>
      </c>
      <c r="AK27" s="10">
        <v>0</v>
      </c>
      <c r="AL27" s="10">
        <v>243</v>
      </c>
      <c r="AM27" s="10">
        <v>28</v>
      </c>
      <c r="AN27" s="13">
        <v>0.88</v>
      </c>
      <c r="AO27" s="24">
        <v>5.3</v>
      </c>
      <c r="AP27" s="24">
        <v>11.8</v>
      </c>
      <c r="AQ27" s="13">
        <v>3.03</v>
      </c>
      <c r="AR27" s="10">
        <v>3837</v>
      </c>
      <c r="AS27" s="10">
        <v>276</v>
      </c>
      <c r="AT27" s="10">
        <v>223</v>
      </c>
      <c r="AU27" s="10">
        <v>23.1</v>
      </c>
      <c r="AV27" s="10">
        <v>0</v>
      </c>
      <c r="AW27" s="10">
        <v>3</v>
      </c>
      <c r="AX27" s="10">
        <v>83</v>
      </c>
      <c r="AY27" s="10">
        <v>10</v>
      </c>
      <c r="AZ27" s="10">
        <v>4</v>
      </c>
      <c r="BA27" s="10">
        <v>0.9</v>
      </c>
      <c r="BB27" s="10">
        <v>25</v>
      </c>
      <c r="BC27" s="25">
        <v>0.37907127537533042</v>
      </c>
      <c r="BD27" s="25">
        <v>0.57345168046275063</v>
      </c>
      <c r="BE27" s="25">
        <v>0.12477540427230985</v>
      </c>
      <c r="BF27" s="25">
        <v>0.15971251746855661</v>
      </c>
      <c r="BG27" s="25">
        <v>0.17941689509095438</v>
      </c>
      <c r="BH27" s="25">
        <v>1.9462419113987059</v>
      </c>
      <c r="BI27" s="13">
        <f t="shared" si="22"/>
        <v>3.810091823352324</v>
      </c>
      <c r="BJ27" s="13">
        <f t="shared" si="23"/>
        <v>4.3091934404415637</v>
      </c>
      <c r="BK27" s="13">
        <f t="shared" si="24"/>
        <v>4.9480435103157898</v>
      </c>
      <c r="BL27" s="13">
        <f t="shared" ref="BL27:BM27" si="133">(BK27+(BG27*4))</f>
        <v>5.6657110906796078</v>
      </c>
      <c r="BM27" s="13">
        <f t="shared" si="133"/>
        <v>13.450678736274432</v>
      </c>
      <c r="BN27" s="13">
        <f t="shared" si="26"/>
        <v>0.63885006987422643</v>
      </c>
      <c r="BO27" s="13">
        <f t="shared" si="27"/>
        <v>0.7176675803638175</v>
      </c>
      <c r="BP27" s="13">
        <f t="shared" si="28"/>
        <v>7.7849676455948238</v>
      </c>
      <c r="BQ27" s="13">
        <f t="shared" si="29"/>
        <v>9.1414852958328687</v>
      </c>
      <c r="BR27" s="25">
        <v>1.5861140206494089</v>
      </c>
      <c r="BS27" s="25">
        <v>1.3363917422958014</v>
      </c>
      <c r="BT27" s="25">
        <v>1.6370533040527051</v>
      </c>
      <c r="BU27" s="25">
        <v>1.7219005789578756</v>
      </c>
      <c r="BV27" s="25">
        <v>1.619735858460005</v>
      </c>
      <c r="BW27" s="25">
        <v>1.1448481831757094</v>
      </c>
      <c r="BX27" s="13">
        <f t="shared" si="30"/>
        <v>11.690023051780841</v>
      </c>
      <c r="BY27" s="13">
        <f t="shared" si="31"/>
        <v>18.23823626799166</v>
      </c>
      <c r="BZ27" s="13">
        <f t="shared" si="32"/>
        <v>25.12583858382316</v>
      </c>
      <c r="CA27" s="13">
        <f t="shared" si="33"/>
        <v>6.8876023158315025</v>
      </c>
      <c r="CB27" s="13">
        <f t="shared" si="34"/>
        <v>6.47894343384002</v>
      </c>
      <c r="CC27" s="13">
        <f t="shared" si="35"/>
        <v>4.5793927327028374</v>
      </c>
      <c r="CD27" s="13">
        <f t="shared" si="36"/>
        <v>17.945938482374359</v>
      </c>
      <c r="CE27" s="13">
        <v>3.54</v>
      </c>
      <c r="CF27" s="13">
        <v>1.6700000000000002</v>
      </c>
      <c r="CG27" s="13">
        <v>1.06</v>
      </c>
      <c r="CH27" s="13">
        <v>0.745</v>
      </c>
      <c r="CI27" s="13">
        <v>0.53500000000000003</v>
      </c>
      <c r="CJ27" s="13">
        <v>0.96500000000000008</v>
      </c>
      <c r="CK27" s="13">
        <f t="shared" si="37"/>
        <v>20.84</v>
      </c>
      <c r="CL27" s="13">
        <f t="shared" si="38"/>
        <v>25.08</v>
      </c>
      <c r="CM27" s="13">
        <f t="shared" si="39"/>
        <v>28.06</v>
      </c>
      <c r="CN27" s="13">
        <f t="shared" ref="CN27:CO27" si="134">(CM27+(CI27*4))</f>
        <v>30.2</v>
      </c>
      <c r="CO27" s="13">
        <f t="shared" si="134"/>
        <v>34.06</v>
      </c>
      <c r="CP27" s="13">
        <f t="shared" si="41"/>
        <v>2.98</v>
      </c>
      <c r="CQ27" s="13">
        <f t="shared" si="42"/>
        <v>2.14</v>
      </c>
      <c r="CR27" s="13">
        <f t="shared" si="43"/>
        <v>3.8600000000000003</v>
      </c>
      <c r="CS27" s="13">
        <f t="shared" si="44"/>
        <v>8.98</v>
      </c>
      <c r="CT27" s="10">
        <v>-9999</v>
      </c>
      <c r="CU27" s="10">
        <v>-9999</v>
      </c>
      <c r="CV27" s="10">
        <v>-9999</v>
      </c>
      <c r="CW27" s="10">
        <v>-9999</v>
      </c>
      <c r="CX27" s="10">
        <v>-9999</v>
      </c>
      <c r="CY27" s="10">
        <v>-9999</v>
      </c>
      <c r="CZ27" s="13">
        <v>15.2</v>
      </c>
      <c r="DA27" s="13">
        <v>15.2</v>
      </c>
      <c r="DB27" s="13">
        <v>15.2</v>
      </c>
      <c r="DC27" s="13">
        <v>27</v>
      </c>
      <c r="DD27" s="13">
        <v>36.666666666666664</v>
      </c>
      <c r="DE27" s="13">
        <v>32.666666666666664</v>
      </c>
      <c r="DF27" s="13">
        <v>46.333333333333336</v>
      </c>
      <c r="DG27" s="13">
        <v>50.333333333333336</v>
      </c>
      <c r="DH27" s="13">
        <v>60</v>
      </c>
      <c r="DI27" s="13">
        <v>52.333333333333336</v>
      </c>
      <c r="DJ27" s="13">
        <v>64.666666666666671</v>
      </c>
      <c r="DK27" s="13">
        <v>66.666666666666671</v>
      </c>
      <c r="DL27" s="13">
        <v>77.333333333333329</v>
      </c>
      <c r="DM27" s="13">
        <v>77.666666666666671</v>
      </c>
      <c r="DN27" s="13">
        <v>89</v>
      </c>
      <c r="DO27" s="13">
        <v>78.666666666666671</v>
      </c>
      <c r="DP27" s="13">
        <v>90</v>
      </c>
      <c r="DQ27" s="13">
        <f t="shared" si="45"/>
        <v>74.333333333333329</v>
      </c>
      <c r="DR27" s="13">
        <f t="shared" si="46"/>
        <v>74.333333333333329</v>
      </c>
      <c r="DS27" s="13">
        <v>77</v>
      </c>
      <c r="DT27" s="13">
        <v>86</v>
      </c>
      <c r="DU27" s="21">
        <v>131</v>
      </c>
      <c r="DV27" s="21">
        <v>147</v>
      </c>
      <c r="DW27" s="21">
        <v>166</v>
      </c>
      <c r="DX27" s="21">
        <v>171</v>
      </c>
      <c r="DY27" s="21">
        <v>178</v>
      </c>
      <c r="DZ27" s="21">
        <v>189</v>
      </c>
      <c r="EA27" s="21">
        <v>199</v>
      </c>
      <c r="EB27" s="21">
        <v>199</v>
      </c>
      <c r="EC27" s="21">
        <v>201</v>
      </c>
      <c r="ED27" s="21">
        <v>203</v>
      </c>
      <c r="EE27" s="12">
        <v>-9999</v>
      </c>
      <c r="EF27" s="12">
        <v>-9999</v>
      </c>
      <c r="EG27" s="12">
        <v>-9999</v>
      </c>
      <c r="EH27" s="12">
        <v>-9999</v>
      </c>
      <c r="EI27" s="12">
        <v>-9999</v>
      </c>
      <c r="EJ27" s="12">
        <v>-9999</v>
      </c>
      <c r="EK27" s="12">
        <v>-9999</v>
      </c>
      <c r="EL27" s="12">
        <v>-9999</v>
      </c>
      <c r="EM27" s="12">
        <v>-9999</v>
      </c>
      <c r="EN27" s="12">
        <v>-9999</v>
      </c>
      <c r="EO27" s="10">
        <v>-9999</v>
      </c>
      <c r="EP27" s="10">
        <v>-9999</v>
      </c>
      <c r="EQ27" s="10">
        <v>-9999</v>
      </c>
      <c r="ER27" s="10">
        <v>-9999</v>
      </c>
      <c r="ES27" s="10">
        <v>-9999</v>
      </c>
      <c r="ET27" s="10">
        <v>-9999</v>
      </c>
      <c r="EU27" s="10">
        <v>-9999</v>
      </c>
      <c r="EV27" s="10">
        <v>-9999</v>
      </c>
      <c r="EW27" s="10">
        <v>-9999</v>
      </c>
      <c r="EX27" s="10">
        <v>-9999</v>
      </c>
      <c r="EY27" s="21">
        <v>-9999</v>
      </c>
      <c r="EZ27" s="21">
        <v>-9999</v>
      </c>
      <c r="FA27" s="21">
        <v>-9999</v>
      </c>
      <c r="FB27" s="21">
        <v>-9999</v>
      </c>
      <c r="FC27" s="21">
        <v>-9999</v>
      </c>
      <c r="FD27" s="21">
        <v>-9999</v>
      </c>
      <c r="FE27" s="21">
        <v>-9999</v>
      </c>
      <c r="FF27" s="21">
        <v>-9999</v>
      </c>
      <c r="FG27" s="21">
        <v>-9999</v>
      </c>
      <c r="FH27" s="10">
        <v>-9999</v>
      </c>
      <c r="FI27" s="13">
        <v>277.35999999999996</v>
      </c>
      <c r="FJ27" s="10">
        <v>11</v>
      </c>
      <c r="FK27" s="10">
        <v>273.91999999999996</v>
      </c>
      <c r="FL27" s="10">
        <v>78</v>
      </c>
      <c r="FM27" s="10">
        <v>93.08</v>
      </c>
      <c r="FN27" s="10">
        <v>252.71999999999997</v>
      </c>
      <c r="FO27" s="10">
        <v>142.81</v>
      </c>
      <c r="FP27" s="10">
        <v>110.85000000000001</v>
      </c>
      <c r="FQ27" s="13">
        <f t="shared" si="47"/>
        <v>1086.7647058823529</v>
      </c>
      <c r="FR27" s="13">
        <f t="shared" si="48"/>
        <v>970.32563025210072</v>
      </c>
      <c r="FS27" s="13">
        <f t="shared" si="0"/>
        <v>2719.2156862745092</v>
      </c>
      <c r="FT27" s="13">
        <f t="shared" si="1"/>
        <v>2685.4901960784309</v>
      </c>
      <c r="FU27" s="13">
        <f t="shared" si="49"/>
        <v>912.54901960784309</v>
      </c>
      <c r="FV27" s="13">
        <f t="shared" si="50"/>
        <v>2477.6470588235288</v>
      </c>
      <c r="FW27" s="13">
        <f t="shared" si="51"/>
        <v>8794.9019607843111</v>
      </c>
      <c r="FX27" s="13">
        <f t="shared" si="52"/>
        <v>1400.0980392156862</v>
      </c>
      <c r="FY27" s="13">
        <v>64.38</v>
      </c>
      <c r="FZ27" s="13">
        <v>76.92</v>
      </c>
      <c r="GA27" s="13">
        <f t="shared" si="53"/>
        <v>1.5100000000000051</v>
      </c>
      <c r="GB27" s="10">
        <v>3.22</v>
      </c>
      <c r="GC27" s="13">
        <f t="shared" si="54"/>
        <v>87.558745098039196</v>
      </c>
      <c r="GD27" s="13">
        <v>1.1499999999999999</v>
      </c>
      <c r="GE27" s="13">
        <f t="shared" si="55"/>
        <v>30.883137254901953</v>
      </c>
      <c r="GF27" s="13">
        <v>1.74</v>
      </c>
      <c r="GG27" s="13">
        <f t="shared" si="56"/>
        <v>15.878352941176468</v>
      </c>
      <c r="GH27" s="13">
        <v>4.2699999999999996</v>
      </c>
      <c r="GI27" s="13">
        <f t="shared" si="57"/>
        <v>59.784186274509793</v>
      </c>
      <c r="GJ27" s="13">
        <f t="shared" si="58"/>
        <v>194.1044215686274</v>
      </c>
      <c r="GK27" s="13">
        <f t="shared" si="59"/>
        <v>173.30751925770301</v>
      </c>
      <c r="GL27" s="10">
        <v>18.600000000000001</v>
      </c>
      <c r="GM27" s="13">
        <v>4.88</v>
      </c>
      <c r="GN27" s="13">
        <f t="shared" si="60"/>
        <v>3775.7952943620403</v>
      </c>
      <c r="GO27" s="13">
        <v>1.82</v>
      </c>
      <c r="GP27" s="13">
        <f t="shared" si="61"/>
        <v>0.37295081967213117</v>
      </c>
      <c r="GQ27" s="13">
        <f t="shared" si="62"/>
        <v>1408.1859499464988</v>
      </c>
      <c r="GR27" s="13">
        <f t="shared" si="63"/>
        <v>1577.1682639400788</v>
      </c>
      <c r="GS27" s="21">
        <v>-9999</v>
      </c>
      <c r="GT27" s="13">
        <v>3179.0625</v>
      </c>
      <c r="GU27" s="13">
        <f t="shared" si="64"/>
        <v>1176.253125</v>
      </c>
      <c r="GV27" s="13">
        <f t="shared" si="65"/>
        <v>1317.4035000000001</v>
      </c>
      <c r="GW27" s="21">
        <v>-9999</v>
      </c>
      <c r="GX27" s="21">
        <v>-9999</v>
      </c>
      <c r="GY27" s="13">
        <v>2.2999999999999998</v>
      </c>
      <c r="GZ27" s="13">
        <f t="shared" si="66"/>
        <v>2.2399999999999998</v>
      </c>
      <c r="HA27" s="21">
        <v>2287</v>
      </c>
      <c r="HB27" s="13">
        <f t="shared" si="2"/>
        <v>0.45901639344262291</v>
      </c>
      <c r="HC27" s="21">
        <f t="shared" si="91"/>
        <v>1779.5756510312895</v>
      </c>
      <c r="HD27" s="22">
        <f t="shared" si="4"/>
        <v>1.2637362637362635</v>
      </c>
      <c r="HE27" s="21">
        <f t="shared" si="5"/>
        <v>1769.5171799602433</v>
      </c>
      <c r="HF27" s="13">
        <v>4.42</v>
      </c>
      <c r="HG27" s="22">
        <f t="shared" si="67"/>
        <v>78.657243775582984</v>
      </c>
      <c r="HH27" s="22">
        <v>0</v>
      </c>
      <c r="HI27" s="13">
        <v>0.56564999999999999</v>
      </c>
      <c r="HJ27" s="13">
        <v>0.42024210526315786</v>
      </c>
      <c r="HK27" s="13">
        <v>0.42289736842105263</v>
      </c>
      <c r="HL27" s="13">
        <v>0.35184736842105274</v>
      </c>
      <c r="HM27" s="13">
        <v>0.21550263157894742</v>
      </c>
      <c r="HN27" s="13">
        <v>0.19680526315789476</v>
      </c>
      <c r="HO27" s="13">
        <v>0.23278465789473679</v>
      </c>
      <c r="HP27" s="13">
        <v>0.1441838157894737</v>
      </c>
      <c r="HQ27" s="13">
        <v>8.8594473684210542E-2</v>
      </c>
      <c r="HR27" s="13">
        <v>-3.1157631578947369E-3</v>
      </c>
      <c r="HS27" s="13">
        <v>0.14722073684210527</v>
      </c>
      <c r="HT27" s="13">
        <v>0.4480466578947368</v>
      </c>
      <c r="HU27" s="13">
        <v>0.48355331578947364</v>
      </c>
      <c r="HV27" s="13">
        <v>0.13634473684210527</v>
      </c>
      <c r="HW27" s="13">
        <v>0.60748376315789476</v>
      </c>
      <c r="HX27" s="13">
        <v>1.0207536578947372</v>
      </c>
      <c r="HY27" s="13">
        <v>0.6310077894736843</v>
      </c>
      <c r="HZ27" s="13">
        <v>1.0177531578947365</v>
      </c>
      <c r="IA27" s="13">
        <v>0.67783978947368428</v>
      </c>
      <c r="IB27" s="13">
        <v>0.62133749999999988</v>
      </c>
      <c r="IC27" s="13">
        <v>0.45550625</v>
      </c>
      <c r="ID27" s="13">
        <v>0.44484999999999991</v>
      </c>
      <c r="IE27" s="13">
        <v>0.40299374999999998</v>
      </c>
      <c r="IF27" s="13">
        <v>0.27834999999999999</v>
      </c>
      <c r="IG27" s="13">
        <v>0.25226875000000004</v>
      </c>
      <c r="IH27" s="13">
        <v>0.21303456250000002</v>
      </c>
      <c r="II27" s="13">
        <v>0.16521743749999998</v>
      </c>
      <c r="IJ27" s="13">
        <v>6.1135500000000002E-2</v>
      </c>
      <c r="IK27" s="13">
        <v>1.1615562499999997E-2</v>
      </c>
      <c r="IL27" s="13">
        <v>0.153907875</v>
      </c>
      <c r="IM27" s="13">
        <v>0.38103037499999998</v>
      </c>
      <c r="IN27" s="13">
        <v>0.42219981249999999</v>
      </c>
      <c r="IO27" s="13">
        <v>0.12464375</v>
      </c>
      <c r="IP27" s="13">
        <v>0.54188218749999995</v>
      </c>
      <c r="IQ27" s="13">
        <v>0.93377087500000011</v>
      </c>
      <c r="IR27" s="13">
        <v>0.72248625</v>
      </c>
      <c r="IS27" s="13">
        <v>0.94254000000000004</v>
      </c>
      <c r="IT27" s="13">
        <v>0.75928843749999997</v>
      </c>
      <c r="IU27" s="13">
        <v>0.66533333333333311</v>
      </c>
      <c r="IV27" s="13">
        <v>0.46683809523809522</v>
      </c>
      <c r="IW27" s="13">
        <v>0.46258095238095248</v>
      </c>
      <c r="IX27" s="13">
        <v>0.40700476190476181</v>
      </c>
      <c r="IY27" s="13">
        <v>0.29669523809523807</v>
      </c>
      <c r="IZ27" s="13">
        <v>0.26069523809523809</v>
      </c>
      <c r="JA27" s="13">
        <v>0.24076171428571427</v>
      </c>
      <c r="JB27" s="13">
        <v>0.17958623809523808</v>
      </c>
      <c r="JC27" s="13">
        <v>6.8472904761904749E-2</v>
      </c>
      <c r="JD27" s="13">
        <v>4.5684285714285714E-3</v>
      </c>
      <c r="JE27" s="13">
        <v>0.17517090476190478</v>
      </c>
      <c r="JF27" s="13">
        <v>0.3829799047619048</v>
      </c>
      <c r="JG27" s="13">
        <v>0.43678723809523801</v>
      </c>
      <c r="JH27" s="13">
        <v>0.11030952380952379</v>
      </c>
      <c r="JI27" s="13">
        <v>0.63461452380952377</v>
      </c>
      <c r="JJ27" s="13">
        <v>0.97757971428571422</v>
      </c>
      <c r="JK27" s="13">
        <v>0.72758528571428571</v>
      </c>
      <c r="JL27" s="13">
        <v>0.9808420000000001</v>
      </c>
      <c r="JM27" s="13">
        <v>0.76792804761904743</v>
      </c>
      <c r="JN27" s="13">
        <v>0.68396666666666672</v>
      </c>
      <c r="JO27" s="13">
        <v>0.4500555555555556</v>
      </c>
      <c r="JP27" s="13">
        <v>0.44571111111111111</v>
      </c>
      <c r="JQ27" s="13">
        <v>0.38946111111111104</v>
      </c>
      <c r="JR27" s="13">
        <v>0.28723888888888882</v>
      </c>
      <c r="JS27" s="13">
        <v>0.25311111111111112</v>
      </c>
      <c r="JT27" s="13">
        <v>0.27429227777777782</v>
      </c>
      <c r="JU27" s="13">
        <v>0.21076172222222223</v>
      </c>
      <c r="JV27" s="13">
        <v>7.2221611111111111E-2</v>
      </c>
      <c r="JW27" s="13">
        <v>4.8075555555555554E-3</v>
      </c>
      <c r="JX27" s="13">
        <v>0.20617016666666668</v>
      </c>
      <c r="JY27" s="13">
        <v>0.40835794444444445</v>
      </c>
      <c r="JZ27" s="13">
        <v>0.45961761111111105</v>
      </c>
      <c r="KA27" s="13">
        <v>0.10222222222222223</v>
      </c>
      <c r="KB27" s="13">
        <v>0.75671127777777791</v>
      </c>
      <c r="KC27" s="13">
        <v>0.98013050000000002</v>
      </c>
      <c r="KD27" s="13">
        <v>0.75175727777777768</v>
      </c>
      <c r="KE27" s="13">
        <v>0.98329799999999978</v>
      </c>
      <c r="KF27" s="13">
        <v>0.79407411111111115</v>
      </c>
      <c r="KG27" s="13">
        <v>0.54932142857142852</v>
      </c>
      <c r="KH27" s="13">
        <v>0.35803571428571429</v>
      </c>
      <c r="KI27" s="13">
        <v>0.32275357142857136</v>
      </c>
      <c r="KJ27" s="13">
        <v>0.3203535714285714</v>
      </c>
      <c r="KK27" s="13">
        <v>0.2225857142857143</v>
      </c>
      <c r="KL27" s="13">
        <v>0.19255</v>
      </c>
      <c r="KM27" s="13">
        <v>0.2629535714285714</v>
      </c>
      <c r="KN27" s="13">
        <v>0.25948635714285717</v>
      </c>
      <c r="KO27" s="13">
        <v>5.5468607142857153E-2</v>
      </c>
      <c r="KP27" s="13">
        <v>5.1780178571428581E-2</v>
      </c>
      <c r="KQ27" s="13">
        <v>0.21059135714285709</v>
      </c>
      <c r="KR27" s="13">
        <v>0.42290067857142849</v>
      </c>
      <c r="KS27" s="13">
        <v>0.48056475000000004</v>
      </c>
      <c r="KT27" s="13">
        <v>9.7767857142857115E-2</v>
      </c>
      <c r="KU27" s="13">
        <v>0.71630596428571447</v>
      </c>
      <c r="KV27" s="13">
        <v>0.81374975000000005</v>
      </c>
      <c r="KW27" s="13">
        <v>0.80155421428571427</v>
      </c>
      <c r="KX27" s="13">
        <v>0.84553274999999994</v>
      </c>
      <c r="KY27" s="13">
        <v>0.83545810714285706</v>
      </c>
      <c r="KZ27" s="13">
        <v>0.52093666666666683</v>
      </c>
      <c r="LA27" s="13">
        <v>0.30134000000000005</v>
      </c>
      <c r="LB27" s="13">
        <v>0.24750666666666668</v>
      </c>
      <c r="LC27" s="13">
        <v>0.23456333333333332</v>
      </c>
      <c r="LD27" s="13">
        <v>0.18693000000000001</v>
      </c>
      <c r="LE27" s="13">
        <v>0.16315666666666659</v>
      </c>
      <c r="LF27" s="13">
        <v>0.37787263333333326</v>
      </c>
      <c r="LG27" s="13">
        <v>0.35519373333333343</v>
      </c>
      <c r="LH27" s="13">
        <v>0.12458273333333329</v>
      </c>
      <c r="LI27" s="13">
        <v>9.8734466666666673E-2</v>
      </c>
      <c r="LJ27" s="13">
        <v>0.26626673333333339</v>
      </c>
      <c r="LK27" s="13">
        <v>0.4708017000000001</v>
      </c>
      <c r="LL27" s="13">
        <v>0.52212573333333334</v>
      </c>
      <c r="LM27" s="13">
        <v>4.7633333333333319E-2</v>
      </c>
      <c r="LN27" s="13">
        <v>1.2271080999999997</v>
      </c>
      <c r="LO27" s="13">
        <v>0.75587749999999998</v>
      </c>
      <c r="LP27" s="13">
        <v>0.70688996666666648</v>
      </c>
      <c r="LQ27" s="13">
        <v>0.80701239999999985</v>
      </c>
      <c r="LR27" s="13">
        <v>0.76840083333333309</v>
      </c>
      <c r="LS27" s="21">
        <v>-9999</v>
      </c>
      <c r="LT27" s="21">
        <v>-9999</v>
      </c>
      <c r="LU27" s="21">
        <v>-9999</v>
      </c>
      <c r="LV27" s="13">
        <f t="shared" si="96"/>
        <v>10130</v>
      </c>
      <c r="LW27" s="13">
        <f t="shared" si="7"/>
        <v>3598.1125186666677</v>
      </c>
      <c r="LX27" s="13">
        <v>0.55589999999999995</v>
      </c>
      <c r="LY27" s="13">
        <v>0.30159999999999998</v>
      </c>
      <c r="LZ27" s="13">
        <v>0.15859999999999999</v>
      </c>
      <c r="MA27" s="13">
        <v>0.17330000000000001</v>
      </c>
      <c r="MB27" s="13">
        <v>0.1452</v>
      </c>
      <c r="MC27" s="13">
        <v>0.1328</v>
      </c>
      <c r="MD27" s="13">
        <v>0.52129999999999999</v>
      </c>
      <c r="ME27" s="13">
        <v>0.55320000000000003</v>
      </c>
      <c r="MF27" s="13">
        <v>0.26819999999999999</v>
      </c>
      <c r="MG27" s="13">
        <v>0.30980000000000002</v>
      </c>
      <c r="MH27" s="13">
        <v>0.29559999999999997</v>
      </c>
      <c r="MI27" s="13">
        <v>0.58289999999999997</v>
      </c>
      <c r="MJ27" s="13">
        <v>0.61180000000000001</v>
      </c>
      <c r="MK27" s="13">
        <v>2.81E-2</v>
      </c>
      <c r="ML27" s="13">
        <v>2.2244000000000002</v>
      </c>
      <c r="MM27" s="13">
        <v>0.53710000000000002</v>
      </c>
      <c r="MN27" s="13">
        <v>0.5696</v>
      </c>
      <c r="MO27" s="13">
        <v>0.64249999999999996</v>
      </c>
      <c r="MP27" s="13">
        <v>0.66759999999999997</v>
      </c>
      <c r="MQ27" s="13">
        <v>36.345172413999997</v>
      </c>
      <c r="MR27" s="13">
        <v>36.374482759000003</v>
      </c>
      <c r="MS27" s="13">
        <v>36.564137930999998</v>
      </c>
      <c r="MT27" s="13">
        <f t="shared" si="69"/>
        <v>0.21896551700000089</v>
      </c>
      <c r="MU27" s="13">
        <v>108.33103448</v>
      </c>
      <c r="MV27" s="13">
        <f t="shared" si="70"/>
        <v>38.66896552</v>
      </c>
      <c r="MW27" s="13">
        <f t="shared" si="8"/>
        <v>21.391671725664001</v>
      </c>
      <c r="MX27" s="13">
        <v>0.39810000000000006</v>
      </c>
      <c r="MY27" s="13">
        <v>0.20463636363636362</v>
      </c>
      <c r="MZ27" s="13">
        <v>0.11895151515151516</v>
      </c>
      <c r="NA27" s="13">
        <v>0.12343333333333335</v>
      </c>
      <c r="NB27" s="13">
        <v>0.10150909090909091</v>
      </c>
      <c r="NC27" s="13">
        <v>8.4945454545454532E-2</v>
      </c>
      <c r="ND27" s="13">
        <v>0.52385563636363641</v>
      </c>
      <c r="NE27" s="13">
        <v>0.53689033333333336</v>
      </c>
      <c r="NF27" s="13">
        <v>0.24561015151515153</v>
      </c>
      <c r="NG27" s="13">
        <v>0.26331754545454544</v>
      </c>
      <c r="NH27" s="13">
        <v>0.3202748484848485</v>
      </c>
      <c r="NI27" s="13">
        <v>0.5913684242424242</v>
      </c>
      <c r="NJ27" s="13">
        <v>0.64595866666666668</v>
      </c>
      <c r="NK27" s="13">
        <v>2.1924242424242429E-2</v>
      </c>
      <c r="NL27" s="13">
        <v>2.2383561515151515</v>
      </c>
      <c r="NM27" s="13">
        <v>0.60157566666666673</v>
      </c>
      <c r="NN27" s="13">
        <v>0.61412387878787877</v>
      </c>
      <c r="NO27" s="13">
        <v>0.69783457575757579</v>
      </c>
      <c r="NP27" s="13">
        <v>0.70731096969696983</v>
      </c>
      <c r="NQ27" s="13">
        <v>40.555833333000002</v>
      </c>
      <c r="NR27" s="13">
        <v>40.85</v>
      </c>
      <c r="NS27" s="13">
        <v>129.73333332999999</v>
      </c>
      <c r="NT27" s="13">
        <f t="shared" si="71"/>
        <v>36.266666670000006</v>
      </c>
      <c r="NU27" s="13">
        <f t="shared" si="9"/>
        <v>19.471222757345195</v>
      </c>
      <c r="NV27" s="13">
        <v>0.47507407407407393</v>
      </c>
      <c r="NW27" s="13">
        <v>0.22489629629629629</v>
      </c>
      <c r="NX27" s="13">
        <v>0.10764074074074072</v>
      </c>
      <c r="NY27" s="13">
        <v>0.11556296296296295</v>
      </c>
      <c r="NZ27" s="13">
        <v>0.10075185185185186</v>
      </c>
      <c r="OA27" s="13">
        <v>8.3479629629629612E-2</v>
      </c>
      <c r="OB27" s="13">
        <v>0.60212138888888889</v>
      </c>
      <c r="OC27" s="13">
        <v>0.6234114259259258</v>
      </c>
      <c r="OD27" s="13">
        <v>0.3171249444444445</v>
      </c>
      <c r="OE27" s="13">
        <v>0.3494600000000001</v>
      </c>
      <c r="OF27" s="13">
        <v>0.35513444444444447</v>
      </c>
      <c r="OG27" s="13">
        <v>0.6448501111111109</v>
      </c>
      <c r="OH27" s="13">
        <v>0.69665050000000006</v>
      </c>
      <c r="OI27" s="13">
        <v>1.481111111111111E-2</v>
      </c>
      <c r="OJ27" s="13">
        <v>3.1441956851851849</v>
      </c>
      <c r="OK27" s="13">
        <v>0.57488570370370362</v>
      </c>
      <c r="OL27" s="13">
        <v>0.59270135185185191</v>
      </c>
      <c r="OM27" s="13">
        <v>0.68625812962962962</v>
      </c>
      <c r="ON27" s="13">
        <v>0.69930874074074068</v>
      </c>
      <c r="OO27" s="13">
        <v>38.159999999999997</v>
      </c>
      <c r="OP27" s="13">
        <v>40.939230768999998</v>
      </c>
      <c r="OQ27" s="13">
        <v>121.32307692000001</v>
      </c>
      <c r="OR27" s="13">
        <f t="shared" si="80"/>
        <v>49.676923079999995</v>
      </c>
      <c r="OS27" s="13">
        <f t="shared" si="77"/>
        <v>30.96916145291533</v>
      </c>
      <c r="OT27" s="13">
        <v>0.52196842105263175</v>
      </c>
      <c r="OU27" s="13">
        <v>0.23987894736842114</v>
      </c>
      <c r="OV27" s="13">
        <v>8.5249999999999992E-2</v>
      </c>
      <c r="OW27" s="13">
        <v>0.11300789473684213</v>
      </c>
      <c r="OX27" s="13">
        <v>0.10527631578947368</v>
      </c>
      <c r="OY27" s="13">
        <v>9.2697368421052653E-2</v>
      </c>
      <c r="OZ27" s="13">
        <v>0.64071784210526328</v>
      </c>
      <c r="PA27" s="13">
        <v>0.71556802631578942</v>
      </c>
      <c r="PB27" s="13">
        <v>0.35662665789473685</v>
      </c>
      <c r="PC27" s="13">
        <v>0.47278978947368416</v>
      </c>
      <c r="PD27" s="13">
        <v>0.36934568421052633</v>
      </c>
      <c r="PE27" s="13">
        <v>0.66137173684210537</v>
      </c>
      <c r="PF27" s="13">
        <v>0.69584723684210525</v>
      </c>
      <c r="PG27" s="13">
        <v>7.7315789473684209E-3</v>
      </c>
      <c r="PH27" s="13">
        <v>3.6288198947368415</v>
      </c>
      <c r="PI27" s="13">
        <v>0.51789713157894746</v>
      </c>
      <c r="PJ27" s="13">
        <v>0.57718210526315794</v>
      </c>
      <c r="PK27" s="13">
        <v>0.64744086842105253</v>
      </c>
      <c r="PL27" s="13">
        <v>0.69077631578947363</v>
      </c>
      <c r="PM27" s="13">
        <f t="shared" si="10"/>
        <v>0.36370076499784765</v>
      </c>
      <c r="PN27" s="13">
        <v>42.682272730000001</v>
      </c>
      <c r="PO27" s="13">
        <v>43.892000000000003</v>
      </c>
      <c r="PP27" s="13">
        <v>41.72</v>
      </c>
      <c r="PQ27" s="13">
        <f t="shared" si="92"/>
        <v>41.356299235002155</v>
      </c>
      <c r="PR27" s="13">
        <v>123.37</v>
      </c>
      <c r="PS27" s="13">
        <f t="shared" si="93"/>
        <v>65.63</v>
      </c>
      <c r="PT27" s="13">
        <f t="shared" si="12"/>
        <v>46.962729567105256</v>
      </c>
      <c r="PU27" s="13">
        <v>0.42433809523809529</v>
      </c>
      <c r="PV27" s="13">
        <v>0.18943809523809524</v>
      </c>
      <c r="PW27" s="13">
        <v>8.5714285714285701E-2</v>
      </c>
      <c r="PX27" s="13">
        <v>0.10179523809523812</v>
      </c>
      <c r="PY27" s="13">
        <v>8.6190476190476178E-2</v>
      </c>
      <c r="PZ27" s="13">
        <v>7.3938095238095219E-2</v>
      </c>
      <c r="QA27" s="13">
        <v>0.6048190476190477</v>
      </c>
      <c r="QB27" s="13">
        <v>0.65423071428571433</v>
      </c>
      <c r="QC27" s="13">
        <v>0.29517571428571426</v>
      </c>
      <c r="QD27" s="13">
        <v>0.37163661904761908</v>
      </c>
      <c r="QE27" s="13">
        <v>0.38013485714285705</v>
      </c>
      <c r="QF27" s="13">
        <v>0.65558809523809536</v>
      </c>
      <c r="QG27" s="13">
        <v>0.69829871428571422</v>
      </c>
      <c r="QH27" s="13">
        <v>1.5604761904761903E-2</v>
      </c>
      <c r="QI27" s="13">
        <v>3.1958213809523803</v>
      </c>
      <c r="QJ27" s="13">
        <v>0.58731080952380943</v>
      </c>
      <c r="QK27" s="13">
        <v>0.63224666666666685</v>
      </c>
      <c r="QL27" s="13">
        <v>0.70110328571428582</v>
      </c>
      <c r="QM27" s="13">
        <v>0.7335585714285715</v>
      </c>
      <c r="QN27" s="13">
        <f t="shared" si="13"/>
        <v>0.19050105343915349</v>
      </c>
      <c r="QO27" s="21">
        <v>-9999</v>
      </c>
      <c r="QP27" s="21">
        <v>-9999</v>
      </c>
      <c r="QQ27" s="21">
        <v>-9999</v>
      </c>
      <c r="QR27" s="13">
        <f t="shared" si="109"/>
        <v>10188</v>
      </c>
      <c r="QS27" s="13">
        <f t="shared" si="110"/>
        <v>6665.3025171428581</v>
      </c>
      <c r="QT27" s="13">
        <v>0.45364285714285701</v>
      </c>
      <c r="QU27" s="13">
        <v>0.19973428571428575</v>
      </c>
      <c r="QV27" s="13">
        <v>7.3320000000000024E-2</v>
      </c>
      <c r="QW27" s="13">
        <v>8.6625714285714292E-2</v>
      </c>
      <c r="QX27" s="13">
        <v>8.2859999999999975E-2</v>
      </c>
      <c r="QY27" s="13">
        <v>7.042857142857141E-2</v>
      </c>
      <c r="QZ27" s="13">
        <v>0.67610545714285708</v>
      </c>
      <c r="RA27" s="13">
        <v>0.71720154285714299</v>
      </c>
      <c r="RB27" s="13">
        <v>0.39267265714285726</v>
      </c>
      <c r="RC27" s="13">
        <v>0.45965457142857147</v>
      </c>
      <c r="RD27" s="13">
        <v>0.38710831428571435</v>
      </c>
      <c r="RE27" s="13">
        <v>0.68780771428571419</v>
      </c>
      <c r="RF27" s="13">
        <v>0.72886694285714282</v>
      </c>
      <c r="RG27" s="13">
        <v>3.765714285714285E-3</v>
      </c>
      <c r="RH27" s="13">
        <v>4.2439938857142865</v>
      </c>
      <c r="RI27" s="13">
        <v>0.54102217142857134</v>
      </c>
      <c r="RJ27" s="13">
        <v>0.57306659999999987</v>
      </c>
      <c r="RK27" s="13">
        <v>0.66894645714285705</v>
      </c>
      <c r="RL27" s="13">
        <v>0.69197920000000002</v>
      </c>
      <c r="RM27" s="13">
        <f t="shared" si="14"/>
        <v>0.28274597813331548</v>
      </c>
      <c r="RN27" s="13">
        <v>0.44197209302325596</v>
      </c>
      <c r="RO27" s="13">
        <v>0.21602325581395349</v>
      </c>
      <c r="RP27" s="13">
        <v>6.5525581395348836E-2</v>
      </c>
      <c r="RQ27" s="13">
        <v>9.2562790697674438E-2</v>
      </c>
      <c r="RR27" s="13">
        <v>7.9981395348837206E-2</v>
      </c>
      <c r="RS27" s="13">
        <v>7.0632558139534896E-2</v>
      </c>
      <c r="RT27" s="13">
        <v>0.64849258139534882</v>
      </c>
      <c r="RU27" s="13">
        <v>0.73622525581395348</v>
      </c>
      <c r="RV27" s="13">
        <v>0.39719872093023262</v>
      </c>
      <c r="RW27" s="13">
        <v>0.53121239534883735</v>
      </c>
      <c r="RX27" s="13">
        <v>0.34112281395348831</v>
      </c>
      <c r="RY27" s="13">
        <v>0.6897794186046512</v>
      </c>
      <c r="RZ27" s="13">
        <v>0.72096916279069767</v>
      </c>
      <c r="SA27" s="13">
        <v>1.2581395348837203E-2</v>
      </c>
      <c r="SB27" s="13">
        <v>3.8092049069767437</v>
      </c>
      <c r="SC27" s="13">
        <v>0.46425644186046511</v>
      </c>
      <c r="SD27" s="13">
        <v>0.52707813953488347</v>
      </c>
      <c r="SE27" s="13">
        <v>0.6002066046511626</v>
      </c>
      <c r="SF27" s="13">
        <v>0.64712413953488368</v>
      </c>
      <c r="SG27" s="13">
        <f t="shared" si="15"/>
        <v>0.41475299743803073</v>
      </c>
      <c r="SH27" s="21">
        <v>151.31578947368422</v>
      </c>
      <c r="SI27" s="21">
        <f t="shared" si="129"/>
        <v>51.68421052631578</v>
      </c>
      <c r="SJ27" s="24">
        <f t="shared" si="130"/>
        <v>38.051221116279066</v>
      </c>
      <c r="SK27" s="13">
        <v>0.4684790697674418</v>
      </c>
      <c r="SL27" s="13">
        <v>0.20447441860465118</v>
      </c>
      <c r="SM27" s="13">
        <v>5.1337209302325583E-2</v>
      </c>
      <c r="SN27" s="13">
        <v>7.5641860465116298E-2</v>
      </c>
      <c r="SO27" s="13">
        <v>7.0113953488372072E-2</v>
      </c>
      <c r="SP27" s="13">
        <v>6.4513953488372119E-2</v>
      </c>
      <c r="SQ27" s="13">
        <v>0.71841137209302319</v>
      </c>
      <c r="SR27" s="13">
        <v>0.79862081395348827</v>
      </c>
      <c r="SS27" s="13">
        <v>0.45752162790697681</v>
      </c>
      <c r="ST27" s="13">
        <v>0.59568260465116296</v>
      </c>
      <c r="SU27" s="13">
        <v>0.39058165116279076</v>
      </c>
      <c r="SV27" s="13">
        <v>0.73679925581395334</v>
      </c>
      <c r="SW27" s="13">
        <v>0.75555695348837193</v>
      </c>
      <c r="SX27" s="13">
        <v>5.5279069767441864E-3</v>
      </c>
      <c r="SY27" s="13">
        <v>5.2298057209302327</v>
      </c>
      <c r="SZ27" s="13">
        <v>0.48969148837209314</v>
      </c>
      <c r="TA27" s="13">
        <v>0.54381213953488372</v>
      </c>
      <c r="TB27" s="13">
        <v>0.63252160465116269</v>
      </c>
      <c r="TC27" s="13">
        <v>0.67150395348837233</v>
      </c>
      <c r="TD27" s="13">
        <v>1.8290360080000001</v>
      </c>
      <c r="TE27" s="13">
        <v>-0.63016080299999999</v>
      </c>
      <c r="TF27" s="13">
        <f t="shared" si="73"/>
        <v>0.50731330565461308</v>
      </c>
      <c r="TG27" s="21">
        <v>139.76470588235293</v>
      </c>
      <c r="TH27" s="21">
        <f t="shared" si="16"/>
        <v>63.235294117647072</v>
      </c>
      <c r="TI27" s="24">
        <f t="shared" si="74"/>
        <v>50.501022058823537</v>
      </c>
      <c r="TJ27" s="26">
        <v>26</v>
      </c>
      <c r="TK27" s="24">
        <v>5.36</v>
      </c>
      <c r="TL27" s="13">
        <v>0.98</v>
      </c>
      <c r="TM27" s="24">
        <v>76.599999999999994</v>
      </c>
      <c r="TN27" s="24">
        <v>26.4</v>
      </c>
      <c r="TO27" s="24">
        <v>6</v>
      </c>
      <c r="TP27" s="24">
        <v>14.1</v>
      </c>
    </row>
    <row r="28" spans="1:536" x14ac:dyDescent="0.25">
      <c r="A28" s="10">
        <v>27</v>
      </c>
      <c r="B28" s="20">
        <v>4</v>
      </c>
      <c r="C28" s="21">
        <v>304</v>
      </c>
      <c r="D28" s="21">
        <v>3</v>
      </c>
      <c r="E28" s="13" t="s">
        <v>66</v>
      </c>
      <c r="F28" s="21">
        <v>5</v>
      </c>
      <c r="G28" s="24">
        <f t="shared" si="17"/>
        <v>89.600000000000009</v>
      </c>
      <c r="H28" s="24">
        <f t="shared" si="18"/>
        <v>29.866666666666671</v>
      </c>
      <c r="I28" s="21">
        <v>80</v>
      </c>
      <c r="J28" s="13">
        <f t="shared" si="19"/>
        <v>29.866666666666671</v>
      </c>
      <c r="K28" s="13">
        <f t="shared" si="20"/>
        <v>29.866666666666671</v>
      </c>
      <c r="L28" s="13">
        <f t="shared" si="21"/>
        <v>29.866666666666671</v>
      </c>
      <c r="M28" s="22">
        <v>408727.05959199998</v>
      </c>
      <c r="N28" s="22">
        <v>3660456.4566719998</v>
      </c>
      <c r="O28" s="23">
        <v>33.078876999999999</v>
      </c>
      <c r="P28" s="23">
        <v>-111.977912</v>
      </c>
      <c r="Q28" s="13">
        <v>49.12</v>
      </c>
      <c r="R28" s="13">
        <v>24</v>
      </c>
      <c r="S28" s="13">
        <v>26.880000000000003</v>
      </c>
      <c r="T28" s="13">
        <v>53.12</v>
      </c>
      <c r="U28" s="13">
        <v>20</v>
      </c>
      <c r="V28" s="13">
        <v>26.880000000000003</v>
      </c>
      <c r="W28" s="10">
        <v>-9999</v>
      </c>
      <c r="X28" s="10">
        <v>-9999</v>
      </c>
      <c r="Y28" s="10">
        <v>-9999</v>
      </c>
      <c r="Z28" s="13">
        <v>44.953703703703702</v>
      </c>
      <c r="AA28" s="21">
        <v>-9999</v>
      </c>
      <c r="AB28" s="21">
        <v>-9999</v>
      </c>
      <c r="AC28" s="21">
        <v>-9999</v>
      </c>
      <c r="AD28" s="10">
        <v>8.5</v>
      </c>
      <c r="AE28" s="10">
        <v>7.2</v>
      </c>
      <c r="AF28" s="13">
        <v>0.74</v>
      </c>
      <c r="AG28" s="10" t="s">
        <v>126</v>
      </c>
      <c r="AH28" s="10">
        <v>2</v>
      </c>
      <c r="AI28" s="24">
        <v>1.1000000000000001</v>
      </c>
      <c r="AJ28" s="24">
        <v>0.1</v>
      </c>
      <c r="AK28" s="10">
        <v>0</v>
      </c>
      <c r="AL28" s="10">
        <v>314</v>
      </c>
      <c r="AM28" s="10">
        <v>27</v>
      </c>
      <c r="AN28" s="13">
        <v>1.0900000000000001</v>
      </c>
      <c r="AO28" s="24">
        <v>5.3</v>
      </c>
      <c r="AP28" s="24">
        <v>16.899999999999999</v>
      </c>
      <c r="AQ28" s="13">
        <v>3.14</v>
      </c>
      <c r="AR28" s="10">
        <v>3373</v>
      </c>
      <c r="AS28" s="10">
        <v>319</v>
      </c>
      <c r="AT28" s="10">
        <v>242</v>
      </c>
      <c r="AU28" s="10">
        <v>21.4</v>
      </c>
      <c r="AV28" s="10">
        <v>0</v>
      </c>
      <c r="AW28" s="10">
        <v>4</v>
      </c>
      <c r="AX28" s="10">
        <v>79</v>
      </c>
      <c r="AY28" s="10">
        <v>12</v>
      </c>
      <c r="AZ28" s="10">
        <v>5</v>
      </c>
      <c r="BA28" s="10">
        <v>1.1000000000000001</v>
      </c>
      <c r="BB28" s="10">
        <v>44</v>
      </c>
      <c r="BC28" s="25">
        <v>0.73819143099406448</v>
      </c>
      <c r="BD28" s="25">
        <v>0.66812923813322711</v>
      </c>
      <c r="BE28" s="25">
        <v>0.4069882866785785</v>
      </c>
      <c r="BF28" s="25">
        <v>0.66503325166258309</v>
      </c>
      <c r="BG28" s="25">
        <v>0.63042938694465134</v>
      </c>
      <c r="BH28" s="25">
        <v>0.55977608956417446</v>
      </c>
      <c r="BI28" s="13">
        <f t="shared" si="22"/>
        <v>5.6252826765091664</v>
      </c>
      <c r="BJ28" s="13">
        <f t="shared" si="23"/>
        <v>7.2532358232234806</v>
      </c>
      <c r="BK28" s="13">
        <f t="shared" si="24"/>
        <v>9.9133688298738125</v>
      </c>
      <c r="BL28" s="13">
        <f t="shared" ref="BL28:BM28" si="135">(BK28+(BG28*4))</f>
        <v>12.435086377652418</v>
      </c>
      <c r="BM28" s="13">
        <f t="shared" si="135"/>
        <v>14.674190735909116</v>
      </c>
      <c r="BN28" s="13">
        <f t="shared" si="26"/>
        <v>2.6601330066503324</v>
      </c>
      <c r="BO28" s="13">
        <f t="shared" si="27"/>
        <v>2.5217175477786054</v>
      </c>
      <c r="BP28" s="13">
        <f t="shared" si="28"/>
        <v>2.2391043582566978</v>
      </c>
      <c r="BQ28" s="13">
        <f t="shared" si="29"/>
        <v>7.4209549126856356</v>
      </c>
      <c r="BR28" s="25">
        <v>1.8105641179111176</v>
      </c>
      <c r="BS28" s="25">
        <v>1.5007977662544876</v>
      </c>
      <c r="BT28" s="25">
        <v>2.6652769505658132</v>
      </c>
      <c r="BU28" s="25">
        <v>3.2601630081504074</v>
      </c>
      <c r="BV28" s="25">
        <v>3.1968230330106726</v>
      </c>
      <c r="BW28" s="25">
        <v>2.8638544582167134</v>
      </c>
      <c r="BX28" s="13">
        <f t="shared" si="30"/>
        <v>13.245447536662422</v>
      </c>
      <c r="BY28" s="13">
        <f t="shared" si="31"/>
        <v>23.906555338925674</v>
      </c>
      <c r="BZ28" s="13">
        <f t="shared" si="32"/>
        <v>36.947207371527305</v>
      </c>
      <c r="CA28" s="13">
        <f t="shared" si="33"/>
        <v>13.04065203260163</v>
      </c>
      <c r="CB28" s="13">
        <f t="shared" si="34"/>
        <v>12.78729213204269</v>
      </c>
      <c r="CC28" s="13">
        <f t="shared" si="35"/>
        <v>11.455417832866853</v>
      </c>
      <c r="CD28" s="13">
        <f t="shared" si="36"/>
        <v>37.283361997511179</v>
      </c>
      <c r="CE28" s="13">
        <v>1.7000000000000002</v>
      </c>
      <c r="CF28" s="13">
        <v>0.58000000000000007</v>
      </c>
      <c r="CG28" s="13">
        <v>0.185</v>
      </c>
      <c r="CH28" s="13">
        <v>0.16500000000000001</v>
      </c>
      <c r="CI28" s="13">
        <v>1.36</v>
      </c>
      <c r="CJ28" s="13">
        <v>3.1150000000000002</v>
      </c>
      <c r="CK28" s="13">
        <f t="shared" si="37"/>
        <v>9.120000000000001</v>
      </c>
      <c r="CL28" s="13">
        <f t="shared" si="38"/>
        <v>9.8600000000000012</v>
      </c>
      <c r="CM28" s="13">
        <f t="shared" si="39"/>
        <v>10.520000000000001</v>
      </c>
      <c r="CN28" s="13">
        <f t="shared" ref="CN28:CO28" si="136">(CM28+(CI28*4))</f>
        <v>15.96</v>
      </c>
      <c r="CO28" s="13">
        <f t="shared" si="136"/>
        <v>28.42</v>
      </c>
      <c r="CP28" s="13">
        <f t="shared" si="41"/>
        <v>0.66</v>
      </c>
      <c r="CQ28" s="13">
        <f t="shared" si="42"/>
        <v>5.44</v>
      </c>
      <c r="CR28" s="13">
        <f t="shared" si="43"/>
        <v>12.46</v>
      </c>
      <c r="CS28" s="13">
        <f t="shared" si="44"/>
        <v>18.560000000000002</v>
      </c>
      <c r="CT28" s="13">
        <v>1.585097760424526</v>
      </c>
      <c r="CU28" s="13">
        <v>9.3415595501796123</v>
      </c>
      <c r="CV28" s="13">
        <v>0.73080967402733998</v>
      </c>
      <c r="CW28" s="13">
        <v>7.6656151419558389</v>
      </c>
      <c r="CX28" s="13">
        <v>0.63349898967833507</v>
      </c>
      <c r="CY28" s="13">
        <v>5.9417836273278333</v>
      </c>
      <c r="CZ28" s="13">
        <v>7.6</v>
      </c>
      <c r="DA28" s="13">
        <v>7.6</v>
      </c>
      <c r="DB28" s="13">
        <v>7.6</v>
      </c>
      <c r="DC28" s="13">
        <v>29.333333333333332</v>
      </c>
      <c r="DD28" s="13">
        <v>37</v>
      </c>
      <c r="DE28" s="13">
        <v>36.666666666666664</v>
      </c>
      <c r="DF28" s="13">
        <v>49</v>
      </c>
      <c r="DG28" s="13">
        <v>54</v>
      </c>
      <c r="DH28" s="13">
        <v>67</v>
      </c>
      <c r="DI28" s="13">
        <v>55.666666666666664</v>
      </c>
      <c r="DJ28" s="13">
        <v>70</v>
      </c>
      <c r="DK28" s="13">
        <v>77.333333333333329</v>
      </c>
      <c r="DL28" s="13">
        <v>89.333333333333329</v>
      </c>
      <c r="DM28" s="13">
        <v>82</v>
      </c>
      <c r="DN28" s="13">
        <v>91.333333333333329</v>
      </c>
      <c r="DO28" s="13">
        <v>95.333333333333329</v>
      </c>
      <c r="DP28" s="13">
        <v>106.66666666666667</v>
      </c>
      <c r="DQ28" s="13">
        <f t="shared" si="45"/>
        <v>84.888888888888872</v>
      </c>
      <c r="DR28" s="13">
        <f t="shared" si="46"/>
        <v>84.888888888888872</v>
      </c>
      <c r="DS28" s="13">
        <v>83</v>
      </c>
      <c r="DT28" s="13">
        <v>95.666666666666671</v>
      </c>
      <c r="DU28" s="21">
        <v>131</v>
      </c>
      <c r="DV28" s="21">
        <v>147</v>
      </c>
      <c r="DW28" s="21">
        <v>166</v>
      </c>
      <c r="DX28" s="21">
        <v>171</v>
      </c>
      <c r="DY28" s="21">
        <v>178</v>
      </c>
      <c r="DZ28" s="21">
        <v>189</v>
      </c>
      <c r="EA28" s="21">
        <v>199</v>
      </c>
      <c r="EB28" s="21">
        <v>199</v>
      </c>
      <c r="EC28" s="21">
        <v>201</v>
      </c>
      <c r="ED28" s="21">
        <v>203</v>
      </c>
      <c r="EE28" s="12">
        <v>46.4</v>
      </c>
      <c r="EF28" s="12">
        <v>38.700000000000003</v>
      </c>
      <c r="EG28" s="12">
        <v>36.700000000000003</v>
      </c>
      <c r="EH28" s="12">
        <v>48.5</v>
      </c>
      <c r="EI28" s="12">
        <v>41.6</v>
      </c>
      <c r="EJ28" s="12">
        <v>37.200000000000003</v>
      </c>
      <c r="EK28" s="12">
        <v>42.1</v>
      </c>
      <c r="EL28" s="12">
        <v>39.700000000000003</v>
      </c>
      <c r="EM28" s="12">
        <v>37.6</v>
      </c>
      <c r="EN28" s="12">
        <v>39.5</v>
      </c>
      <c r="EO28" s="10">
        <v>4.3099999999999996</v>
      </c>
      <c r="EP28" s="10">
        <v>5.31</v>
      </c>
      <c r="EQ28" s="10">
        <v>4.7300000000000004</v>
      </c>
      <c r="ER28" s="10">
        <v>4.3499999999999996</v>
      </c>
      <c r="ES28" s="10">
        <v>3.98</v>
      </c>
      <c r="ET28" s="10">
        <v>4.07</v>
      </c>
      <c r="EU28" s="10">
        <v>4.45</v>
      </c>
      <c r="EV28" s="10">
        <v>4.03</v>
      </c>
      <c r="EW28" s="10">
        <v>3.84</v>
      </c>
      <c r="EX28" s="10">
        <v>3.21</v>
      </c>
      <c r="EY28" s="13">
        <v>25156.972111553787</v>
      </c>
      <c r="EZ28" s="13">
        <v>18838.693467336681</v>
      </c>
      <c r="FA28" s="11">
        <v>11846.368159203979</v>
      </c>
      <c r="FB28" s="13">
        <v>8889.2999999999993</v>
      </c>
      <c r="FC28" s="13">
        <v>7064.5290581162335</v>
      </c>
      <c r="FD28" s="13">
        <v>3860.8608608608606</v>
      </c>
      <c r="FE28" s="11">
        <v>15966.267465069859</v>
      </c>
      <c r="FF28" s="11">
        <v>5205.3266331658288</v>
      </c>
      <c r="FG28" s="11">
        <v>3589.1625615763546</v>
      </c>
      <c r="FH28" s="12">
        <v>252.37191650853896</v>
      </c>
      <c r="FI28" s="13">
        <v>293.33</v>
      </c>
      <c r="FJ28" s="10">
        <v>16</v>
      </c>
      <c r="FK28" s="10">
        <v>317.39</v>
      </c>
      <c r="FL28" s="10">
        <v>135</v>
      </c>
      <c r="FM28" s="10">
        <v>140.6</v>
      </c>
      <c r="FN28" s="10">
        <v>432.77</v>
      </c>
      <c r="FO28" s="10">
        <v>238.26</v>
      </c>
      <c r="FP28" s="10">
        <v>180.45999999999998</v>
      </c>
      <c r="FQ28" s="13">
        <f t="shared" si="47"/>
        <v>1769.2156862745096</v>
      </c>
      <c r="FR28" s="13">
        <f t="shared" si="48"/>
        <v>1579.6568627450977</v>
      </c>
      <c r="FS28" s="13">
        <f t="shared" si="0"/>
        <v>2875.7843137254904</v>
      </c>
      <c r="FT28" s="13">
        <f t="shared" si="1"/>
        <v>3111.6666666666665</v>
      </c>
      <c r="FU28" s="13">
        <f t="shared" si="49"/>
        <v>1378.4313725490197</v>
      </c>
      <c r="FV28" s="13">
        <f t="shared" si="50"/>
        <v>4242.8431372549021</v>
      </c>
      <c r="FW28" s="13">
        <f t="shared" si="51"/>
        <v>11608.725490196079</v>
      </c>
      <c r="FX28" s="13">
        <f t="shared" si="52"/>
        <v>2335.8823529411766</v>
      </c>
      <c r="FY28" s="13">
        <v>97.18</v>
      </c>
      <c r="FZ28" s="13">
        <v>132.28</v>
      </c>
      <c r="GA28" s="13">
        <f t="shared" si="53"/>
        <v>8.7999999999999829</v>
      </c>
      <c r="GB28" s="10">
        <v>2.76</v>
      </c>
      <c r="GC28" s="13">
        <f t="shared" si="54"/>
        <v>79.371647058823527</v>
      </c>
      <c r="GD28" s="13">
        <v>0.873</v>
      </c>
      <c r="GE28" s="13">
        <f t="shared" si="55"/>
        <v>27.164849999999998</v>
      </c>
      <c r="GF28" s="13">
        <v>1.35</v>
      </c>
      <c r="GG28" s="13">
        <f t="shared" si="56"/>
        <v>18.608823529411769</v>
      </c>
      <c r="GH28" s="13">
        <v>3.32</v>
      </c>
      <c r="GI28" s="13">
        <f t="shared" si="57"/>
        <v>77.55129411764706</v>
      </c>
      <c r="GJ28" s="13">
        <f t="shared" si="58"/>
        <v>202.69661470588235</v>
      </c>
      <c r="GK28" s="13">
        <f t="shared" si="59"/>
        <v>180.97912027310923</v>
      </c>
      <c r="GL28" s="10">
        <v>18.600000000000001</v>
      </c>
      <c r="GM28" s="13">
        <v>7.01</v>
      </c>
      <c r="GN28" s="13">
        <f t="shared" si="60"/>
        <v>5423.8370929257999</v>
      </c>
      <c r="GO28" s="13">
        <v>2.54</v>
      </c>
      <c r="GP28" s="13">
        <f t="shared" si="61"/>
        <v>0.36233951497860201</v>
      </c>
      <c r="GQ28" s="13">
        <f t="shared" si="62"/>
        <v>1965.2705015736849</v>
      </c>
      <c r="GR28" s="13">
        <f t="shared" si="63"/>
        <v>2201.1029617625272</v>
      </c>
      <c r="GS28" s="13">
        <v>4149.9937499999996</v>
      </c>
      <c r="GT28" s="13">
        <v>5235.2749999999996</v>
      </c>
      <c r="GU28" s="13">
        <f t="shared" si="64"/>
        <v>1937.0517499999999</v>
      </c>
      <c r="GV28" s="13">
        <f t="shared" si="65"/>
        <v>2169.4979600000001</v>
      </c>
      <c r="GW28" s="13">
        <f>GS28*GP28</f>
        <v>1503.7067225392295</v>
      </c>
      <c r="GX28" s="13">
        <f>GW28*1.12</f>
        <v>1684.1515292439371</v>
      </c>
      <c r="GY28" s="13">
        <v>3.36</v>
      </c>
      <c r="GZ28" s="13">
        <f t="shared" si="66"/>
        <v>3.3</v>
      </c>
      <c r="HA28" s="21">
        <v>3329</v>
      </c>
      <c r="HB28" s="13">
        <f t="shared" si="2"/>
        <v>0.470756062767475</v>
      </c>
      <c r="HC28" s="21">
        <f t="shared" si="91"/>
        <v>2599.7279075935357</v>
      </c>
      <c r="HD28" s="22">
        <f t="shared" si="4"/>
        <v>1.3228346456692912</v>
      </c>
      <c r="HE28" s="21">
        <f t="shared" si="5"/>
        <v>2575.74232273181</v>
      </c>
      <c r="HF28" s="13">
        <v>3.86</v>
      </c>
      <c r="HG28" s="22">
        <f t="shared" si="67"/>
        <v>100.34949723311047</v>
      </c>
      <c r="HH28" s="22">
        <f>(GR28-1701.25)/G28</f>
        <v>5.5787160910996336</v>
      </c>
      <c r="HI28" s="13">
        <v>0.57386756756756752</v>
      </c>
      <c r="HJ28" s="13">
        <v>0.41680000000000011</v>
      </c>
      <c r="HK28" s="13">
        <v>0.41992162162162161</v>
      </c>
      <c r="HL28" s="13">
        <v>0.3490756756756756</v>
      </c>
      <c r="HM28" s="13">
        <v>0.21411081081081082</v>
      </c>
      <c r="HN28" s="13">
        <v>0.19590810810810813</v>
      </c>
      <c r="HO28" s="13">
        <v>0.24341199999999996</v>
      </c>
      <c r="HP28" s="13">
        <v>0.154805</v>
      </c>
      <c r="HQ28" s="13">
        <v>8.8321459459459489E-2</v>
      </c>
      <c r="HR28" s="13">
        <v>-3.784540540540541E-3</v>
      </c>
      <c r="HS28" s="13">
        <v>0.15849581081081079</v>
      </c>
      <c r="HT28" s="13">
        <v>0.45650045945945944</v>
      </c>
      <c r="HU28" s="13">
        <v>0.49089602702702695</v>
      </c>
      <c r="HV28" s="13">
        <v>0.13496486486486486</v>
      </c>
      <c r="HW28" s="13">
        <v>0.64387370270270272</v>
      </c>
      <c r="HX28" s="13">
        <v>1.0253445135135133</v>
      </c>
      <c r="HY28" s="13">
        <v>0.65102718918918923</v>
      </c>
      <c r="HZ28" s="13">
        <v>1.0217181081081081</v>
      </c>
      <c r="IA28" s="13">
        <v>0.69850737837837851</v>
      </c>
      <c r="IB28" s="13">
        <v>0.61968124999999996</v>
      </c>
      <c r="IC28" s="13">
        <v>0.45971875000000001</v>
      </c>
      <c r="ID28" s="13">
        <v>0.44779374999999999</v>
      </c>
      <c r="IE28" s="13">
        <v>0.40681875000000001</v>
      </c>
      <c r="IF28" s="13">
        <v>0.28061874999999997</v>
      </c>
      <c r="IG28" s="13">
        <v>0.25518125000000003</v>
      </c>
      <c r="IH28" s="13">
        <v>0.20731725000000004</v>
      </c>
      <c r="II28" s="13">
        <v>0.16085925000000001</v>
      </c>
      <c r="IJ28" s="13">
        <v>6.1081125000000014E-2</v>
      </c>
      <c r="IK28" s="13">
        <v>1.3051437500000001E-2</v>
      </c>
      <c r="IL28" s="13">
        <v>0.14810131249999997</v>
      </c>
      <c r="IM28" s="13">
        <v>0.37656975000000004</v>
      </c>
      <c r="IN28" s="13">
        <v>0.41652168750000002</v>
      </c>
      <c r="IO28" s="13">
        <v>0.12620000000000003</v>
      </c>
      <c r="IP28" s="13">
        <v>0.52354468750000005</v>
      </c>
      <c r="IQ28" s="13">
        <v>0.91963337499999986</v>
      </c>
      <c r="IR28" s="13">
        <v>0.71336056250000002</v>
      </c>
      <c r="IS28" s="13">
        <v>0.92947000000000002</v>
      </c>
      <c r="IT28" s="13">
        <v>0.74985543750000017</v>
      </c>
      <c r="IU28" s="13">
        <v>0.66419545454545459</v>
      </c>
      <c r="IV28" s="13">
        <v>0.46047272727272726</v>
      </c>
      <c r="IW28" s="13">
        <v>0.45400909090909103</v>
      </c>
      <c r="IX28" s="13">
        <v>0.39837272727272732</v>
      </c>
      <c r="IY28" s="13">
        <v>0.29097727272727281</v>
      </c>
      <c r="IZ28" s="13">
        <v>0.25564545454545451</v>
      </c>
      <c r="JA28" s="13">
        <v>0.25006931818181816</v>
      </c>
      <c r="JB28" s="13">
        <v>0.18787131818181821</v>
      </c>
      <c r="JC28" s="13">
        <v>7.232945454545453E-2</v>
      </c>
      <c r="JD28" s="13">
        <v>7.0916363636363633E-3</v>
      </c>
      <c r="JE28" s="13">
        <v>0.18102977272727269</v>
      </c>
      <c r="JF28" s="13">
        <v>0.39058554545454549</v>
      </c>
      <c r="JG28" s="13">
        <v>0.44400100000000009</v>
      </c>
      <c r="JH28" s="13">
        <v>0.10739545454545456</v>
      </c>
      <c r="JI28" s="13">
        <v>0.66786463636363635</v>
      </c>
      <c r="JJ28" s="13">
        <v>0.96610199999999979</v>
      </c>
      <c r="JK28" s="13">
        <v>0.72391345454545453</v>
      </c>
      <c r="JL28" s="13">
        <v>0.97109609090909099</v>
      </c>
      <c r="JM28" s="13">
        <v>0.76601486363636362</v>
      </c>
      <c r="JN28" s="13">
        <v>0.66297647058823517</v>
      </c>
      <c r="JO28" s="13">
        <v>0.43075882352941181</v>
      </c>
      <c r="JP28" s="13">
        <v>0.42962352941176468</v>
      </c>
      <c r="JQ28" s="13">
        <v>0.37564705882352944</v>
      </c>
      <c r="JR28" s="13">
        <v>0.27640000000000003</v>
      </c>
      <c r="JS28" s="13">
        <v>0.2431294117647059</v>
      </c>
      <c r="JT28" s="13">
        <v>0.27636300000000008</v>
      </c>
      <c r="JU28" s="13">
        <v>0.21336799999999997</v>
      </c>
      <c r="JV28" s="13">
        <v>6.8292647058823513E-2</v>
      </c>
      <c r="JW28" s="13">
        <v>1.3324705882352943E-3</v>
      </c>
      <c r="JX28" s="13">
        <v>0.21210817647058827</v>
      </c>
      <c r="JY28" s="13">
        <v>0.41128223529411762</v>
      </c>
      <c r="JZ28" s="13">
        <v>0.46306494117647068</v>
      </c>
      <c r="KA28" s="13">
        <v>9.924705882352941E-2</v>
      </c>
      <c r="KB28" s="13">
        <v>0.7653521176470589</v>
      </c>
      <c r="KC28" s="13">
        <v>0.99561635294117656</v>
      </c>
      <c r="KD28" s="13">
        <v>0.76766958823529396</v>
      </c>
      <c r="KE28" s="13">
        <v>0.99628829411764697</v>
      </c>
      <c r="KF28" s="13">
        <v>0.80816711764705884</v>
      </c>
      <c r="KG28" s="13">
        <v>0.55725185185185167</v>
      </c>
      <c r="KH28" s="13">
        <v>0.35950370370370366</v>
      </c>
      <c r="KI28" s="13">
        <v>0.31717777777777773</v>
      </c>
      <c r="KJ28" s="13">
        <v>0.31894444444444442</v>
      </c>
      <c r="KK28" s="13">
        <v>0.22104444444444446</v>
      </c>
      <c r="KL28" s="13">
        <v>0.19220740740740738</v>
      </c>
      <c r="KM28" s="13">
        <v>0.2711688888888889</v>
      </c>
      <c r="KN28" s="13">
        <v>0.27399577777777778</v>
      </c>
      <c r="KO28" s="13">
        <v>5.9637555555555576E-2</v>
      </c>
      <c r="KP28" s="13">
        <v>6.2756185185185193E-2</v>
      </c>
      <c r="KQ28" s="13">
        <v>0.21526166666666666</v>
      </c>
      <c r="KR28" s="13">
        <v>0.43110500000000002</v>
      </c>
      <c r="KS28" s="13">
        <v>0.48626074074074072</v>
      </c>
      <c r="KT28" s="13">
        <v>9.7900000000000001E-2</v>
      </c>
      <c r="KU28" s="13">
        <v>0.75144455555555545</v>
      </c>
      <c r="KV28" s="13">
        <v>0.79871403703703703</v>
      </c>
      <c r="KW28" s="13">
        <v>0.79983062962962947</v>
      </c>
      <c r="KX28" s="13">
        <v>0.8336220000000002</v>
      </c>
      <c r="KY28" s="13">
        <v>0.83519788888888868</v>
      </c>
      <c r="KZ28" s="13">
        <v>0.55647741935483896</v>
      </c>
      <c r="LA28" s="13">
        <v>0.32108064516129026</v>
      </c>
      <c r="LB28" s="13">
        <v>0.23483225806451602</v>
      </c>
      <c r="LC28" s="13">
        <v>0.22624193548387089</v>
      </c>
      <c r="LD28" s="13">
        <v>0.19046129032258075</v>
      </c>
      <c r="LE28" s="13">
        <v>0.16668709677419358</v>
      </c>
      <c r="LF28" s="13">
        <v>0.41719254838709685</v>
      </c>
      <c r="LG28" s="13">
        <v>0.40339961290322568</v>
      </c>
      <c r="LH28" s="13">
        <v>0.17354454838709671</v>
      </c>
      <c r="LI28" s="13">
        <v>0.15769367741935478</v>
      </c>
      <c r="LJ28" s="13">
        <v>0.26554061290322578</v>
      </c>
      <c r="LK28" s="13">
        <v>0.48577087096774207</v>
      </c>
      <c r="LL28" s="13">
        <v>0.53495325806451632</v>
      </c>
      <c r="LM28" s="13">
        <v>3.5780645161290307E-2</v>
      </c>
      <c r="LN28" s="13">
        <v>1.5010750000000004</v>
      </c>
      <c r="LO28" s="13">
        <v>0.68265741935483837</v>
      </c>
      <c r="LP28" s="13">
        <v>0.65141990322580634</v>
      </c>
      <c r="LQ28" s="13">
        <v>0.75013493548387122</v>
      </c>
      <c r="LR28" s="13">
        <v>0.72560519354838759</v>
      </c>
      <c r="LS28" s="13">
        <v>41.523000000000003</v>
      </c>
      <c r="LT28" s="13">
        <v>42.78</v>
      </c>
      <c r="LU28" s="13">
        <v>102.93</v>
      </c>
      <c r="LV28" s="13">
        <f t="shared" si="96"/>
        <v>28.069999999999993</v>
      </c>
      <c r="LW28" s="13">
        <f t="shared" si="7"/>
        <v>11.323427134193542</v>
      </c>
      <c r="LX28" s="13">
        <v>0.59650000000000003</v>
      </c>
      <c r="LY28" s="13">
        <v>0.31990000000000002</v>
      </c>
      <c r="LZ28" s="13">
        <v>0.1527</v>
      </c>
      <c r="MA28" s="13">
        <v>0.17399999999999999</v>
      </c>
      <c r="MB28" s="13">
        <v>0.14530000000000001</v>
      </c>
      <c r="MC28" s="13">
        <v>0.1363</v>
      </c>
      <c r="MD28" s="13">
        <v>0.54259999999999997</v>
      </c>
      <c r="ME28" s="13">
        <v>0.58799999999999997</v>
      </c>
      <c r="MF28" s="13">
        <v>0.29270000000000002</v>
      </c>
      <c r="MG28" s="13">
        <v>0.35299999999999998</v>
      </c>
      <c r="MH28" s="13">
        <v>0.29959999999999998</v>
      </c>
      <c r="MI28" s="13">
        <v>0.60370000000000001</v>
      </c>
      <c r="MJ28" s="13">
        <v>0.62390000000000001</v>
      </c>
      <c r="MK28" s="13">
        <v>2.8799999999999999E-2</v>
      </c>
      <c r="ML28" s="13">
        <v>2.4556</v>
      </c>
      <c r="MM28" s="13">
        <v>0.5131</v>
      </c>
      <c r="MN28" s="13">
        <v>0.55679999999999996</v>
      </c>
      <c r="MO28" s="13">
        <v>0.62509999999999999</v>
      </c>
      <c r="MP28" s="13">
        <v>0.65890000000000004</v>
      </c>
      <c r="MQ28" s="13">
        <v>37.6096875</v>
      </c>
      <c r="MR28" s="13">
        <v>36.3753125</v>
      </c>
      <c r="MS28" s="13">
        <v>36.594374999999999</v>
      </c>
      <c r="MT28" s="13">
        <f t="shared" si="69"/>
        <v>-1.0153125000000003</v>
      </c>
      <c r="MU28" s="13">
        <v>104.0125</v>
      </c>
      <c r="MV28" s="13">
        <f t="shared" si="70"/>
        <v>42.987499999999997</v>
      </c>
      <c r="MW28" s="13">
        <f t="shared" si="8"/>
        <v>25.276649999999997</v>
      </c>
      <c r="MX28" s="13">
        <v>0.48705999999999994</v>
      </c>
      <c r="MY28" s="13">
        <v>0.23782999999999996</v>
      </c>
      <c r="MZ28" s="13">
        <v>0.10006666666666666</v>
      </c>
      <c r="NA28" s="13">
        <v>0.11726</v>
      </c>
      <c r="NB28" s="13">
        <v>0.10095333333333335</v>
      </c>
      <c r="NC28" s="13">
        <v>8.9389999999999997E-2</v>
      </c>
      <c r="ND28" s="13">
        <v>0.60895660000000007</v>
      </c>
      <c r="NE28" s="13">
        <v>0.65649239999999998</v>
      </c>
      <c r="NF28" s="13">
        <v>0.33789223333333329</v>
      </c>
      <c r="NG28" s="13">
        <v>0.40655203333333323</v>
      </c>
      <c r="NH28" s="13">
        <v>0.34254690000000004</v>
      </c>
      <c r="NI28" s="13">
        <v>0.65441853333333344</v>
      </c>
      <c r="NJ28" s="13">
        <v>0.68765273333333321</v>
      </c>
      <c r="NK28" s="13">
        <v>1.6306666666666667E-2</v>
      </c>
      <c r="NL28" s="13">
        <v>3.1650539333333332</v>
      </c>
      <c r="NM28" s="13">
        <v>0.5226700666666666</v>
      </c>
      <c r="NN28" s="13">
        <v>0.56306993333333333</v>
      </c>
      <c r="NO28" s="13">
        <v>0.64417053333333341</v>
      </c>
      <c r="NP28" s="13">
        <v>0.67434070000000002</v>
      </c>
      <c r="NQ28" s="13">
        <v>39.979999999999997</v>
      </c>
      <c r="NR28" s="13">
        <v>40.814827586</v>
      </c>
      <c r="NS28" s="13">
        <v>121.65517241000001</v>
      </c>
      <c r="NT28" s="13">
        <f t="shared" si="71"/>
        <v>44.344827589999994</v>
      </c>
      <c r="NU28" s="13">
        <f t="shared" si="9"/>
        <v>29.112042292145311</v>
      </c>
      <c r="NV28" s="13">
        <v>0.59092909090909085</v>
      </c>
      <c r="NW28" s="13">
        <v>0.27097999999999994</v>
      </c>
      <c r="NX28" s="13">
        <v>8.662000000000003E-2</v>
      </c>
      <c r="NY28" s="13">
        <v>0.10988181818181818</v>
      </c>
      <c r="NZ28" s="13">
        <v>0.10074000000000002</v>
      </c>
      <c r="OA28" s="13">
        <v>8.8399999999999965E-2</v>
      </c>
      <c r="OB28" s="13">
        <v>0.68401127272727291</v>
      </c>
      <c r="OC28" s="13">
        <v>0.7417773636363636</v>
      </c>
      <c r="OD28" s="13">
        <v>0.41990261818181818</v>
      </c>
      <c r="OE28" s="13">
        <v>0.51220576363636361</v>
      </c>
      <c r="OF28" s="13">
        <v>0.37106527272727274</v>
      </c>
      <c r="OG28" s="13">
        <v>0.7063409090909093</v>
      </c>
      <c r="OH28" s="13">
        <v>0.73770950909090904</v>
      </c>
      <c r="OI28" s="13">
        <v>9.141818181818185E-3</v>
      </c>
      <c r="OJ28" s="13">
        <v>4.3804432000000002</v>
      </c>
      <c r="OK28" s="13">
        <v>0.50107930909090903</v>
      </c>
      <c r="OL28" s="13">
        <v>0.54321325454545455</v>
      </c>
      <c r="OM28" s="13">
        <v>0.63583445454545462</v>
      </c>
      <c r="ON28" s="13">
        <v>0.66657323636363652</v>
      </c>
      <c r="OO28" s="13">
        <v>38.119444444000003</v>
      </c>
      <c r="OP28" s="13">
        <v>40.728333333000002</v>
      </c>
      <c r="OQ28" s="13">
        <v>110.67777778</v>
      </c>
      <c r="OR28" s="13">
        <f t="shared" si="80"/>
        <v>60.32222222</v>
      </c>
      <c r="OS28" s="13">
        <f t="shared" si="77"/>
        <v>44.745658967038473</v>
      </c>
      <c r="OT28" s="13">
        <v>0.67237272727272734</v>
      </c>
      <c r="OU28" s="13">
        <v>0.30681818181818182</v>
      </c>
      <c r="OV28" s="13">
        <v>7.5609090909090904E-2</v>
      </c>
      <c r="OW28" s="13">
        <v>0.11642727272727273</v>
      </c>
      <c r="OX28" s="13">
        <v>0.11092272727272728</v>
      </c>
      <c r="OY28" s="13">
        <v>0.10522727272727274</v>
      </c>
      <c r="OZ28" s="13">
        <v>0.70091386363636365</v>
      </c>
      <c r="PA28" s="13">
        <v>0.79224672727272716</v>
      </c>
      <c r="PB28" s="13">
        <v>0.44534445454545446</v>
      </c>
      <c r="PC28" s="13">
        <v>0.59810868181818178</v>
      </c>
      <c r="PD28" s="13">
        <v>0.37270236363636361</v>
      </c>
      <c r="PE28" s="13">
        <v>0.71305545454545449</v>
      </c>
      <c r="PF28" s="13">
        <v>0.72629113636363651</v>
      </c>
      <c r="PG28" s="13">
        <v>5.5045454545454555E-3</v>
      </c>
      <c r="PH28" s="13">
        <v>4.7739256363636366</v>
      </c>
      <c r="PI28" s="13">
        <v>0.47198972727272731</v>
      </c>
      <c r="PJ28" s="13">
        <v>0.53248836363636365</v>
      </c>
      <c r="PK28" s="13">
        <v>0.61513049999999991</v>
      </c>
      <c r="PL28" s="13">
        <v>0.65918981818181832</v>
      </c>
      <c r="PM28" s="13">
        <f t="shared" si="10"/>
        <v>0.78371626569895181</v>
      </c>
      <c r="PN28" s="13">
        <v>43.097999999999999</v>
      </c>
      <c r="PO28" s="13">
        <v>42.811428571</v>
      </c>
      <c r="PP28" s="13">
        <v>41.336666667000003</v>
      </c>
      <c r="PQ28" s="13">
        <f t="shared" si="92"/>
        <v>40.552950401301054</v>
      </c>
      <c r="PR28" s="13">
        <v>122.42857143000001</v>
      </c>
      <c r="PS28" s="13">
        <f t="shared" si="93"/>
        <v>66.571428569999995</v>
      </c>
      <c r="PT28" s="13">
        <f t="shared" si="12"/>
        <v>52.740996414452624</v>
      </c>
      <c r="PU28" s="13">
        <v>0.68742272727272724</v>
      </c>
      <c r="PV28" s="13">
        <v>0.29125909090909086</v>
      </c>
      <c r="PW28" s="13">
        <v>6.4627272727272742E-2</v>
      </c>
      <c r="PX28" s="13">
        <v>0.10424545454545453</v>
      </c>
      <c r="PY28" s="13">
        <v>9.4390909090909095E-2</v>
      </c>
      <c r="PZ28" s="13">
        <v>9.1900000000000009E-2</v>
      </c>
      <c r="QA28" s="13">
        <v>0.73569086363636371</v>
      </c>
      <c r="QB28" s="13">
        <v>0.8271816363636364</v>
      </c>
      <c r="QC28" s="13">
        <v>0.4712245909090908</v>
      </c>
      <c r="QD28" s="13">
        <v>0.63494927272727253</v>
      </c>
      <c r="QE28" s="13">
        <v>0.40492159090909091</v>
      </c>
      <c r="QF28" s="13">
        <v>0.75715086363636364</v>
      </c>
      <c r="QG28" s="13">
        <v>0.76300886363636355</v>
      </c>
      <c r="QH28" s="13">
        <v>9.8545454545454526E-3</v>
      </c>
      <c r="QI28" s="13">
        <v>5.588792772727273</v>
      </c>
      <c r="QJ28" s="13">
        <v>0.48967986363636357</v>
      </c>
      <c r="QK28" s="13">
        <v>0.5505810000000001</v>
      </c>
      <c r="QL28" s="13">
        <v>0.63665240909090914</v>
      </c>
      <c r="QM28" s="13">
        <v>0.680006</v>
      </c>
      <c r="QN28" s="13">
        <f t="shared" si="13"/>
        <v>0.85280858476451049</v>
      </c>
      <c r="QO28" s="21">
        <v>-9999</v>
      </c>
      <c r="QP28" s="21">
        <v>-9999</v>
      </c>
      <c r="QQ28" s="21">
        <v>-9999</v>
      </c>
      <c r="QR28" s="13">
        <f t="shared" si="109"/>
        <v>10188</v>
      </c>
      <c r="QS28" s="13">
        <f t="shared" si="110"/>
        <v>8427.3265112727277</v>
      </c>
      <c r="QT28" s="13">
        <v>0.70553999999999972</v>
      </c>
      <c r="QU28" s="13">
        <v>0.29649333333333328</v>
      </c>
      <c r="QV28" s="13">
        <v>6.1590000000000006E-2</v>
      </c>
      <c r="QW28" s="13">
        <v>9.3896666666666684E-2</v>
      </c>
      <c r="QX28" s="13">
        <v>9.8470000000000002E-2</v>
      </c>
      <c r="QY28" s="13">
        <v>9.2023333333333346E-2</v>
      </c>
      <c r="QZ28" s="13">
        <v>0.76458426666666657</v>
      </c>
      <c r="RA28" s="13">
        <v>0.83813306666666654</v>
      </c>
      <c r="RB28" s="13">
        <v>0.51800773333333328</v>
      </c>
      <c r="RC28" s="13">
        <v>0.65366930000000023</v>
      </c>
      <c r="RD28" s="13">
        <v>0.40831186666666669</v>
      </c>
      <c r="RE28" s="13">
        <v>0.75411096666666677</v>
      </c>
      <c r="RF28" s="13">
        <v>0.76829253333333336</v>
      </c>
      <c r="RG28" s="13">
        <v>-4.5733333333333329E-3</v>
      </c>
      <c r="RH28" s="13">
        <v>6.5274871666666661</v>
      </c>
      <c r="RI28" s="13">
        <v>0.4874648333333334</v>
      </c>
      <c r="RJ28" s="13">
        <v>0.53422663333333342</v>
      </c>
      <c r="RK28" s="13">
        <v>0.63589663333333324</v>
      </c>
      <c r="RL28" s="13">
        <v>0.66909893333333337</v>
      </c>
      <c r="RM28" s="13">
        <f t="shared" si="14"/>
        <v>0.93576165135032696</v>
      </c>
      <c r="RN28" s="13">
        <v>0.67152448979591817</v>
      </c>
      <c r="RO28" s="13">
        <v>0.30346734693877558</v>
      </c>
      <c r="RP28" s="13">
        <v>5.3312244897959202E-2</v>
      </c>
      <c r="RQ28" s="13">
        <v>9.7257142857142889E-2</v>
      </c>
      <c r="RR28" s="13">
        <v>9.4385714285714253E-2</v>
      </c>
      <c r="RS28" s="13">
        <v>8.7212244897959146E-2</v>
      </c>
      <c r="RT28" s="13">
        <v>0.7462909591836735</v>
      </c>
      <c r="RU28" s="13">
        <v>0.85195440816326518</v>
      </c>
      <c r="RV28" s="13">
        <v>0.51369393877551017</v>
      </c>
      <c r="RW28" s="13">
        <v>0.69982885714285681</v>
      </c>
      <c r="RX28" s="13">
        <v>0.37746528571428584</v>
      </c>
      <c r="RY28" s="13">
        <v>0.75263826530612277</v>
      </c>
      <c r="RZ28" s="13">
        <v>0.7695495102040818</v>
      </c>
      <c r="SA28" s="13">
        <v>2.8714285714285712E-3</v>
      </c>
      <c r="SB28" s="13">
        <v>5.9180793877550979</v>
      </c>
      <c r="SC28" s="13">
        <v>0.44316173469387743</v>
      </c>
      <c r="SD28" s="13">
        <v>0.50591389795918351</v>
      </c>
      <c r="SE28" s="13">
        <v>0.59559112244898005</v>
      </c>
      <c r="SF28" s="13">
        <v>0.64114075510204094</v>
      </c>
      <c r="SG28" s="13">
        <f t="shared" si="15"/>
        <v>1.1891881977958279</v>
      </c>
      <c r="SH28" s="21">
        <v>135.6875</v>
      </c>
      <c r="SI28" s="21">
        <f t="shared" si="129"/>
        <v>67.3125</v>
      </c>
      <c r="SJ28" s="24">
        <f t="shared" si="130"/>
        <v>57.347181099489788</v>
      </c>
      <c r="SK28" s="13">
        <v>0.69754782608695676</v>
      </c>
      <c r="SL28" s="13">
        <v>0.29396739130434785</v>
      </c>
      <c r="SM28" s="13">
        <v>4.6460869565217409E-2</v>
      </c>
      <c r="SN28" s="13">
        <v>8.3532608695652155E-2</v>
      </c>
      <c r="SO28" s="13">
        <v>8.5380434782608691E-2</v>
      </c>
      <c r="SP28" s="13">
        <v>8.3734782608695671E-2</v>
      </c>
      <c r="SQ28" s="13">
        <v>0.78522797826086954</v>
      </c>
      <c r="SR28" s="13">
        <v>0.87386376086956541</v>
      </c>
      <c r="SS28" s="13">
        <v>0.55674899999999983</v>
      </c>
      <c r="ST28" s="13">
        <v>0.72528767391304316</v>
      </c>
      <c r="SU28" s="13">
        <v>0.40646400000000027</v>
      </c>
      <c r="SV28" s="13">
        <v>0.78094034782608701</v>
      </c>
      <c r="SW28" s="13">
        <v>0.78484002173913037</v>
      </c>
      <c r="SX28" s="13">
        <v>-1.8478260869565215E-3</v>
      </c>
      <c r="SY28" s="13">
        <v>7.3592684782608702</v>
      </c>
      <c r="SZ28" s="13">
        <v>0.46520906521739142</v>
      </c>
      <c r="TA28" s="13">
        <v>0.51759632608695638</v>
      </c>
      <c r="TB28" s="13">
        <v>0.61962828260869562</v>
      </c>
      <c r="TC28" s="13">
        <v>0.65689954347826085</v>
      </c>
      <c r="TD28" s="13">
        <v>1.67834482</v>
      </c>
      <c r="TE28" s="13">
        <v>-0.67305348300000001</v>
      </c>
      <c r="TF28" s="13">
        <f t="shared" si="73"/>
        <v>1.299731457351756</v>
      </c>
      <c r="TG28" s="21">
        <v>113.90322580645162</v>
      </c>
      <c r="TH28" s="21">
        <f t="shared" si="16"/>
        <v>89.096774193548384</v>
      </c>
      <c r="TI28" s="24">
        <f t="shared" si="74"/>
        <v>77.858442178120626</v>
      </c>
      <c r="TJ28" s="26">
        <v>27</v>
      </c>
      <c r="TK28" s="24">
        <v>5.16</v>
      </c>
      <c r="TL28" s="13">
        <v>1.08</v>
      </c>
      <c r="TM28" s="24">
        <v>81.400000000000006</v>
      </c>
      <c r="TN28" s="24">
        <v>28.5</v>
      </c>
      <c r="TO28" s="24">
        <v>5.8</v>
      </c>
      <c r="TP28" s="24">
        <v>9.5</v>
      </c>
    </row>
    <row r="29" spans="1:536" x14ac:dyDescent="0.25">
      <c r="A29" s="10">
        <v>28</v>
      </c>
      <c r="B29" s="20">
        <v>4</v>
      </c>
      <c r="C29" s="21">
        <v>304</v>
      </c>
      <c r="D29" s="21">
        <v>3</v>
      </c>
      <c r="E29" s="13" t="s">
        <v>66</v>
      </c>
      <c r="F29" s="21">
        <v>5</v>
      </c>
      <c r="G29" s="24">
        <f t="shared" si="17"/>
        <v>89.600000000000009</v>
      </c>
      <c r="H29" s="24">
        <f t="shared" si="18"/>
        <v>29.866666666666671</v>
      </c>
      <c r="I29" s="21">
        <v>80</v>
      </c>
      <c r="J29" s="13">
        <f t="shared" si="19"/>
        <v>29.866666666666671</v>
      </c>
      <c r="K29" s="13">
        <f t="shared" si="20"/>
        <v>29.866666666666671</v>
      </c>
      <c r="L29" s="13">
        <f t="shared" si="21"/>
        <v>29.866666666666671</v>
      </c>
      <c r="M29" s="22">
        <v>408727.37625500001</v>
      </c>
      <c r="N29" s="22">
        <v>3660474.7418559999</v>
      </c>
      <c r="O29" s="23">
        <v>33.079042000000001</v>
      </c>
      <c r="P29" s="23">
        <v>-111.97791100000001</v>
      </c>
      <c r="Q29" s="13">
        <v>49.12</v>
      </c>
      <c r="R29" s="13">
        <v>20.72</v>
      </c>
      <c r="S29" s="13">
        <v>30.160000000000004</v>
      </c>
      <c r="T29" s="13">
        <v>51.12</v>
      </c>
      <c r="U29" s="13">
        <v>22</v>
      </c>
      <c r="V29" s="13">
        <v>26.880000000000003</v>
      </c>
      <c r="W29" s="10">
        <v>-9999</v>
      </c>
      <c r="X29" s="10">
        <v>-9999</v>
      </c>
      <c r="Y29" s="10">
        <v>-9999</v>
      </c>
      <c r="Z29" s="13">
        <v>57.014814814814798</v>
      </c>
      <c r="AA29" s="21">
        <v>-9999</v>
      </c>
      <c r="AB29" s="21">
        <v>-9999</v>
      </c>
      <c r="AC29" s="21">
        <v>-9999</v>
      </c>
      <c r="AD29" s="10">
        <v>8.5</v>
      </c>
      <c r="AE29" s="10">
        <v>7.2</v>
      </c>
      <c r="AF29" s="13">
        <v>0.7</v>
      </c>
      <c r="AG29" s="13" t="s">
        <v>126</v>
      </c>
      <c r="AH29" s="21">
        <v>2</v>
      </c>
      <c r="AI29" s="24">
        <v>1</v>
      </c>
      <c r="AJ29" s="24">
        <v>0.1</v>
      </c>
      <c r="AK29" s="21">
        <v>0</v>
      </c>
      <c r="AL29" s="21">
        <v>220</v>
      </c>
      <c r="AM29" s="21">
        <v>25</v>
      </c>
      <c r="AN29" s="13">
        <v>0.98</v>
      </c>
      <c r="AO29" s="24">
        <v>5.3</v>
      </c>
      <c r="AP29" s="24">
        <v>12</v>
      </c>
      <c r="AQ29" s="13">
        <v>3.2</v>
      </c>
      <c r="AR29" s="21">
        <v>3302</v>
      </c>
      <c r="AS29" s="21">
        <v>285</v>
      </c>
      <c r="AT29" s="21">
        <v>222</v>
      </c>
      <c r="AU29" s="24">
        <v>20.399999999999999</v>
      </c>
      <c r="AV29" s="21">
        <v>0</v>
      </c>
      <c r="AW29" s="21">
        <v>3</v>
      </c>
      <c r="AX29" s="21">
        <v>80</v>
      </c>
      <c r="AY29" s="21">
        <v>12</v>
      </c>
      <c r="AZ29" s="21">
        <v>5</v>
      </c>
      <c r="BA29" s="10">
        <v>1</v>
      </c>
      <c r="BB29" s="10">
        <v>25</v>
      </c>
      <c r="BC29" s="25">
        <v>1.0282519716481981</v>
      </c>
      <c r="BD29" s="25">
        <v>2.0328654912342041</v>
      </c>
      <c r="BE29" s="25">
        <v>1.0986267166042447</v>
      </c>
      <c r="BF29" s="25">
        <v>1.0008963250672245</v>
      </c>
      <c r="BG29" s="25">
        <v>0.98945902943516306</v>
      </c>
      <c r="BH29" s="25">
        <v>1.0665337652628955</v>
      </c>
      <c r="BI29" s="13">
        <f t="shared" si="22"/>
        <v>12.244469851529608</v>
      </c>
      <c r="BJ29" s="13">
        <f t="shared" si="23"/>
        <v>16.638976717946587</v>
      </c>
      <c r="BK29" s="13">
        <f t="shared" si="24"/>
        <v>20.642562018215486</v>
      </c>
      <c r="BL29" s="13">
        <f t="shared" ref="BL29:BM29" si="137">(BK29+(BG29*4))</f>
        <v>24.600398135956137</v>
      </c>
      <c r="BM29" s="13">
        <f t="shared" si="137"/>
        <v>28.866533197007719</v>
      </c>
      <c r="BN29" s="13">
        <f t="shared" si="26"/>
        <v>4.0035853002688979</v>
      </c>
      <c r="BO29" s="13">
        <f t="shared" si="27"/>
        <v>3.9578361177406522</v>
      </c>
      <c r="BP29" s="13">
        <f t="shared" si="28"/>
        <v>4.2661350610515818</v>
      </c>
      <c r="BQ29" s="13">
        <f t="shared" si="29"/>
        <v>12.227556479061132</v>
      </c>
      <c r="BR29" s="25">
        <v>2.0914445442747329</v>
      </c>
      <c r="BS29" s="25">
        <v>2.2176714449827681</v>
      </c>
      <c r="BT29" s="25">
        <v>2.4019975031210983</v>
      </c>
      <c r="BU29" s="25">
        <v>2.7437506224479637</v>
      </c>
      <c r="BV29" s="25">
        <v>2.7844073190135243</v>
      </c>
      <c r="BW29" s="25">
        <v>2.8208322950411162</v>
      </c>
      <c r="BX29" s="13">
        <f t="shared" si="30"/>
        <v>17.236463957030004</v>
      </c>
      <c r="BY29" s="13">
        <f t="shared" si="31"/>
        <v>26.844453969514397</v>
      </c>
      <c r="BZ29" s="13">
        <f t="shared" si="32"/>
        <v>37.819456459306252</v>
      </c>
      <c r="CA29" s="13">
        <f t="shared" si="33"/>
        <v>10.975002489791855</v>
      </c>
      <c r="CB29" s="13">
        <f t="shared" si="34"/>
        <v>11.137629276054097</v>
      </c>
      <c r="CC29" s="13">
        <f t="shared" si="35"/>
        <v>11.283329180164465</v>
      </c>
      <c r="CD29" s="13">
        <f t="shared" si="36"/>
        <v>33.395960946010419</v>
      </c>
      <c r="CE29" s="13">
        <v>0.56000000000000005</v>
      </c>
      <c r="CF29" s="13">
        <v>2.5649999999999999</v>
      </c>
      <c r="CG29" s="13">
        <v>0.40500000000000003</v>
      </c>
      <c r="CH29" s="13">
        <v>0.505</v>
      </c>
      <c r="CI29" s="13">
        <v>1.08</v>
      </c>
      <c r="CJ29" s="13">
        <v>1.4349999999999998</v>
      </c>
      <c r="CK29" s="13">
        <f t="shared" si="37"/>
        <v>12.5</v>
      </c>
      <c r="CL29" s="13">
        <f t="shared" si="38"/>
        <v>14.120000000000001</v>
      </c>
      <c r="CM29" s="13">
        <f t="shared" si="39"/>
        <v>16.14</v>
      </c>
      <c r="CN29" s="13">
        <f t="shared" ref="CN29:CO29" si="138">(CM29+(CI29*4))</f>
        <v>20.46</v>
      </c>
      <c r="CO29" s="13">
        <f t="shared" si="138"/>
        <v>26.2</v>
      </c>
      <c r="CP29" s="13">
        <f t="shared" si="41"/>
        <v>2.02</v>
      </c>
      <c r="CQ29" s="13">
        <f t="shared" si="42"/>
        <v>4.32</v>
      </c>
      <c r="CR29" s="13">
        <f t="shared" si="43"/>
        <v>5.7399999999999993</v>
      </c>
      <c r="CS29" s="13">
        <f t="shared" si="44"/>
        <v>12.079999999999998</v>
      </c>
      <c r="CT29" s="10">
        <v>-9999</v>
      </c>
      <c r="CU29" s="10">
        <v>-9999</v>
      </c>
      <c r="CV29" s="10">
        <v>-9999</v>
      </c>
      <c r="CW29" s="10">
        <v>-9999</v>
      </c>
      <c r="CX29" s="10">
        <v>-9999</v>
      </c>
      <c r="CY29" s="10">
        <v>-9999</v>
      </c>
      <c r="CZ29" s="13">
        <v>7.6</v>
      </c>
      <c r="DA29" s="13">
        <v>7.6</v>
      </c>
      <c r="DB29" s="13">
        <v>7.6</v>
      </c>
      <c r="DC29" s="13">
        <v>28</v>
      </c>
      <c r="DD29" s="13">
        <v>38</v>
      </c>
      <c r="DE29" s="13">
        <v>37.666666666666664</v>
      </c>
      <c r="DF29" s="13">
        <v>51</v>
      </c>
      <c r="DG29" s="13">
        <v>48</v>
      </c>
      <c r="DH29" s="13">
        <v>58.333333333333336</v>
      </c>
      <c r="DI29" s="13">
        <v>58</v>
      </c>
      <c r="DJ29" s="13">
        <v>69.666666666666671</v>
      </c>
      <c r="DK29" s="13">
        <v>71.666666666666671</v>
      </c>
      <c r="DL29" s="13">
        <v>81</v>
      </c>
      <c r="DM29" s="13">
        <v>78.333333333333329</v>
      </c>
      <c r="DN29" s="13">
        <v>89.333333333333329</v>
      </c>
      <c r="DO29" s="13">
        <v>85.333333333333329</v>
      </c>
      <c r="DP29" s="13">
        <v>97</v>
      </c>
      <c r="DQ29" s="13">
        <f t="shared" si="45"/>
        <v>78.444444444444443</v>
      </c>
      <c r="DR29" s="13">
        <f t="shared" si="46"/>
        <v>78.444444444444443</v>
      </c>
      <c r="DS29" s="13">
        <v>84</v>
      </c>
      <c r="DT29" s="13">
        <v>92.333333333333329</v>
      </c>
      <c r="DU29" s="21">
        <v>131</v>
      </c>
      <c r="DV29" s="21">
        <v>147</v>
      </c>
      <c r="DW29" s="21">
        <v>166</v>
      </c>
      <c r="DX29" s="21">
        <v>171</v>
      </c>
      <c r="DY29" s="21">
        <v>178</v>
      </c>
      <c r="DZ29" s="21">
        <v>189</v>
      </c>
      <c r="EA29" s="21">
        <v>199</v>
      </c>
      <c r="EB29" s="21">
        <v>199</v>
      </c>
      <c r="EC29" s="21">
        <v>201</v>
      </c>
      <c r="ED29" s="21">
        <v>203</v>
      </c>
      <c r="EE29" s="12">
        <v>-9999</v>
      </c>
      <c r="EF29" s="12">
        <v>-9999</v>
      </c>
      <c r="EG29" s="12">
        <v>-9999</v>
      </c>
      <c r="EH29" s="12">
        <v>-9999</v>
      </c>
      <c r="EI29" s="12">
        <v>-9999</v>
      </c>
      <c r="EJ29" s="12">
        <v>-9999</v>
      </c>
      <c r="EK29" s="12">
        <v>-9999</v>
      </c>
      <c r="EL29" s="12">
        <v>-9999</v>
      </c>
      <c r="EM29" s="12">
        <v>-9999</v>
      </c>
      <c r="EN29" s="12">
        <v>-9999</v>
      </c>
      <c r="EO29" s="10">
        <v>-9999</v>
      </c>
      <c r="EP29" s="10">
        <v>-9999</v>
      </c>
      <c r="EQ29" s="10">
        <v>-9999</v>
      </c>
      <c r="ER29" s="10">
        <v>-9999</v>
      </c>
      <c r="ES29" s="10">
        <v>-9999</v>
      </c>
      <c r="ET29" s="10">
        <v>-9999</v>
      </c>
      <c r="EU29" s="10">
        <v>-9999</v>
      </c>
      <c r="EV29" s="10">
        <v>-9999</v>
      </c>
      <c r="EW29" s="10">
        <v>-9999</v>
      </c>
      <c r="EX29" s="10">
        <v>-9999</v>
      </c>
      <c r="EY29" s="21">
        <v>-9999</v>
      </c>
      <c r="EZ29" s="21">
        <v>-9999</v>
      </c>
      <c r="FA29" s="21">
        <v>-9999</v>
      </c>
      <c r="FB29" s="21">
        <v>-9999</v>
      </c>
      <c r="FC29" s="21">
        <v>-9999</v>
      </c>
      <c r="FD29" s="21">
        <v>-9999</v>
      </c>
      <c r="FE29" s="21">
        <v>-9999</v>
      </c>
      <c r="FF29" s="21">
        <v>-9999</v>
      </c>
      <c r="FG29" s="21">
        <v>-9999</v>
      </c>
      <c r="FH29" s="10">
        <v>-9999</v>
      </c>
      <c r="FI29" s="13">
        <v>256.56</v>
      </c>
      <c r="FJ29" s="10">
        <v>13</v>
      </c>
      <c r="FK29" s="10">
        <v>263.63</v>
      </c>
      <c r="FL29" s="10">
        <v>113</v>
      </c>
      <c r="FM29" s="10">
        <v>111.82000000000001</v>
      </c>
      <c r="FN29" s="10">
        <v>270.8</v>
      </c>
      <c r="FO29" s="10">
        <v>154.10999999999999</v>
      </c>
      <c r="FP29" s="10">
        <v>123.49</v>
      </c>
      <c r="FQ29" s="13">
        <f t="shared" si="47"/>
        <v>1210.686274509804</v>
      </c>
      <c r="FR29" s="13">
        <f t="shared" si="48"/>
        <v>1080.969887955182</v>
      </c>
      <c r="FS29" s="13">
        <f t="shared" si="0"/>
        <v>2515.294117647059</v>
      </c>
      <c r="FT29" s="13">
        <f t="shared" si="1"/>
        <v>2584.6078431372548</v>
      </c>
      <c r="FU29" s="13">
        <f t="shared" si="49"/>
        <v>1096.2745098039215</v>
      </c>
      <c r="FV29" s="13">
        <f t="shared" si="50"/>
        <v>2654.9019607843138</v>
      </c>
      <c r="FW29" s="13">
        <f t="shared" si="51"/>
        <v>8851.0784313725489</v>
      </c>
      <c r="FX29" s="13">
        <f t="shared" si="52"/>
        <v>1510.8823529411764</v>
      </c>
      <c r="FY29" s="13">
        <v>65.06</v>
      </c>
      <c r="FZ29" s="13">
        <v>86.12</v>
      </c>
      <c r="GA29" s="13">
        <f t="shared" si="53"/>
        <v>2.9299999999999784</v>
      </c>
      <c r="GB29" s="10">
        <v>3.07</v>
      </c>
      <c r="GC29" s="13">
        <f t="shared" si="54"/>
        <v>77.219529411764711</v>
      </c>
      <c r="GD29" s="13">
        <v>0.93700000000000006</v>
      </c>
      <c r="GE29" s="13">
        <f t="shared" si="55"/>
        <v>24.217775490196079</v>
      </c>
      <c r="GF29" s="13">
        <v>1.54</v>
      </c>
      <c r="GG29" s="13">
        <f t="shared" si="56"/>
        <v>16.882627450980394</v>
      </c>
      <c r="GH29" s="13">
        <v>3.36</v>
      </c>
      <c r="GI29" s="13">
        <f t="shared" si="57"/>
        <v>50.765647058823525</v>
      </c>
      <c r="GJ29" s="13">
        <f t="shared" si="58"/>
        <v>169.08557941176471</v>
      </c>
      <c r="GK29" s="13">
        <f t="shared" si="59"/>
        <v>150.96926733193277</v>
      </c>
      <c r="GL29" s="10">
        <v>18.600000000000001</v>
      </c>
      <c r="GM29" s="13">
        <v>6.64</v>
      </c>
      <c r="GN29" s="13">
        <f t="shared" si="60"/>
        <v>5137.5575316729401</v>
      </c>
      <c r="GO29" s="13">
        <v>2.44</v>
      </c>
      <c r="GP29" s="13">
        <f t="shared" si="61"/>
        <v>0.36746987951807231</v>
      </c>
      <c r="GQ29" s="13">
        <f t="shared" si="62"/>
        <v>1887.8976471810201</v>
      </c>
      <c r="GR29" s="13">
        <f t="shared" si="63"/>
        <v>2114.4453648427429</v>
      </c>
      <c r="GS29" s="21">
        <v>-9999</v>
      </c>
      <c r="GT29" s="13">
        <v>4714.05</v>
      </c>
      <c r="GU29" s="13">
        <f t="shared" si="64"/>
        <v>1744.1985</v>
      </c>
      <c r="GV29" s="13">
        <f t="shared" si="65"/>
        <v>1953.5023200000001</v>
      </c>
      <c r="GW29" s="21">
        <v>-9999</v>
      </c>
      <c r="GX29" s="21">
        <v>-9999</v>
      </c>
      <c r="GY29" s="13">
        <v>3.24</v>
      </c>
      <c r="GZ29" s="13">
        <f t="shared" si="66"/>
        <v>3.18</v>
      </c>
      <c r="HA29" s="21">
        <v>3234</v>
      </c>
      <c r="HB29" s="13">
        <f t="shared" si="2"/>
        <v>0.47891566265060248</v>
      </c>
      <c r="HC29" s="21">
        <f t="shared" si="91"/>
        <v>2506.8804823223386</v>
      </c>
      <c r="HD29" s="22">
        <f t="shared" si="4"/>
        <v>1.3278688524590165</v>
      </c>
      <c r="HE29" s="21">
        <f t="shared" si="5"/>
        <v>2502.238111058778</v>
      </c>
      <c r="HF29" s="13">
        <v>4.1399999999999997</v>
      </c>
      <c r="HG29" s="22">
        <f t="shared" si="67"/>
        <v>103.78485196814482</v>
      </c>
      <c r="HH29" s="22">
        <f>(GR29-1701.25)/G29</f>
        <v>4.6115554111913273</v>
      </c>
      <c r="HI29" s="13">
        <v>0.56741111111111109</v>
      </c>
      <c r="HJ29" s="13">
        <v>0.41994999999999988</v>
      </c>
      <c r="HK29" s="13">
        <v>0.42212777777777777</v>
      </c>
      <c r="HL29" s="13">
        <v>0.35174444444444453</v>
      </c>
      <c r="HM29" s="13">
        <v>0.21409999999999998</v>
      </c>
      <c r="HN29" s="13">
        <v>0.19708888888888887</v>
      </c>
      <c r="HO29" s="13">
        <v>0.2343845555555556</v>
      </c>
      <c r="HP29" s="13">
        <v>0.14660805555555556</v>
      </c>
      <c r="HQ29" s="13">
        <v>8.8392999999999999E-2</v>
      </c>
      <c r="HR29" s="13">
        <v>-2.5481111111111108E-3</v>
      </c>
      <c r="HS29" s="13">
        <v>0.14909283333333334</v>
      </c>
      <c r="HT29" s="13">
        <v>0.45193016666666658</v>
      </c>
      <c r="HU29" s="13">
        <v>0.48415461111111113</v>
      </c>
      <c r="HV29" s="13">
        <v>0.1376444444444444</v>
      </c>
      <c r="HW29" s="13">
        <v>0.61323349999999999</v>
      </c>
      <c r="HX29" s="13">
        <v>1.0170553888888889</v>
      </c>
      <c r="HY29" s="13">
        <v>0.6346843888888889</v>
      </c>
      <c r="HZ29" s="13">
        <v>1.0146378888888892</v>
      </c>
      <c r="IA29" s="13">
        <v>0.68164044444444438</v>
      </c>
      <c r="IB29" s="13">
        <v>0.60678750000000015</v>
      </c>
      <c r="IC29" s="13">
        <v>0.4387875</v>
      </c>
      <c r="ID29" s="13">
        <v>0.42963749999999995</v>
      </c>
      <c r="IE29" s="13">
        <v>0.38853749999999998</v>
      </c>
      <c r="IF29" s="13">
        <v>0.26742500000000002</v>
      </c>
      <c r="IG29" s="13">
        <v>0.24291874999999999</v>
      </c>
      <c r="IH29" s="13">
        <v>0.21916831249999996</v>
      </c>
      <c r="II29" s="13">
        <v>0.170764</v>
      </c>
      <c r="IJ29" s="13">
        <v>6.0764937500000012E-2</v>
      </c>
      <c r="IK29" s="13">
        <v>1.0491500000000001E-2</v>
      </c>
      <c r="IL29" s="13">
        <v>0.16055649999999999</v>
      </c>
      <c r="IM29" s="13">
        <v>0.38804924999999996</v>
      </c>
      <c r="IN29" s="13">
        <v>0.42805531250000001</v>
      </c>
      <c r="IO29" s="13">
        <v>0.12111249999999997</v>
      </c>
      <c r="IP29" s="13">
        <v>0.56210768750000006</v>
      </c>
      <c r="IQ29" s="13">
        <v>0.94037212500000011</v>
      </c>
      <c r="IR29" s="13">
        <v>0.73312568749999985</v>
      </c>
      <c r="IS29" s="13">
        <v>0.94844899999999999</v>
      </c>
      <c r="IT29" s="13">
        <v>0.76986575000000002</v>
      </c>
      <c r="IU29" s="13">
        <v>0.67435652173913052</v>
      </c>
      <c r="IV29" s="13">
        <v>0.46917826086956516</v>
      </c>
      <c r="IW29" s="13">
        <v>0.4581782608695652</v>
      </c>
      <c r="IX29" s="13">
        <v>0.40568260869565209</v>
      </c>
      <c r="IY29" s="13">
        <v>0.29332608695652168</v>
      </c>
      <c r="IZ29" s="13">
        <v>0.25636956521739129</v>
      </c>
      <c r="JA29" s="13">
        <v>0.24870969565217393</v>
      </c>
      <c r="JB29" s="13">
        <v>0.19080356521739131</v>
      </c>
      <c r="JC29" s="13">
        <v>7.2491913043478254E-2</v>
      </c>
      <c r="JD29" s="13">
        <v>1.1747478260869568E-2</v>
      </c>
      <c r="JE29" s="13">
        <v>0.17946408695652175</v>
      </c>
      <c r="JF29" s="13">
        <v>0.39368195652173904</v>
      </c>
      <c r="JG29" s="13">
        <v>0.44900660869565223</v>
      </c>
      <c r="JH29" s="13">
        <v>0.11235652173913045</v>
      </c>
      <c r="JI29" s="13">
        <v>0.66276317391304329</v>
      </c>
      <c r="JJ29" s="13">
        <v>0.94294286956521756</v>
      </c>
      <c r="JK29" s="13">
        <v>0.72221326086956505</v>
      </c>
      <c r="JL29" s="13">
        <v>0.951363956521739</v>
      </c>
      <c r="JM29" s="13">
        <v>0.76429178260869557</v>
      </c>
      <c r="JN29" s="13">
        <v>0.64857647058823531</v>
      </c>
      <c r="JO29" s="13">
        <v>0.4256117647058823</v>
      </c>
      <c r="JP29" s="13">
        <v>0.42006470588235301</v>
      </c>
      <c r="JQ29" s="13">
        <v>0.36628235294117645</v>
      </c>
      <c r="JR29" s="13">
        <v>0.26970000000000005</v>
      </c>
      <c r="JS29" s="13">
        <v>0.23639999999999997</v>
      </c>
      <c r="JT29" s="13">
        <v>0.2779522941176471</v>
      </c>
      <c r="JU29" s="13">
        <v>0.21364058823529411</v>
      </c>
      <c r="JV29" s="13">
        <v>7.4850235294117662E-2</v>
      </c>
      <c r="JW29" s="13">
        <v>6.4737647058823525E-3</v>
      </c>
      <c r="JX29" s="13">
        <v>0.20743947058823534</v>
      </c>
      <c r="JY29" s="13">
        <v>0.41240599999999999</v>
      </c>
      <c r="JZ29" s="13">
        <v>0.46557694117647053</v>
      </c>
      <c r="KA29" s="13">
        <v>9.6582352941176453E-2</v>
      </c>
      <c r="KB29" s="13">
        <v>0.77123623529411756</v>
      </c>
      <c r="KC29" s="13">
        <v>0.97168017647058824</v>
      </c>
      <c r="KD29" s="13">
        <v>0.74598005882352947</v>
      </c>
      <c r="KE29" s="13">
        <v>0.9762173529411764</v>
      </c>
      <c r="KF29" s="13">
        <v>0.78938629411764705</v>
      </c>
      <c r="KG29" s="13">
        <v>0.56748148148148136</v>
      </c>
      <c r="KH29" s="13">
        <v>0.3619518518518518</v>
      </c>
      <c r="KI29" s="13">
        <v>0.31416296296296298</v>
      </c>
      <c r="KJ29" s="13">
        <v>0.314037037037037</v>
      </c>
      <c r="KK29" s="13">
        <v>0.21819629629629625</v>
      </c>
      <c r="KL29" s="13">
        <v>0.19009629629629632</v>
      </c>
      <c r="KM29" s="13">
        <v>0.28705774074074075</v>
      </c>
      <c r="KN29" s="13">
        <v>0.28709977777777784</v>
      </c>
      <c r="KO29" s="13">
        <v>7.0780296296296299E-2</v>
      </c>
      <c r="KP29" s="13">
        <v>7.0768481481481488E-2</v>
      </c>
      <c r="KQ29" s="13">
        <v>0.22089614814814812</v>
      </c>
      <c r="KR29" s="13">
        <v>0.44423103703703704</v>
      </c>
      <c r="KS29" s="13">
        <v>0.49780351851851845</v>
      </c>
      <c r="KT29" s="13">
        <v>9.5840740740740768E-2</v>
      </c>
      <c r="KU29" s="13">
        <v>0.80925399999999992</v>
      </c>
      <c r="KV29" s="13">
        <v>0.77073837037037052</v>
      </c>
      <c r="KW29" s="13">
        <v>0.77174462962962964</v>
      </c>
      <c r="KX29" s="13">
        <v>0.81196633333333335</v>
      </c>
      <c r="KY29" s="13">
        <v>0.81290540740740747</v>
      </c>
      <c r="KZ29" s="13">
        <v>0.58112258064516109</v>
      </c>
      <c r="LA29" s="13">
        <v>0.32811935483870974</v>
      </c>
      <c r="LB29" s="13">
        <v>0.22406451612903225</v>
      </c>
      <c r="LC29" s="13">
        <v>0.22353225806451604</v>
      </c>
      <c r="LD29" s="13">
        <v>0.1863870967741936</v>
      </c>
      <c r="LE29" s="13">
        <v>0.16410967741935489</v>
      </c>
      <c r="LF29" s="13">
        <v>0.44332135483870977</v>
      </c>
      <c r="LG29" s="13">
        <v>0.44288451612903207</v>
      </c>
      <c r="LH29" s="13">
        <v>0.18943625806451603</v>
      </c>
      <c r="LI29" s="13">
        <v>0.18878164516129031</v>
      </c>
      <c r="LJ29" s="13">
        <v>0.27765496774193532</v>
      </c>
      <c r="LK29" s="13">
        <v>0.51346332258064509</v>
      </c>
      <c r="LL29" s="13">
        <v>0.55871177419354812</v>
      </c>
      <c r="LM29" s="13">
        <v>3.7145161290322595E-2</v>
      </c>
      <c r="LN29" s="13">
        <v>1.6077597741935488</v>
      </c>
      <c r="LO29" s="13">
        <v>0.62878587096774152</v>
      </c>
      <c r="LP29" s="13">
        <v>0.62735209677419368</v>
      </c>
      <c r="LQ29" s="13">
        <v>0.70900845161290316</v>
      </c>
      <c r="LR29" s="13">
        <v>0.70804977419354853</v>
      </c>
      <c r="LS29" s="13">
        <v>41.604210526000003</v>
      </c>
      <c r="LT29" s="13">
        <v>42.823157895000001</v>
      </c>
      <c r="LU29" s="13">
        <v>103.05789473999999</v>
      </c>
      <c r="LV29" s="13">
        <f t="shared" si="96"/>
        <v>27.942105260000005</v>
      </c>
      <c r="LW29" s="13">
        <f t="shared" si="7"/>
        <v>12.375125767701585</v>
      </c>
      <c r="LX29" s="13">
        <v>0.61209999999999998</v>
      </c>
      <c r="LY29" s="13">
        <v>0.32329999999999998</v>
      </c>
      <c r="LZ29" s="13">
        <v>0.14069999999999999</v>
      </c>
      <c r="MA29" s="13">
        <v>0.16450000000000001</v>
      </c>
      <c r="MB29" s="13">
        <v>0.14130000000000001</v>
      </c>
      <c r="MC29" s="13">
        <v>0.1313</v>
      </c>
      <c r="MD29" s="13">
        <v>0.57440000000000002</v>
      </c>
      <c r="ME29" s="13">
        <v>0.62460000000000004</v>
      </c>
      <c r="MF29" s="13">
        <v>0.3246</v>
      </c>
      <c r="MG29" s="13">
        <v>0.3931</v>
      </c>
      <c r="MH29" s="13">
        <v>0.30780000000000002</v>
      </c>
      <c r="MI29" s="13">
        <v>0.62350000000000005</v>
      </c>
      <c r="MJ29" s="13">
        <v>0.64549999999999996</v>
      </c>
      <c r="MK29" s="13">
        <v>2.3199999999999998E-2</v>
      </c>
      <c r="ML29" s="13">
        <v>2.7273999999999998</v>
      </c>
      <c r="MM29" s="13">
        <v>0.49380000000000002</v>
      </c>
      <c r="MN29" s="13">
        <v>0.53639999999999999</v>
      </c>
      <c r="MO29" s="13">
        <v>0.61270000000000002</v>
      </c>
      <c r="MP29" s="13">
        <v>0.64529999999999998</v>
      </c>
      <c r="MQ29" s="13">
        <v>37.698124999999997</v>
      </c>
      <c r="MR29" s="13">
        <v>36.441249999999997</v>
      </c>
      <c r="MS29" s="13">
        <v>36.715937500000003</v>
      </c>
      <c r="MT29" s="13">
        <f t="shared" si="69"/>
        <v>-0.98218749999999488</v>
      </c>
      <c r="MU29" s="13">
        <v>103.575</v>
      </c>
      <c r="MV29" s="13">
        <f t="shared" si="70"/>
        <v>43.424999999999997</v>
      </c>
      <c r="MW29" s="13">
        <f t="shared" si="8"/>
        <v>27.123255</v>
      </c>
      <c r="MX29" s="13">
        <v>0.43466875000000005</v>
      </c>
      <c r="MY29" s="13">
        <v>0.21044062499999994</v>
      </c>
      <c r="MZ29" s="13">
        <v>0.107078125</v>
      </c>
      <c r="NA29" s="13">
        <v>0.117221875</v>
      </c>
      <c r="NB29" s="13">
        <v>9.8424999999999985E-2</v>
      </c>
      <c r="NC29" s="13">
        <v>8.5275000000000004E-2</v>
      </c>
      <c r="ND29" s="13">
        <v>0.57313765624999991</v>
      </c>
      <c r="NE29" s="13">
        <v>0.60258759375000004</v>
      </c>
      <c r="NF29" s="13">
        <v>0.28289628124999999</v>
      </c>
      <c r="NG29" s="13">
        <v>0.32395928125000001</v>
      </c>
      <c r="NH29" s="13">
        <v>0.34695031250000002</v>
      </c>
      <c r="NI29" s="13">
        <v>0.62922443750000001</v>
      </c>
      <c r="NJ29" s="13">
        <v>0.67052546874999996</v>
      </c>
      <c r="NK29" s="13">
        <v>1.8796875000000001E-2</v>
      </c>
      <c r="NL29" s="13">
        <v>2.7132317499999998</v>
      </c>
      <c r="NM29" s="13">
        <v>0.57655909374999992</v>
      </c>
      <c r="NN29" s="13">
        <v>0.60615025</v>
      </c>
      <c r="NO29" s="13">
        <v>0.68522037499999999</v>
      </c>
      <c r="NP29" s="13">
        <v>0.70717434374999999</v>
      </c>
      <c r="NQ29" s="13">
        <v>39.979999999999997</v>
      </c>
      <c r="NR29" s="13">
        <v>40.76</v>
      </c>
      <c r="NS29" s="13">
        <v>124.55555556</v>
      </c>
      <c r="NT29" s="13">
        <f t="shared" si="71"/>
        <v>41.444444439999998</v>
      </c>
      <c r="NU29" s="13">
        <f t="shared" si="9"/>
        <v>24.973908049405168</v>
      </c>
      <c r="NV29" s="13">
        <v>0.55926666666666658</v>
      </c>
      <c r="NW29" s="13">
        <v>0.2606074074074074</v>
      </c>
      <c r="NX29" s="13">
        <v>9.1583333333333336E-2</v>
      </c>
      <c r="NY29" s="13">
        <v>0.11194629629629628</v>
      </c>
      <c r="NZ29" s="13">
        <v>0.10077037037037034</v>
      </c>
      <c r="OA29" s="13">
        <v>8.9531481481481462E-2</v>
      </c>
      <c r="OB29" s="13">
        <v>0.66402451851851874</v>
      </c>
      <c r="OC29" s="13">
        <v>0.71580614814814802</v>
      </c>
      <c r="OD29" s="13">
        <v>0.39716000000000001</v>
      </c>
      <c r="OE29" s="13">
        <v>0.47779675925925946</v>
      </c>
      <c r="OF29" s="13">
        <v>0.3633749814814814</v>
      </c>
      <c r="OG29" s="13">
        <v>0.69238737037037046</v>
      </c>
      <c r="OH29" s="13">
        <v>0.72228770370370365</v>
      </c>
      <c r="OI29" s="13">
        <v>1.1175925925925926E-2</v>
      </c>
      <c r="OJ29" s="13">
        <v>4.0026069629629637</v>
      </c>
      <c r="OK29" s="13">
        <v>0.50828770370370358</v>
      </c>
      <c r="OL29" s="13">
        <v>0.5475793703703703</v>
      </c>
      <c r="OM29" s="13">
        <v>0.63920401851851849</v>
      </c>
      <c r="ON29" s="13">
        <v>0.66802211111111109</v>
      </c>
      <c r="OO29" s="13">
        <v>38.090800000000002</v>
      </c>
      <c r="OP29" s="13">
        <v>40.534799999999997</v>
      </c>
      <c r="OQ29" s="13">
        <v>112.184</v>
      </c>
      <c r="OR29" s="13">
        <f t="shared" si="80"/>
        <v>58.816000000000003</v>
      </c>
      <c r="OS29" s="13">
        <f t="shared" si="77"/>
        <v>42.100854409481478</v>
      </c>
      <c r="OT29" s="13">
        <v>0.62322857142857147</v>
      </c>
      <c r="OU29" s="13">
        <v>0.28181904761904764</v>
      </c>
      <c r="OV29" s="13">
        <v>7.4980952380952398E-2</v>
      </c>
      <c r="OW29" s="13">
        <v>0.11081904761904764</v>
      </c>
      <c r="OX29" s="13">
        <v>0.10603333333333334</v>
      </c>
      <c r="OY29" s="13">
        <v>9.9285714285714283E-2</v>
      </c>
      <c r="OZ29" s="13">
        <v>0.69716657142857152</v>
      </c>
      <c r="PA29" s="13">
        <v>0.78435980952380946</v>
      </c>
      <c r="PB29" s="13">
        <v>0.43393676190476188</v>
      </c>
      <c r="PC29" s="13">
        <v>0.5782249523809524</v>
      </c>
      <c r="PD29" s="13">
        <v>0.37744719047619057</v>
      </c>
      <c r="PE29" s="13">
        <v>0.70820685714285736</v>
      </c>
      <c r="PF29" s="13">
        <v>0.72415538095238097</v>
      </c>
      <c r="PG29" s="13">
        <v>4.7857142857142864E-3</v>
      </c>
      <c r="PH29" s="13">
        <v>4.625573666666666</v>
      </c>
      <c r="PI29" s="13">
        <v>0.48148085714285715</v>
      </c>
      <c r="PJ29" s="13">
        <v>0.54174638095238092</v>
      </c>
      <c r="PK29" s="13">
        <v>0.62338680952380954</v>
      </c>
      <c r="PL29" s="13">
        <v>0.66711914285714302</v>
      </c>
      <c r="PM29" s="13">
        <f t="shared" si="10"/>
        <v>0.64886750618448807</v>
      </c>
      <c r="PN29" s="13">
        <v>43.444117650000003</v>
      </c>
      <c r="PO29" s="13">
        <v>42.93</v>
      </c>
      <c r="PP29" s="13">
        <v>41.478235294000001</v>
      </c>
      <c r="PQ29" s="13">
        <f t="shared" si="92"/>
        <v>40.829367787815514</v>
      </c>
      <c r="PR29" s="13">
        <v>118.7</v>
      </c>
      <c r="PS29" s="13">
        <f t="shared" si="93"/>
        <v>70.3</v>
      </c>
      <c r="PT29" s="13">
        <f t="shared" si="12"/>
        <v>55.140494609523806</v>
      </c>
      <c r="PU29" s="13">
        <v>0.65544545454545455</v>
      </c>
      <c r="PV29" s="13">
        <v>0.28200454545454545</v>
      </c>
      <c r="PW29" s="13">
        <v>6.6027272727272712E-2</v>
      </c>
      <c r="PX29" s="13">
        <v>9.9749999999999991E-2</v>
      </c>
      <c r="PY29" s="13">
        <v>9.2363636363636384E-2</v>
      </c>
      <c r="PZ29" s="13">
        <v>8.7168181818181811E-2</v>
      </c>
      <c r="QA29" s="13">
        <v>0.73407604545454541</v>
      </c>
      <c r="QB29" s="13">
        <v>0.81382759090909074</v>
      </c>
      <c r="QC29" s="13">
        <v>0.47472440909090918</v>
      </c>
      <c r="QD29" s="13">
        <v>0.6157809090909091</v>
      </c>
      <c r="QE29" s="13">
        <v>0.39826636363636359</v>
      </c>
      <c r="QF29" s="13">
        <v>0.75071840909090892</v>
      </c>
      <c r="QG29" s="13">
        <v>0.76363640909090902</v>
      </c>
      <c r="QH29" s="13">
        <v>7.386363636363638E-3</v>
      </c>
      <c r="QI29" s="13">
        <v>5.5540569545454552</v>
      </c>
      <c r="QJ29" s="13">
        <v>0.48998813636363625</v>
      </c>
      <c r="QK29" s="13">
        <v>0.54276472727272729</v>
      </c>
      <c r="QL29" s="13">
        <v>0.63509154545454549</v>
      </c>
      <c r="QM29" s="13">
        <v>0.67282681818181811</v>
      </c>
      <c r="QN29" s="13">
        <f t="shared" si="13"/>
        <v>0.76676271006220831</v>
      </c>
      <c r="QO29" s="21">
        <v>-9999</v>
      </c>
      <c r="QP29" s="21">
        <v>-9999</v>
      </c>
      <c r="QQ29" s="21">
        <v>-9999</v>
      </c>
      <c r="QR29" s="13">
        <f t="shared" si="109"/>
        <v>10188</v>
      </c>
      <c r="QS29" s="13">
        <f t="shared" si="110"/>
        <v>8291.2754961818173</v>
      </c>
      <c r="QT29" s="13">
        <v>0.62586333333333333</v>
      </c>
      <c r="QU29" s="13">
        <v>0.26401666666666668</v>
      </c>
      <c r="QV29" s="13">
        <v>5.9233333333333339E-2</v>
      </c>
      <c r="QW29" s="13">
        <v>8.6226666666666688E-2</v>
      </c>
      <c r="QX29" s="13">
        <v>8.6086666666666672E-2</v>
      </c>
      <c r="QY29" s="13">
        <v>7.9706666666666634E-2</v>
      </c>
      <c r="QZ29" s="13">
        <v>0.75632079999999979</v>
      </c>
      <c r="RA29" s="13">
        <v>0.82526073333333327</v>
      </c>
      <c r="RB29" s="13">
        <v>0.50544260000000008</v>
      </c>
      <c r="RC29" s="13">
        <v>0.63051193333333322</v>
      </c>
      <c r="RD29" s="13">
        <v>0.40645563333333345</v>
      </c>
      <c r="RE29" s="13">
        <v>0.75717949999999989</v>
      </c>
      <c r="RF29" s="13">
        <v>0.77304150000000027</v>
      </c>
      <c r="RG29" s="13">
        <v>1.399999999999998E-4</v>
      </c>
      <c r="RH29" s="13">
        <v>6.2510200000000005</v>
      </c>
      <c r="RI29" s="13">
        <v>0.49276473333333332</v>
      </c>
      <c r="RJ29" s="13">
        <v>0.53755520000000012</v>
      </c>
      <c r="RK29" s="13">
        <v>0.63920486666666665</v>
      </c>
      <c r="RL29" s="13">
        <v>0.6710651333333334</v>
      </c>
      <c r="RM29" s="13">
        <f t="shared" si="14"/>
        <v>0.75427645057212522</v>
      </c>
      <c r="RN29" s="13">
        <v>0.63408947368421054</v>
      </c>
      <c r="RO29" s="13">
        <v>0.28792368421052622</v>
      </c>
      <c r="RP29" s="13">
        <v>5.3897368421052638E-2</v>
      </c>
      <c r="RQ29" s="13">
        <v>9.3221052631578954E-2</v>
      </c>
      <c r="RR29" s="13">
        <v>8.7839473684210523E-2</v>
      </c>
      <c r="RS29" s="13">
        <v>8.3381578947368404E-2</v>
      </c>
      <c r="RT29" s="13">
        <v>0.74254313157894736</v>
      </c>
      <c r="RU29" s="13">
        <v>0.84215921052631548</v>
      </c>
      <c r="RV29" s="13">
        <v>0.5099441578947369</v>
      </c>
      <c r="RW29" s="13">
        <v>0.68333144736842111</v>
      </c>
      <c r="RX29" s="13">
        <v>0.37475828947368417</v>
      </c>
      <c r="RY29" s="13">
        <v>0.75548894736842098</v>
      </c>
      <c r="RZ29" s="13">
        <v>0.76674110526315808</v>
      </c>
      <c r="SA29" s="13">
        <v>5.3815789473684213E-3</v>
      </c>
      <c r="SB29" s="13">
        <v>5.8009017894736843</v>
      </c>
      <c r="SC29" s="13">
        <v>0.44499178947368417</v>
      </c>
      <c r="SD29" s="13">
        <v>0.50469739473684216</v>
      </c>
      <c r="SE29" s="13">
        <v>0.59616007894736855</v>
      </c>
      <c r="SF29" s="13">
        <v>0.63960000000000006</v>
      </c>
      <c r="SG29" s="13">
        <f t="shared" si="15"/>
        <v>1.0421625561303278</v>
      </c>
      <c r="SH29" s="21">
        <v>131.9</v>
      </c>
      <c r="SI29" s="21">
        <f t="shared" si="129"/>
        <v>71.099999999999994</v>
      </c>
      <c r="SJ29" s="24">
        <f t="shared" si="130"/>
        <v>59.877519868421025</v>
      </c>
      <c r="SK29" s="13">
        <v>0.64234499999999983</v>
      </c>
      <c r="SL29" s="13">
        <v>0.26672250000000003</v>
      </c>
      <c r="SM29" s="13">
        <v>4.3697499999999993E-2</v>
      </c>
      <c r="SN29" s="13">
        <v>7.7817500000000012E-2</v>
      </c>
      <c r="SO29" s="13">
        <v>7.4479999999999991E-2</v>
      </c>
      <c r="SP29" s="13">
        <v>7.4580000000000007E-2</v>
      </c>
      <c r="SQ29" s="13">
        <v>0.78345067499999987</v>
      </c>
      <c r="SR29" s="13">
        <v>0.87191814999999973</v>
      </c>
      <c r="SS29" s="13">
        <v>0.54757887500000013</v>
      </c>
      <c r="ST29" s="13">
        <v>0.71704940000000017</v>
      </c>
      <c r="SU29" s="13">
        <v>0.41320965000000004</v>
      </c>
      <c r="SV29" s="13">
        <v>0.7919025249999998</v>
      </c>
      <c r="SW29" s="13">
        <v>0.791444225</v>
      </c>
      <c r="SX29" s="13">
        <v>3.3375000000000002E-3</v>
      </c>
      <c r="SY29" s="13">
        <v>7.2638786999999976</v>
      </c>
      <c r="SZ29" s="13">
        <v>0.47397717499999992</v>
      </c>
      <c r="TA29" s="13">
        <v>0.52740122499999986</v>
      </c>
      <c r="TB29" s="13">
        <v>0.6275774999999999</v>
      </c>
      <c r="TC29" s="13">
        <v>0.6653956000000002</v>
      </c>
      <c r="TD29" s="13">
        <v>1.5930581150000001</v>
      </c>
      <c r="TE29" s="13">
        <v>-0.70580583600000002</v>
      </c>
      <c r="TF29" s="13">
        <f t="shared" si="73"/>
        <v>1.1306995317809947</v>
      </c>
      <c r="TG29" s="21">
        <v>122.5</v>
      </c>
      <c r="TH29" s="21">
        <f t="shared" si="16"/>
        <v>80.5</v>
      </c>
      <c r="TI29" s="24">
        <f t="shared" si="74"/>
        <v>70.189411074999981</v>
      </c>
      <c r="TJ29" s="26">
        <v>28</v>
      </c>
      <c r="TK29" s="24">
        <v>5.25</v>
      </c>
      <c r="TL29" s="13">
        <v>1.05</v>
      </c>
      <c r="TM29" s="24">
        <v>79.400000000000006</v>
      </c>
      <c r="TN29" s="24">
        <v>26.7</v>
      </c>
      <c r="TO29" s="24">
        <v>6</v>
      </c>
      <c r="TP29" s="24">
        <v>11</v>
      </c>
    </row>
    <row r="30" spans="1:536" x14ac:dyDescent="0.25">
      <c r="A30" s="10">
        <v>29</v>
      </c>
      <c r="B30" s="20">
        <v>4</v>
      </c>
      <c r="C30" s="21">
        <v>204</v>
      </c>
      <c r="D30" s="21">
        <v>2</v>
      </c>
      <c r="E30" s="13" t="s">
        <v>65</v>
      </c>
      <c r="F30" s="21">
        <v>6</v>
      </c>
      <c r="G30" s="24">
        <f t="shared" si="17"/>
        <v>116.48000000000002</v>
      </c>
      <c r="H30" s="24">
        <f t="shared" si="18"/>
        <v>38.826666666666675</v>
      </c>
      <c r="I30" s="21">
        <v>104</v>
      </c>
      <c r="J30" s="13">
        <f t="shared" si="19"/>
        <v>38.826666666666675</v>
      </c>
      <c r="K30" s="13">
        <f t="shared" si="20"/>
        <v>38.826666666666675</v>
      </c>
      <c r="L30" s="13">
        <f t="shared" si="21"/>
        <v>38.826666666666675</v>
      </c>
      <c r="M30" s="22">
        <v>408727.74091400002</v>
      </c>
      <c r="N30" s="22">
        <v>3660497.60231</v>
      </c>
      <c r="O30" s="23">
        <v>33.079248</v>
      </c>
      <c r="P30" s="23">
        <v>-111.977909</v>
      </c>
      <c r="Q30" s="13">
        <v>47.12</v>
      </c>
      <c r="R30" s="13">
        <v>22.72</v>
      </c>
      <c r="S30" s="13">
        <v>30.160000000000004</v>
      </c>
      <c r="T30" s="13">
        <v>51.12</v>
      </c>
      <c r="U30" s="13">
        <v>22.72</v>
      </c>
      <c r="V30" s="13">
        <v>26.160000000000004</v>
      </c>
      <c r="W30" s="10">
        <v>-9999</v>
      </c>
      <c r="X30" s="10">
        <v>-9999</v>
      </c>
      <c r="Y30" s="10">
        <v>-9999</v>
      </c>
      <c r="Z30" s="13">
        <v>38.9583333333333</v>
      </c>
      <c r="AA30" s="21">
        <v>-9999</v>
      </c>
      <c r="AB30" s="21">
        <v>-9999</v>
      </c>
      <c r="AC30" s="21">
        <v>-9999</v>
      </c>
      <c r="AD30" s="10">
        <v>8.5</v>
      </c>
      <c r="AE30" s="10">
        <v>7.2</v>
      </c>
      <c r="AF30" s="13">
        <v>0.78</v>
      </c>
      <c r="AG30" s="13" t="s">
        <v>126</v>
      </c>
      <c r="AH30" s="21">
        <v>2</v>
      </c>
      <c r="AI30" s="24">
        <v>1</v>
      </c>
      <c r="AJ30" s="24">
        <v>0.9</v>
      </c>
      <c r="AK30" s="21">
        <v>2</v>
      </c>
      <c r="AL30" s="21">
        <v>270</v>
      </c>
      <c r="AM30" s="21">
        <v>28</v>
      </c>
      <c r="AN30" s="13">
        <v>0.68</v>
      </c>
      <c r="AO30" s="24">
        <v>5.5</v>
      </c>
      <c r="AP30" s="24">
        <v>12.6</v>
      </c>
      <c r="AQ30" s="13">
        <v>2.5499999999999998</v>
      </c>
      <c r="AR30" s="21">
        <v>3305</v>
      </c>
      <c r="AS30" s="21">
        <v>297</v>
      </c>
      <c r="AT30" s="21">
        <v>234</v>
      </c>
      <c r="AU30" s="24">
        <v>20.7</v>
      </c>
      <c r="AV30" s="21">
        <v>0</v>
      </c>
      <c r="AW30" s="21">
        <v>3</v>
      </c>
      <c r="AX30" s="21">
        <v>80</v>
      </c>
      <c r="AY30" s="21">
        <v>12</v>
      </c>
      <c r="AZ30" s="21">
        <v>5</v>
      </c>
      <c r="BA30" s="10">
        <v>1</v>
      </c>
      <c r="BB30" s="10">
        <v>32</v>
      </c>
      <c r="BC30" s="25">
        <v>3.4648267586620665</v>
      </c>
      <c r="BD30" s="25">
        <v>1.2335239990052225</v>
      </c>
      <c r="BE30" s="25">
        <v>1.6677485394717133</v>
      </c>
      <c r="BF30" s="25">
        <v>1.6314588912030152</v>
      </c>
      <c r="BG30" s="25">
        <v>1.4625410406924684</v>
      </c>
      <c r="BH30" s="25">
        <v>0.96922462030375711</v>
      </c>
      <c r="BI30" s="13">
        <f t="shared" si="22"/>
        <v>18.793403030669154</v>
      </c>
      <c r="BJ30" s="13">
        <f t="shared" si="23"/>
        <v>25.464397188556006</v>
      </c>
      <c r="BK30" s="13">
        <f t="shared" si="24"/>
        <v>31.990232753368069</v>
      </c>
      <c r="BL30" s="13">
        <f t="shared" ref="BL30:BM30" si="139">(BK30+(BG30*4))</f>
        <v>37.840396916137941</v>
      </c>
      <c r="BM30" s="13">
        <f t="shared" si="139"/>
        <v>41.71729539735297</v>
      </c>
      <c r="BN30" s="13">
        <f t="shared" si="26"/>
        <v>6.525835564812061</v>
      </c>
      <c r="BO30" s="13">
        <f t="shared" si="27"/>
        <v>5.8501641627698735</v>
      </c>
      <c r="BP30" s="13">
        <f t="shared" si="28"/>
        <v>3.8768984812150284</v>
      </c>
      <c r="BQ30" s="13">
        <f t="shared" si="29"/>
        <v>16.252898208796964</v>
      </c>
      <c r="BR30" s="25">
        <v>2.1548922553872303</v>
      </c>
      <c r="BS30" s="25">
        <v>1.6364088535190251</v>
      </c>
      <c r="BT30" s="25">
        <v>2.8461576871223846</v>
      </c>
      <c r="BU30" s="25">
        <v>2.4298323911534268</v>
      </c>
      <c r="BV30" s="25">
        <v>2.6614267237090838</v>
      </c>
      <c r="BW30" s="25">
        <v>2.0633493205435651</v>
      </c>
      <c r="BX30" s="13">
        <f t="shared" si="30"/>
        <v>15.165204435625022</v>
      </c>
      <c r="BY30" s="13">
        <f t="shared" si="31"/>
        <v>26.54983518411456</v>
      </c>
      <c r="BZ30" s="13">
        <f t="shared" si="32"/>
        <v>36.269164748728265</v>
      </c>
      <c r="CA30" s="13">
        <f t="shared" si="33"/>
        <v>9.719329564613707</v>
      </c>
      <c r="CB30" s="13">
        <f t="shared" si="34"/>
        <v>10.645706894836335</v>
      </c>
      <c r="CC30" s="13">
        <f t="shared" si="35"/>
        <v>8.2533972821742605</v>
      </c>
      <c r="CD30" s="13">
        <f t="shared" si="36"/>
        <v>28.618433741624301</v>
      </c>
      <c r="CE30" s="13">
        <v>6.5600000000000005</v>
      </c>
      <c r="CF30" s="13">
        <v>6.9499999999999993</v>
      </c>
      <c r="CG30" s="13">
        <v>2.7650000000000001</v>
      </c>
      <c r="CH30" s="13">
        <v>3.19</v>
      </c>
      <c r="CI30" s="13">
        <v>3.4549999999999996</v>
      </c>
      <c r="CJ30" s="13">
        <v>1.645</v>
      </c>
      <c r="CK30" s="13">
        <f t="shared" si="37"/>
        <v>54.04</v>
      </c>
      <c r="CL30" s="13">
        <f t="shared" si="38"/>
        <v>65.099999999999994</v>
      </c>
      <c r="CM30" s="13">
        <f t="shared" si="39"/>
        <v>77.86</v>
      </c>
      <c r="CN30" s="13">
        <f t="shared" ref="CN30:CO30" si="140">(CM30+(CI30*4))</f>
        <v>91.679999999999993</v>
      </c>
      <c r="CO30" s="13">
        <f t="shared" si="140"/>
        <v>98.259999999999991</v>
      </c>
      <c r="CP30" s="13">
        <f t="shared" si="41"/>
        <v>12.76</v>
      </c>
      <c r="CQ30" s="13">
        <f t="shared" si="42"/>
        <v>13.819999999999999</v>
      </c>
      <c r="CR30" s="13">
        <f t="shared" si="43"/>
        <v>6.58</v>
      </c>
      <c r="CS30" s="13">
        <f t="shared" si="44"/>
        <v>33.159999999999997</v>
      </c>
      <c r="CT30" s="13">
        <v>1.374738559300053</v>
      </c>
      <c r="CU30" s="13">
        <v>21.712444655240393</v>
      </c>
      <c r="CV30" s="13">
        <v>3.357123975680679</v>
      </c>
      <c r="CW30" s="13">
        <v>30.399154110494337</v>
      </c>
      <c r="CX30" s="13">
        <v>0.58463703783900867</v>
      </c>
      <c r="CY30" s="13">
        <v>3.1126508959021293</v>
      </c>
      <c r="CZ30" s="13">
        <v>9.9</v>
      </c>
      <c r="DA30" s="13">
        <v>9.9</v>
      </c>
      <c r="DB30" s="13">
        <v>9.9</v>
      </c>
      <c r="DC30" s="13">
        <v>26.666666666666668</v>
      </c>
      <c r="DD30" s="13">
        <v>36.333333333333336</v>
      </c>
      <c r="DE30" s="13">
        <v>35.333333333333336</v>
      </c>
      <c r="DF30" s="13">
        <v>46.333333333333336</v>
      </c>
      <c r="DG30" s="13">
        <v>50.666666666666664</v>
      </c>
      <c r="DH30" s="13">
        <v>60.666666666666664</v>
      </c>
      <c r="DI30" s="13">
        <v>55.333333333333336</v>
      </c>
      <c r="DJ30" s="13">
        <v>66.666666666666671</v>
      </c>
      <c r="DK30" s="13">
        <v>68</v>
      </c>
      <c r="DL30" s="13">
        <v>77.333333333333329</v>
      </c>
      <c r="DM30" s="13">
        <v>79</v>
      </c>
      <c r="DN30" s="13">
        <v>87.333333333333329</v>
      </c>
      <c r="DO30" s="13">
        <v>77.333333333333329</v>
      </c>
      <c r="DP30" s="13">
        <v>88.333333333333329</v>
      </c>
      <c r="DQ30" s="13">
        <f t="shared" si="45"/>
        <v>74.777777777777771</v>
      </c>
      <c r="DR30" s="13">
        <f t="shared" si="46"/>
        <v>74.777777777777771</v>
      </c>
      <c r="DS30" s="13">
        <v>74</v>
      </c>
      <c r="DT30" s="13">
        <v>85</v>
      </c>
      <c r="DU30" s="21">
        <v>131</v>
      </c>
      <c r="DV30" s="21">
        <v>147</v>
      </c>
      <c r="DW30" s="21">
        <v>166</v>
      </c>
      <c r="DX30" s="21">
        <v>171</v>
      </c>
      <c r="DY30" s="21">
        <v>178</v>
      </c>
      <c r="DZ30" s="21">
        <v>189</v>
      </c>
      <c r="EA30" s="21">
        <v>199</v>
      </c>
      <c r="EB30" s="21">
        <v>199</v>
      </c>
      <c r="EC30" s="21">
        <v>201</v>
      </c>
      <c r="ED30" s="21">
        <v>203</v>
      </c>
      <c r="EE30" s="12">
        <v>48.8</v>
      </c>
      <c r="EF30" s="12">
        <v>40.700000000000003</v>
      </c>
      <c r="EG30" s="12">
        <v>41.8</v>
      </c>
      <c r="EH30" s="12">
        <v>43.8</v>
      </c>
      <c r="EI30" s="12">
        <v>45.4</v>
      </c>
      <c r="EJ30" s="12">
        <v>37.299999999999997</v>
      </c>
      <c r="EK30" s="12">
        <v>44.1</v>
      </c>
      <c r="EL30" s="12">
        <v>42.7</v>
      </c>
      <c r="EM30" s="12">
        <v>49.5</v>
      </c>
      <c r="EN30" s="12">
        <v>42.2</v>
      </c>
      <c r="EO30" s="10">
        <v>5.0199999999999996</v>
      </c>
      <c r="EP30" s="10">
        <v>5.43</v>
      </c>
      <c r="EQ30" s="10">
        <v>4.7</v>
      </c>
      <c r="ER30" s="10">
        <v>4.33</v>
      </c>
      <c r="ES30" s="10">
        <v>4.1100000000000003</v>
      </c>
      <c r="ET30" s="10">
        <v>3.88</v>
      </c>
      <c r="EU30" s="10">
        <v>4.32</v>
      </c>
      <c r="EV30" s="10">
        <v>4.3099999999999996</v>
      </c>
      <c r="EW30" s="10">
        <v>3.91</v>
      </c>
      <c r="EX30" s="10">
        <v>3.57</v>
      </c>
      <c r="EY30" s="13">
        <v>32111.33400200602</v>
      </c>
      <c r="EZ30" s="13">
        <v>21229.511465603187</v>
      </c>
      <c r="FA30" s="11">
        <v>19668.725099601594</v>
      </c>
      <c r="FB30" s="13">
        <v>14323.300000000001</v>
      </c>
      <c r="FC30" s="13">
        <v>11689.043824701195</v>
      </c>
      <c r="FD30" s="13">
        <v>6383.6653386454182</v>
      </c>
      <c r="FE30" s="11">
        <v>14847.2</v>
      </c>
      <c r="FF30" s="11">
        <v>9097.8021978021989</v>
      </c>
      <c r="FG30" s="11">
        <v>4686.6400797607175</v>
      </c>
      <c r="FH30" s="12">
        <v>532.05479452054794</v>
      </c>
      <c r="FI30" s="13">
        <v>228.59999999999997</v>
      </c>
      <c r="FJ30" s="10">
        <v>15</v>
      </c>
      <c r="FK30" s="10">
        <v>246.52999999999997</v>
      </c>
      <c r="FL30" s="10">
        <v>84</v>
      </c>
      <c r="FM30" s="10">
        <v>79.690000000000012</v>
      </c>
      <c r="FN30" s="10">
        <v>213.81</v>
      </c>
      <c r="FO30" s="10">
        <v>118.06</v>
      </c>
      <c r="FP30" s="10">
        <v>100.78</v>
      </c>
      <c r="FQ30" s="13">
        <f t="shared" si="47"/>
        <v>988.03921568627447</v>
      </c>
      <c r="FR30" s="13">
        <f t="shared" si="48"/>
        <v>882.1778711484593</v>
      </c>
      <c r="FS30" s="13">
        <f t="shared" si="0"/>
        <v>2241.1764705882347</v>
      </c>
      <c r="FT30" s="13">
        <f t="shared" si="1"/>
        <v>2416.9607843137251</v>
      </c>
      <c r="FU30" s="13">
        <f t="shared" si="49"/>
        <v>781.27450980392166</v>
      </c>
      <c r="FV30" s="13">
        <f t="shared" si="50"/>
        <v>2096.1764705882351</v>
      </c>
      <c r="FW30" s="13">
        <f t="shared" si="51"/>
        <v>7535.5882352941162</v>
      </c>
      <c r="FX30" s="13">
        <f t="shared" si="52"/>
        <v>1157.4509803921569</v>
      </c>
      <c r="FY30" s="13">
        <v>50.8</v>
      </c>
      <c r="FZ30" s="13">
        <v>70.63</v>
      </c>
      <c r="GA30" s="13">
        <f t="shared" si="53"/>
        <v>-3.3699999999999903</v>
      </c>
      <c r="GB30" s="10">
        <v>2.96</v>
      </c>
      <c r="GC30" s="13">
        <f t="shared" si="54"/>
        <v>66.338823529411755</v>
      </c>
      <c r="GD30" s="13">
        <v>1.07</v>
      </c>
      <c r="GE30" s="13">
        <f t="shared" si="55"/>
        <v>25.86148039215686</v>
      </c>
      <c r="GF30" s="13">
        <v>1.58</v>
      </c>
      <c r="GG30" s="13">
        <f t="shared" si="56"/>
        <v>12.344137254901963</v>
      </c>
      <c r="GH30" s="13">
        <v>4.0999999999999996</v>
      </c>
      <c r="GI30" s="13">
        <f t="shared" si="57"/>
        <v>47.455490196078429</v>
      </c>
      <c r="GJ30" s="13">
        <f t="shared" si="58"/>
        <v>151.99993137254901</v>
      </c>
      <c r="GK30" s="13">
        <f t="shared" si="59"/>
        <v>135.7142244397759</v>
      </c>
      <c r="GL30" s="10">
        <v>18.600000000000001</v>
      </c>
      <c r="GM30" s="13">
        <v>4.59</v>
      </c>
      <c r="GN30" s="13">
        <f t="shared" si="60"/>
        <v>3551.4140166233124</v>
      </c>
      <c r="GO30" s="13">
        <v>1.72</v>
      </c>
      <c r="GP30" s="13">
        <f t="shared" si="61"/>
        <v>0.37472766884531589</v>
      </c>
      <c r="GQ30" s="13">
        <f t="shared" si="62"/>
        <v>1330.8130955538338</v>
      </c>
      <c r="GR30" s="13">
        <f t="shared" si="63"/>
        <v>1490.510667020294</v>
      </c>
      <c r="GS30" s="13">
        <v>4684.4812499999998</v>
      </c>
      <c r="GT30" s="13">
        <v>3800.8750000000005</v>
      </c>
      <c r="GU30" s="13">
        <f t="shared" si="64"/>
        <v>1406.3237500000002</v>
      </c>
      <c r="GV30" s="13">
        <f t="shared" si="65"/>
        <v>1575.0826000000004</v>
      </c>
      <c r="GW30" s="13">
        <f>GS30*GP30</f>
        <v>1755.4047385620913</v>
      </c>
      <c r="GX30" s="13">
        <f>GW30*1.12</f>
        <v>1966.0533071895425</v>
      </c>
      <c r="GY30" s="13">
        <v>2.16</v>
      </c>
      <c r="GZ30" s="13">
        <f t="shared" si="66"/>
        <v>2.1</v>
      </c>
      <c r="HA30" s="21">
        <v>2161</v>
      </c>
      <c r="HB30" s="13">
        <f t="shared" si="2"/>
        <v>0.45751633986928109</v>
      </c>
      <c r="HC30" s="21">
        <f t="shared" si="91"/>
        <v>1671.253654881559</v>
      </c>
      <c r="HD30" s="22">
        <f t="shared" si="4"/>
        <v>1.2558139534883723</v>
      </c>
      <c r="HE30" s="21">
        <f t="shared" si="5"/>
        <v>1672.0273834254856</v>
      </c>
      <c r="HF30" s="13">
        <v>4.28</v>
      </c>
      <c r="HG30" s="22">
        <f t="shared" si="67"/>
        <v>71.529656428930736</v>
      </c>
      <c r="HH30" s="22">
        <v>0</v>
      </c>
      <c r="HI30" s="13">
        <v>0.53871999999999998</v>
      </c>
      <c r="HJ30" s="13">
        <v>0.39586499999999991</v>
      </c>
      <c r="HK30" s="13">
        <v>0.39628999999999998</v>
      </c>
      <c r="HL30" s="13">
        <v>0.33329000000000003</v>
      </c>
      <c r="HM30" s="13">
        <v>0.20586000000000002</v>
      </c>
      <c r="HN30" s="13">
        <v>0.18699000000000002</v>
      </c>
      <c r="HO30" s="13">
        <v>0.23535819999999993</v>
      </c>
      <c r="HP30" s="13">
        <v>0.15216964999999999</v>
      </c>
      <c r="HQ30" s="13">
        <v>8.5772000000000001E-2</v>
      </c>
      <c r="HR30" s="13">
        <v>-5.1820000000000013E-4</v>
      </c>
      <c r="HS30" s="13">
        <v>0.15266845000000001</v>
      </c>
      <c r="HT30" s="13">
        <v>0.44688270000000008</v>
      </c>
      <c r="HU30" s="13">
        <v>0.48448659999999999</v>
      </c>
      <c r="HV30" s="13">
        <v>0.12742999999999999</v>
      </c>
      <c r="HW30" s="13">
        <v>0.6161080000000001</v>
      </c>
      <c r="HX30" s="13">
        <v>1.0038170500000001</v>
      </c>
      <c r="HY30" s="13">
        <v>0.64787295000000011</v>
      </c>
      <c r="HZ30" s="13">
        <v>1.0030045999999999</v>
      </c>
      <c r="IA30" s="13">
        <v>0.69419075000000008</v>
      </c>
      <c r="IB30" s="13">
        <v>0.59038124999999997</v>
      </c>
      <c r="IC30" s="13">
        <v>0.43523125000000001</v>
      </c>
      <c r="ID30" s="13">
        <v>0.42650624999999998</v>
      </c>
      <c r="IE30" s="13">
        <v>0.38819999999999993</v>
      </c>
      <c r="IF30" s="13">
        <v>0.26618750000000002</v>
      </c>
      <c r="IG30" s="13">
        <v>0.242725</v>
      </c>
      <c r="IH30" s="13">
        <v>0.2064865625</v>
      </c>
      <c r="II30" s="13">
        <v>0.16094881250000001</v>
      </c>
      <c r="IJ30" s="13">
        <v>5.7077312499999984E-2</v>
      </c>
      <c r="IK30" s="13">
        <v>9.9996874999999982E-3</v>
      </c>
      <c r="IL30" s="13">
        <v>0.15120706249999999</v>
      </c>
      <c r="IM30" s="13">
        <v>0.37830593750000002</v>
      </c>
      <c r="IN30" s="13">
        <v>0.41708856249999998</v>
      </c>
      <c r="IO30" s="13">
        <v>0.1220125</v>
      </c>
      <c r="IP30" s="13">
        <v>0.52102824999999997</v>
      </c>
      <c r="IQ30" s="13">
        <v>0.94338025000000003</v>
      </c>
      <c r="IR30" s="13">
        <v>0.73328424999999986</v>
      </c>
      <c r="IS30" s="13">
        <v>0.95071925000000024</v>
      </c>
      <c r="IT30" s="13">
        <v>0.76822781250000005</v>
      </c>
      <c r="IU30" s="13">
        <v>0.65792499999999998</v>
      </c>
      <c r="IV30" s="13">
        <v>0.46068333333333328</v>
      </c>
      <c r="IW30" s="13">
        <v>0.45395000000000002</v>
      </c>
      <c r="IX30" s="13">
        <v>0.3998124999999999</v>
      </c>
      <c r="IY30" s="13">
        <v>0.28924166666666667</v>
      </c>
      <c r="IZ30" s="13">
        <v>0.25455416666666664</v>
      </c>
      <c r="JA30" s="13">
        <v>0.24375870833333335</v>
      </c>
      <c r="JB30" s="13">
        <v>0.18319887500000001</v>
      </c>
      <c r="JC30" s="13">
        <v>7.0644916666666682E-2</v>
      </c>
      <c r="JD30" s="13">
        <v>7.274291666666665E-3</v>
      </c>
      <c r="JE30" s="13">
        <v>0.176163125</v>
      </c>
      <c r="JF30" s="13">
        <v>0.38906312500000007</v>
      </c>
      <c r="JG30" s="13">
        <v>0.44185725000000003</v>
      </c>
      <c r="JH30" s="13">
        <v>0.11057083333333335</v>
      </c>
      <c r="JI30" s="13">
        <v>0.64559870833333333</v>
      </c>
      <c r="JJ30" s="13">
        <v>0.96257912499999987</v>
      </c>
      <c r="JK30" s="13">
        <v>0.72249074999999996</v>
      </c>
      <c r="JL30" s="13">
        <v>0.96804799999999969</v>
      </c>
      <c r="JM30" s="13">
        <v>0.76381883333333345</v>
      </c>
      <c r="JN30" s="13">
        <v>0.61375555555555572</v>
      </c>
      <c r="JO30" s="13">
        <v>0.40110555555555555</v>
      </c>
      <c r="JP30" s="13">
        <v>0.40881666666666672</v>
      </c>
      <c r="JQ30" s="13">
        <v>0.35228888888888887</v>
      </c>
      <c r="JR30" s="13">
        <v>0.26556666666666673</v>
      </c>
      <c r="JS30" s="13">
        <v>0.22789444444444446</v>
      </c>
      <c r="JT30" s="13">
        <v>0.27058177777777775</v>
      </c>
      <c r="JU30" s="13">
        <v>0.20031322222222223</v>
      </c>
      <c r="JV30" s="13">
        <v>6.4662444444444439E-2</v>
      </c>
      <c r="JW30" s="13">
        <v>-9.6721666666666692E-3</v>
      </c>
      <c r="JX30" s="13">
        <v>0.20957505555555553</v>
      </c>
      <c r="JY30" s="13">
        <v>0.39591549999999992</v>
      </c>
      <c r="JZ30" s="13">
        <v>0.45831799999999995</v>
      </c>
      <c r="KA30" s="13">
        <v>8.6722222222222214E-2</v>
      </c>
      <c r="KB30" s="13">
        <v>0.74264949999999996</v>
      </c>
      <c r="KC30" s="13">
        <v>1.0485952222222221</v>
      </c>
      <c r="KD30" s="13">
        <v>0.77453227777777789</v>
      </c>
      <c r="KE30" s="13">
        <v>1.0399296666666666</v>
      </c>
      <c r="KF30" s="13">
        <v>0.81327161111111101</v>
      </c>
      <c r="KG30" s="13">
        <v>0.55013703703703698</v>
      </c>
      <c r="KH30" s="13">
        <v>0.35790740740740729</v>
      </c>
      <c r="KI30" s="13">
        <v>0.31842962962962962</v>
      </c>
      <c r="KJ30" s="13">
        <v>0.31842962962962967</v>
      </c>
      <c r="KK30" s="13">
        <v>0.21738148148148148</v>
      </c>
      <c r="KL30" s="13">
        <v>0.19041111111111106</v>
      </c>
      <c r="KM30" s="13">
        <v>0.26629803703703708</v>
      </c>
      <c r="KN30" s="13">
        <v>0.26618192592592599</v>
      </c>
      <c r="KO30" s="13">
        <v>5.8216518518518522E-2</v>
      </c>
      <c r="KP30" s="13">
        <v>5.8187333333333355E-2</v>
      </c>
      <c r="KQ30" s="13">
        <v>0.21151674074074076</v>
      </c>
      <c r="KR30" s="13">
        <v>0.43287059259259264</v>
      </c>
      <c r="KS30" s="13">
        <v>0.48517788888888896</v>
      </c>
      <c r="KT30" s="13">
        <v>0.10104814814814816</v>
      </c>
      <c r="KU30" s="13">
        <v>0.7307014074074073</v>
      </c>
      <c r="KV30" s="13">
        <v>0.8112449259259259</v>
      </c>
      <c r="KW30" s="13">
        <v>0.79941622222222208</v>
      </c>
      <c r="KX30" s="13">
        <v>0.84334733333333345</v>
      </c>
      <c r="KY30" s="13">
        <v>0.83423411111111134</v>
      </c>
      <c r="KZ30" s="13">
        <v>0.51074062499999995</v>
      </c>
      <c r="LA30" s="13">
        <v>0.29732187500000007</v>
      </c>
      <c r="LB30" s="13">
        <v>0.23166562500000007</v>
      </c>
      <c r="LC30" s="13">
        <v>0.21849374999999999</v>
      </c>
      <c r="LD30" s="13">
        <v>0.17783749999999998</v>
      </c>
      <c r="LE30" s="13">
        <v>0.15642812499999997</v>
      </c>
      <c r="LF30" s="13">
        <v>0.39773050000000004</v>
      </c>
      <c r="LG30" s="13">
        <v>0.37329381249999993</v>
      </c>
      <c r="LH30" s="13">
        <v>0.15189221875</v>
      </c>
      <c r="LI30" s="13">
        <v>0.12407203124999996</v>
      </c>
      <c r="LJ30" s="13">
        <v>0.26269999999999993</v>
      </c>
      <c r="LK30" s="13">
        <v>0.48091381250000004</v>
      </c>
      <c r="LL30" s="13">
        <v>0.52873124999999987</v>
      </c>
      <c r="LM30" s="13">
        <v>4.0656250000000005E-2</v>
      </c>
      <c r="LN30" s="13">
        <v>1.3471372499999996</v>
      </c>
      <c r="LO30" s="13">
        <v>0.72112459374999982</v>
      </c>
      <c r="LP30" s="13">
        <v>0.66752134375000005</v>
      </c>
      <c r="LQ30" s="13">
        <v>0.7795789687500001</v>
      </c>
      <c r="LR30" s="13">
        <v>0.73694534374999998</v>
      </c>
      <c r="LS30" s="13">
        <v>43.15</v>
      </c>
      <c r="LT30" s="13">
        <v>42.83</v>
      </c>
      <c r="LU30" s="13">
        <v>106.04</v>
      </c>
      <c r="LV30" s="13">
        <f t="shared" si="96"/>
        <v>24.959999999999994</v>
      </c>
      <c r="LW30" s="13">
        <f t="shared" si="7"/>
        <v>9.3174135599999968</v>
      </c>
      <c r="LX30" s="13">
        <v>0.51770000000000005</v>
      </c>
      <c r="LY30" s="13">
        <v>0.28439999999999999</v>
      </c>
      <c r="LZ30" s="13">
        <v>0.16020000000000001</v>
      </c>
      <c r="MA30" s="13">
        <v>0.1704</v>
      </c>
      <c r="MB30" s="13">
        <v>0.14099999999999999</v>
      </c>
      <c r="MC30" s="13">
        <v>0.12709999999999999</v>
      </c>
      <c r="MD30" s="13">
        <v>0.50129999999999997</v>
      </c>
      <c r="ME30" s="13">
        <v>0.52449999999999997</v>
      </c>
      <c r="MF30" s="13">
        <v>0.24979999999999999</v>
      </c>
      <c r="MG30" s="13">
        <v>0.27939999999999998</v>
      </c>
      <c r="MH30" s="13">
        <v>0.28899999999999998</v>
      </c>
      <c r="MI30" s="13">
        <v>0.56930000000000003</v>
      </c>
      <c r="MJ30" s="13">
        <v>0.60319999999999996</v>
      </c>
      <c r="MK30" s="13">
        <v>2.9499999999999998E-2</v>
      </c>
      <c r="ML30" s="13">
        <v>2.0528</v>
      </c>
      <c r="MM30" s="13">
        <v>0.55389999999999995</v>
      </c>
      <c r="MN30" s="13">
        <v>0.57789999999999997</v>
      </c>
      <c r="MO30" s="13">
        <v>0.65339999999999998</v>
      </c>
      <c r="MP30" s="13">
        <v>0.67220000000000002</v>
      </c>
      <c r="MQ30" s="13">
        <v>37.921666666999997</v>
      </c>
      <c r="MR30" s="13">
        <v>36.530666666999998</v>
      </c>
      <c r="MS30" s="13">
        <v>36.880333333000003</v>
      </c>
      <c r="MT30" s="13">
        <f t="shared" si="69"/>
        <v>-1.0413333339999937</v>
      </c>
      <c r="MU30" s="13">
        <v>112.45</v>
      </c>
      <c r="MV30" s="13">
        <f t="shared" si="70"/>
        <v>34.549999999999997</v>
      </c>
      <c r="MW30" s="13">
        <f t="shared" si="8"/>
        <v>18.121474999999997</v>
      </c>
      <c r="MX30" s="13">
        <v>0.41351875000000005</v>
      </c>
      <c r="MY30" s="13">
        <v>0.20387187499999995</v>
      </c>
      <c r="MZ30" s="13">
        <v>0.107821875</v>
      </c>
      <c r="NA30" s="13">
        <v>0.118765625</v>
      </c>
      <c r="NB30" s="13">
        <v>9.7003124999999982E-2</v>
      </c>
      <c r="NC30" s="13">
        <v>8.3021874999999995E-2</v>
      </c>
      <c r="ND30" s="13">
        <v>0.55146162499999996</v>
      </c>
      <c r="NE30" s="13">
        <v>0.5844224375</v>
      </c>
      <c r="NF30" s="13">
        <v>0.26258834375000001</v>
      </c>
      <c r="NG30" s="13">
        <v>0.30704749999999997</v>
      </c>
      <c r="NH30" s="13">
        <v>0.33848868749999994</v>
      </c>
      <c r="NI30" s="13">
        <v>0.61821034375000006</v>
      </c>
      <c r="NJ30" s="13">
        <v>0.66396106249999998</v>
      </c>
      <c r="NK30" s="13">
        <v>2.1762500000000001E-2</v>
      </c>
      <c r="NL30" s="13">
        <v>2.4895945937499997</v>
      </c>
      <c r="NM30" s="13">
        <v>0.58010262499999998</v>
      </c>
      <c r="NN30" s="13">
        <v>0.61376759375000001</v>
      </c>
      <c r="NO30" s="13">
        <v>0.68543525000000005</v>
      </c>
      <c r="NP30" s="13">
        <v>0.71082837500000007</v>
      </c>
      <c r="NQ30" s="13">
        <v>39.979999999999997</v>
      </c>
      <c r="NR30" s="13">
        <v>40.679090909000003</v>
      </c>
      <c r="NS30" s="13">
        <v>126.84090909</v>
      </c>
      <c r="NT30" s="13">
        <f t="shared" si="71"/>
        <v>39.159090910000003</v>
      </c>
      <c r="NU30" s="13">
        <f t="shared" si="9"/>
        <v>22.885451359906295</v>
      </c>
      <c r="NV30" s="13">
        <v>0.45225925925925919</v>
      </c>
      <c r="NW30" s="13">
        <v>0.2143944444444445</v>
      </c>
      <c r="NX30" s="13">
        <v>9.7572222222222227E-2</v>
      </c>
      <c r="NY30" s="13">
        <v>0.10775000000000003</v>
      </c>
      <c r="NZ30" s="13">
        <v>9.2901851851851833E-2</v>
      </c>
      <c r="OA30" s="13">
        <v>7.7750000000000014E-2</v>
      </c>
      <c r="OB30" s="13">
        <v>0.61276864814814813</v>
      </c>
      <c r="OC30" s="13">
        <v>0.64242216666666674</v>
      </c>
      <c r="OD30" s="13">
        <v>0.32848268518518514</v>
      </c>
      <c r="OE30" s="13">
        <v>0.37168559259259243</v>
      </c>
      <c r="OF30" s="13">
        <v>0.35650485185185182</v>
      </c>
      <c r="OG30" s="13">
        <v>0.65697005555555543</v>
      </c>
      <c r="OH30" s="13">
        <v>0.70465616666666642</v>
      </c>
      <c r="OI30" s="13">
        <v>1.4848148148148145E-2</v>
      </c>
      <c r="OJ30" s="13">
        <v>3.2003560370370367</v>
      </c>
      <c r="OK30" s="13">
        <v>0.55672500000000014</v>
      </c>
      <c r="OL30" s="13">
        <v>0.5826783888888889</v>
      </c>
      <c r="OM30" s="13">
        <v>0.67286809259259273</v>
      </c>
      <c r="ON30" s="13">
        <v>0.69206998148148169</v>
      </c>
      <c r="OO30" s="13">
        <v>38.159999999999997</v>
      </c>
      <c r="OP30" s="13">
        <v>40.473333332999999</v>
      </c>
      <c r="OQ30" s="13">
        <v>119.02</v>
      </c>
      <c r="OR30" s="13">
        <f t="shared" si="80"/>
        <v>51.980000000000004</v>
      </c>
      <c r="OS30" s="13">
        <f t="shared" si="77"/>
        <v>33.393104223333339</v>
      </c>
      <c r="OT30" s="13">
        <v>0.54671304347826077</v>
      </c>
      <c r="OU30" s="13">
        <v>0.25192608695652174</v>
      </c>
      <c r="OV30" s="13">
        <v>7.8700000000000006E-2</v>
      </c>
      <c r="OW30" s="13">
        <v>0.10836086956521739</v>
      </c>
      <c r="OX30" s="13">
        <v>0.10151304347826087</v>
      </c>
      <c r="OY30" s="13">
        <v>9.2682608695652174E-2</v>
      </c>
      <c r="OZ30" s="13">
        <v>0.66336552173913044</v>
      </c>
      <c r="PA30" s="13">
        <v>0.74196278260869564</v>
      </c>
      <c r="PB30" s="13">
        <v>0.39356782608695656</v>
      </c>
      <c r="PC30" s="13">
        <v>0.51822521739130434</v>
      </c>
      <c r="PD30" s="13">
        <v>0.36737882608695649</v>
      </c>
      <c r="PE30" s="13">
        <v>0.6815510434782609</v>
      </c>
      <c r="PF30" s="13">
        <v>0.70607573913043475</v>
      </c>
      <c r="PG30" s="13">
        <v>6.847826086956524E-3</v>
      </c>
      <c r="PH30" s="13">
        <v>4.0589044347826091</v>
      </c>
      <c r="PI30" s="13">
        <v>0.49669504347826093</v>
      </c>
      <c r="PJ30" s="13">
        <v>0.55477086956521726</v>
      </c>
      <c r="PK30" s="13">
        <v>0.63148282608695638</v>
      </c>
      <c r="PL30" s="13">
        <v>0.67405295652173913</v>
      </c>
      <c r="PM30" s="13">
        <f t="shared" si="10"/>
        <v>0.46259981648863979</v>
      </c>
      <c r="PN30" s="13">
        <v>43.473157899999997</v>
      </c>
      <c r="PO30" s="13">
        <v>26.43</v>
      </c>
      <c r="PP30" s="13">
        <v>41.664000000000001</v>
      </c>
      <c r="PQ30" s="13">
        <f t="shared" si="92"/>
        <v>41.20140018351136</v>
      </c>
      <c r="PR30" s="13">
        <v>111.75</v>
      </c>
      <c r="PS30" s="13">
        <f t="shared" si="93"/>
        <v>77.25</v>
      </c>
      <c r="PT30" s="13">
        <f t="shared" si="12"/>
        <v>57.316624956521736</v>
      </c>
      <c r="PU30" s="13">
        <v>0.4338043478260869</v>
      </c>
      <c r="PV30" s="13">
        <v>0.18910000000000002</v>
      </c>
      <c r="PW30" s="13">
        <v>7.9339130434782607E-2</v>
      </c>
      <c r="PX30" s="13">
        <v>9.5317391304347826E-2</v>
      </c>
      <c r="PY30" s="13">
        <v>8.3304347826086964E-2</v>
      </c>
      <c r="PZ30" s="13">
        <v>7.1482608695652178E-2</v>
      </c>
      <c r="QA30" s="13">
        <v>0.63643365217391301</v>
      </c>
      <c r="QB30" s="13">
        <v>0.68738904347826091</v>
      </c>
      <c r="QC30" s="13">
        <v>0.32766726086956516</v>
      </c>
      <c r="QD30" s="13">
        <v>0.40727343478260869</v>
      </c>
      <c r="QE30" s="13">
        <v>0.39162686956521736</v>
      </c>
      <c r="QF30" s="13">
        <v>0.67560856521739143</v>
      </c>
      <c r="QG30" s="13">
        <v>0.71481369565217379</v>
      </c>
      <c r="QH30" s="13">
        <v>1.2013043478260866E-2</v>
      </c>
      <c r="QI30" s="13">
        <v>3.5797876956521737</v>
      </c>
      <c r="QJ30" s="13">
        <v>0.57126843478260869</v>
      </c>
      <c r="QK30" s="13">
        <v>0.61652408695652172</v>
      </c>
      <c r="QL30" s="13">
        <v>0.69160100000000002</v>
      </c>
      <c r="QM30" s="13">
        <v>0.72411169565217404</v>
      </c>
      <c r="QN30" s="13">
        <f t="shared" si="13"/>
        <v>0.21690333735203865</v>
      </c>
      <c r="QO30" s="13">
        <v>38.308571428999997</v>
      </c>
      <c r="QP30" s="13">
        <v>39.130000000000003</v>
      </c>
      <c r="QQ30" s="13">
        <v>121.4</v>
      </c>
      <c r="QR30" s="13">
        <f t="shared" si="109"/>
        <v>67.599999999999994</v>
      </c>
      <c r="QS30" s="13">
        <f t="shared" si="110"/>
        <v>46.467499339130434</v>
      </c>
      <c r="QT30" s="13">
        <v>0.44804827586206886</v>
      </c>
      <c r="QU30" s="13">
        <v>0.19462068965517237</v>
      </c>
      <c r="QV30" s="13">
        <v>6.9751724137931043E-2</v>
      </c>
      <c r="QW30" s="13">
        <v>8.3068965517241369E-2</v>
      </c>
      <c r="QX30" s="13">
        <v>8.301379310344828E-2</v>
      </c>
      <c r="QY30" s="13">
        <v>7.0751724137931044E-2</v>
      </c>
      <c r="QZ30" s="13">
        <v>0.67878886206896571</v>
      </c>
      <c r="RA30" s="13">
        <v>0.72137096551724145</v>
      </c>
      <c r="RB30" s="13">
        <v>0.39421020689655178</v>
      </c>
      <c r="RC30" s="13">
        <v>0.46392110344827586</v>
      </c>
      <c r="RD30" s="13">
        <v>0.39167844827586212</v>
      </c>
      <c r="RE30" s="13">
        <v>0.68100524137931051</v>
      </c>
      <c r="RF30" s="13">
        <v>0.72209782758620689</v>
      </c>
      <c r="RG30" s="13">
        <v>5.5172413793103352E-5</v>
      </c>
      <c r="RH30" s="13">
        <v>4.4052062758620689</v>
      </c>
      <c r="RI30" s="13">
        <v>0.54513193103448265</v>
      </c>
      <c r="RJ30" s="13">
        <v>0.57848427586206896</v>
      </c>
      <c r="RK30" s="13">
        <v>0.67282348275862081</v>
      </c>
      <c r="RL30" s="13">
        <v>0.69682451724137917</v>
      </c>
      <c r="RM30" s="13">
        <f t="shared" si="14"/>
        <v>0.28615822383449346</v>
      </c>
      <c r="RN30" s="13">
        <v>0.44586250000000005</v>
      </c>
      <c r="RO30" s="13">
        <v>0.2105225</v>
      </c>
      <c r="RP30" s="13">
        <v>6.0959999999999993E-2</v>
      </c>
      <c r="RQ30" s="13">
        <v>8.8130000000000028E-2</v>
      </c>
      <c r="RR30" s="13">
        <v>7.8014999999999987E-2</v>
      </c>
      <c r="RS30" s="13">
        <v>6.8152500000000019E-2</v>
      </c>
      <c r="RT30" s="13">
        <v>0.66557582500000012</v>
      </c>
      <c r="RU30" s="13">
        <v>0.75366250000000012</v>
      </c>
      <c r="RV30" s="13">
        <v>0.40566559999999996</v>
      </c>
      <c r="RW30" s="13">
        <v>0.54463887500000008</v>
      </c>
      <c r="RX30" s="13">
        <v>0.35707197499999999</v>
      </c>
      <c r="RY30" s="13">
        <v>0.69866852499999987</v>
      </c>
      <c r="RZ30" s="13">
        <v>0.73280135000000013</v>
      </c>
      <c r="SA30" s="13">
        <v>1.0114999999999996E-2</v>
      </c>
      <c r="SB30" s="13">
        <v>4.0390247499999994</v>
      </c>
      <c r="SC30" s="13">
        <v>0.47466975</v>
      </c>
      <c r="SD30" s="13">
        <v>0.53695255000000019</v>
      </c>
      <c r="SE30" s="13">
        <v>0.61266175</v>
      </c>
      <c r="SF30" s="13">
        <v>0.65856510000000035</v>
      </c>
      <c r="SG30" s="13">
        <f t="shared" si="15"/>
        <v>0.43197172555774294</v>
      </c>
      <c r="SH30" s="21">
        <v>150.78260869565219</v>
      </c>
      <c r="SI30" s="21">
        <f t="shared" si="129"/>
        <v>52.217391304347814</v>
      </c>
      <c r="SJ30" s="24">
        <f t="shared" si="130"/>
        <v>39.354289673913044</v>
      </c>
      <c r="SK30" s="13">
        <v>0.48430000000000006</v>
      </c>
      <c r="SL30" s="13">
        <v>0.20872619047619048</v>
      </c>
      <c r="SM30" s="13">
        <v>5.2088095238095218E-2</v>
      </c>
      <c r="SN30" s="13">
        <v>7.3238095238095241E-2</v>
      </c>
      <c r="SO30" s="13">
        <v>7.1888095238095265E-2</v>
      </c>
      <c r="SP30" s="13">
        <v>6.4852380952380953E-2</v>
      </c>
      <c r="SQ30" s="13">
        <v>0.73282166666666659</v>
      </c>
      <c r="SR30" s="13">
        <v>0.8000844047619049</v>
      </c>
      <c r="SS30" s="13">
        <v>0.47527242857142854</v>
      </c>
      <c r="ST30" s="13">
        <v>0.59340378571428576</v>
      </c>
      <c r="SU30" s="13">
        <v>0.39666654761904757</v>
      </c>
      <c r="SV30" s="13">
        <v>0.73905492857142863</v>
      </c>
      <c r="SW30" s="13">
        <v>0.7619256428571427</v>
      </c>
      <c r="SX30" s="13">
        <v>1.349999999999999E-3</v>
      </c>
      <c r="SY30" s="13">
        <v>5.6055659285714281</v>
      </c>
      <c r="SZ30" s="13">
        <v>0.49651059523809499</v>
      </c>
      <c r="TA30" s="13">
        <v>0.54175035714285724</v>
      </c>
      <c r="TB30" s="13">
        <v>0.63930866666666686</v>
      </c>
      <c r="TC30" s="13">
        <v>0.67169490476190474</v>
      </c>
      <c r="TD30" s="13">
        <v>2.291667704</v>
      </c>
      <c r="TE30" s="13">
        <v>-0.46206317400000002</v>
      </c>
      <c r="TF30" s="13">
        <f t="shared" si="73"/>
        <v>0.51909155026914577</v>
      </c>
      <c r="TG30" s="21">
        <v>134.08108108108109</v>
      </c>
      <c r="TH30" s="21">
        <f t="shared" si="16"/>
        <v>68.918918918918905</v>
      </c>
      <c r="TI30" s="24">
        <f t="shared" si="74"/>
        <v>55.140952220077217</v>
      </c>
      <c r="TJ30" s="26">
        <v>29</v>
      </c>
      <c r="TK30" s="24">
        <v>5.29</v>
      </c>
      <c r="TL30" s="13">
        <v>1.04</v>
      </c>
      <c r="TM30" s="24">
        <v>81</v>
      </c>
      <c r="TN30" s="24">
        <v>29.5</v>
      </c>
      <c r="TO30" s="24">
        <v>5.4</v>
      </c>
      <c r="TP30" s="24">
        <v>10.199999999999999</v>
      </c>
    </row>
    <row r="31" spans="1:536" x14ac:dyDescent="0.25">
      <c r="A31" s="10">
        <v>30</v>
      </c>
      <c r="B31" s="20">
        <v>4</v>
      </c>
      <c r="C31" s="21">
        <v>204</v>
      </c>
      <c r="D31" s="21">
        <v>2</v>
      </c>
      <c r="E31" s="13" t="s">
        <v>65</v>
      </c>
      <c r="F31" s="21">
        <v>6</v>
      </c>
      <c r="G31" s="24">
        <f t="shared" si="17"/>
        <v>116.48000000000002</v>
      </c>
      <c r="H31" s="24">
        <f t="shared" si="18"/>
        <v>38.826666666666675</v>
      </c>
      <c r="I31" s="21">
        <v>104</v>
      </c>
      <c r="J31" s="13">
        <f t="shared" si="19"/>
        <v>38.826666666666675</v>
      </c>
      <c r="K31" s="13">
        <f t="shared" si="20"/>
        <v>38.826666666666675</v>
      </c>
      <c r="L31" s="13">
        <f t="shared" si="21"/>
        <v>38.826666666666675</v>
      </c>
      <c r="M31" s="22">
        <v>408727.98924899998</v>
      </c>
      <c r="N31" s="22">
        <v>3660515.8885329999</v>
      </c>
      <c r="O31" s="23">
        <v>33.079413000000002</v>
      </c>
      <c r="P31" s="23">
        <v>-111.977908</v>
      </c>
      <c r="Q31" s="13">
        <v>49.12</v>
      </c>
      <c r="R31" s="13">
        <v>20.72</v>
      </c>
      <c r="S31" s="13">
        <v>30.160000000000004</v>
      </c>
      <c r="T31" s="13">
        <v>49.12</v>
      </c>
      <c r="U31" s="13">
        <v>22.72</v>
      </c>
      <c r="V31" s="13">
        <v>28.16</v>
      </c>
      <c r="W31" s="10">
        <v>-9999</v>
      </c>
      <c r="X31" s="10">
        <v>-9999</v>
      </c>
      <c r="Y31" s="10">
        <v>-9999</v>
      </c>
      <c r="Z31" s="13">
        <v>49.259259259259302</v>
      </c>
      <c r="AA31" s="21">
        <v>-9999</v>
      </c>
      <c r="AB31" s="21">
        <v>-9999</v>
      </c>
      <c r="AC31" s="21">
        <v>-9999</v>
      </c>
      <c r="AD31" s="10">
        <v>8.4</v>
      </c>
      <c r="AE31" s="10">
        <v>7.2</v>
      </c>
      <c r="AF31" s="13">
        <v>0.78</v>
      </c>
      <c r="AG31" s="10" t="s">
        <v>126</v>
      </c>
      <c r="AH31" s="10">
        <v>2</v>
      </c>
      <c r="AI31" s="24">
        <v>1</v>
      </c>
      <c r="AJ31" s="24">
        <v>0.2</v>
      </c>
      <c r="AK31" s="10">
        <v>0</v>
      </c>
      <c r="AL31" s="10">
        <v>244</v>
      </c>
      <c r="AM31" s="10">
        <v>28</v>
      </c>
      <c r="AN31" s="13">
        <v>0.79</v>
      </c>
      <c r="AO31" s="24">
        <v>5</v>
      </c>
      <c r="AP31" s="24">
        <v>11.7</v>
      </c>
      <c r="AQ31" s="13">
        <v>2.94</v>
      </c>
      <c r="AR31" s="10">
        <v>3566</v>
      </c>
      <c r="AS31" s="10">
        <v>308</v>
      </c>
      <c r="AT31" s="10">
        <v>249</v>
      </c>
      <c r="AU31" s="10">
        <v>22.1</v>
      </c>
      <c r="AV31" s="10">
        <v>0</v>
      </c>
      <c r="AW31" s="10">
        <v>3</v>
      </c>
      <c r="AX31" s="10">
        <v>80</v>
      </c>
      <c r="AY31" s="10">
        <v>12</v>
      </c>
      <c r="AZ31" s="10">
        <v>5</v>
      </c>
      <c r="BA31" s="10">
        <v>1</v>
      </c>
      <c r="BB31" s="10">
        <v>28</v>
      </c>
      <c r="BC31" s="25">
        <v>0.9246830723340792</v>
      </c>
      <c r="BD31" s="25">
        <v>1.1211985910601778</v>
      </c>
      <c r="BE31" s="25">
        <v>0.94297260889088452</v>
      </c>
      <c r="BF31" s="25">
        <v>0.86383382433714484</v>
      </c>
      <c r="BG31" s="25">
        <v>1.2572340850129715</v>
      </c>
      <c r="BH31" s="25">
        <v>1.2826249067859807</v>
      </c>
      <c r="BI31" s="13">
        <f t="shared" si="22"/>
        <v>8.1835266535770277</v>
      </c>
      <c r="BJ31" s="13">
        <f t="shared" si="23"/>
        <v>11.955417089140566</v>
      </c>
      <c r="BK31" s="13">
        <f t="shared" si="24"/>
        <v>15.410752386489145</v>
      </c>
      <c r="BL31" s="13">
        <f t="shared" ref="BL31:BM31" si="141">(BK31+(BG31*4))</f>
        <v>20.439688726541032</v>
      </c>
      <c r="BM31" s="13">
        <f t="shared" si="141"/>
        <v>25.570188353684955</v>
      </c>
      <c r="BN31" s="13">
        <f t="shared" si="26"/>
        <v>3.4553352973485794</v>
      </c>
      <c r="BO31" s="13">
        <f t="shared" si="27"/>
        <v>5.0289363400518861</v>
      </c>
      <c r="BP31" s="13">
        <f t="shared" si="28"/>
        <v>5.1304996271439229</v>
      </c>
      <c r="BQ31" s="13">
        <f t="shared" si="29"/>
        <v>13.614771264544387</v>
      </c>
      <c r="BR31" s="25">
        <v>1.9637086751180715</v>
      </c>
      <c r="BS31" s="25">
        <v>2.0092275636255397</v>
      </c>
      <c r="BT31" s="25">
        <v>2.1354088709275056</v>
      </c>
      <c r="BU31" s="25">
        <v>2.3917711090028462</v>
      </c>
      <c r="BV31" s="25">
        <v>3.0732388744761527</v>
      </c>
      <c r="BW31" s="25">
        <v>1.8095948297290581</v>
      </c>
      <c r="BX31" s="13">
        <f t="shared" si="30"/>
        <v>15.891744954974445</v>
      </c>
      <c r="BY31" s="13">
        <f t="shared" si="31"/>
        <v>24.433380438684466</v>
      </c>
      <c r="BZ31" s="13">
        <f t="shared" si="32"/>
        <v>34.000464874695851</v>
      </c>
      <c r="CA31" s="13">
        <f t="shared" si="33"/>
        <v>9.5670844360113847</v>
      </c>
      <c r="CB31" s="13">
        <f t="shared" si="34"/>
        <v>12.292955497904611</v>
      </c>
      <c r="CC31" s="13">
        <f t="shared" si="35"/>
        <v>7.2383793189162322</v>
      </c>
      <c r="CD31" s="13">
        <f t="shared" si="36"/>
        <v>29.09841925283223</v>
      </c>
      <c r="CE31" s="13">
        <v>3.6749999999999998</v>
      </c>
      <c r="CF31" s="13">
        <v>1.23</v>
      </c>
      <c r="CG31" s="13">
        <v>0.99</v>
      </c>
      <c r="CH31" s="13">
        <v>0.95500000000000007</v>
      </c>
      <c r="CI31" s="13">
        <v>0.76500000000000001</v>
      </c>
      <c r="CJ31" s="13">
        <v>0.8899999999999999</v>
      </c>
      <c r="CK31" s="13">
        <f t="shared" si="37"/>
        <v>19.619999999999997</v>
      </c>
      <c r="CL31" s="13">
        <f t="shared" si="38"/>
        <v>23.58</v>
      </c>
      <c r="CM31" s="13">
        <f t="shared" si="39"/>
        <v>27.4</v>
      </c>
      <c r="CN31" s="13">
        <f t="shared" ref="CN31:CO31" si="142">(CM31+(CI31*4))</f>
        <v>30.459999999999997</v>
      </c>
      <c r="CO31" s="13">
        <f t="shared" si="142"/>
        <v>34.019999999999996</v>
      </c>
      <c r="CP31" s="13">
        <f t="shared" si="41"/>
        <v>3.8200000000000003</v>
      </c>
      <c r="CQ31" s="13">
        <f t="shared" si="42"/>
        <v>3.06</v>
      </c>
      <c r="CR31" s="13">
        <f t="shared" si="43"/>
        <v>3.5599999999999996</v>
      </c>
      <c r="CS31" s="13">
        <f t="shared" si="44"/>
        <v>10.440000000000001</v>
      </c>
      <c r="CT31" s="10">
        <v>-9999</v>
      </c>
      <c r="CU31" s="10">
        <v>-9999</v>
      </c>
      <c r="CV31" s="10">
        <v>-9999</v>
      </c>
      <c r="CW31" s="10">
        <v>-9999</v>
      </c>
      <c r="CX31" s="10">
        <v>-9999</v>
      </c>
      <c r="CY31" s="10">
        <v>-9999</v>
      </c>
      <c r="CZ31" s="13">
        <v>9.9</v>
      </c>
      <c r="DA31" s="13">
        <v>9.9</v>
      </c>
      <c r="DB31" s="13">
        <v>9.9</v>
      </c>
      <c r="DC31" s="13">
        <v>26</v>
      </c>
      <c r="DD31" s="13">
        <v>36.333333333333336</v>
      </c>
      <c r="DE31" s="13">
        <v>37</v>
      </c>
      <c r="DF31" s="13">
        <v>51</v>
      </c>
      <c r="DG31" s="13">
        <v>54</v>
      </c>
      <c r="DH31" s="13">
        <v>66.666666666666671</v>
      </c>
      <c r="DI31" s="13">
        <v>65</v>
      </c>
      <c r="DJ31" s="13">
        <v>74.333333333333329</v>
      </c>
      <c r="DK31" s="13">
        <v>76.333333333333329</v>
      </c>
      <c r="DL31" s="13">
        <v>87.333333333333329</v>
      </c>
      <c r="DM31" s="13">
        <v>86.333333333333329</v>
      </c>
      <c r="DN31" s="13">
        <v>94.666666666666671</v>
      </c>
      <c r="DO31" s="13">
        <v>97</v>
      </c>
      <c r="DP31" s="13">
        <v>106.66666666666667</v>
      </c>
      <c r="DQ31" s="13">
        <f t="shared" si="45"/>
        <v>86.555555555555543</v>
      </c>
      <c r="DR31" s="13">
        <f t="shared" si="46"/>
        <v>86.555555555555543</v>
      </c>
      <c r="DS31" s="13">
        <v>97.666666666666671</v>
      </c>
      <c r="DT31" s="13">
        <v>109.66666666666667</v>
      </c>
      <c r="DU31" s="21">
        <v>131</v>
      </c>
      <c r="DV31" s="21">
        <v>147</v>
      </c>
      <c r="DW31" s="21">
        <v>166</v>
      </c>
      <c r="DX31" s="21">
        <v>171</v>
      </c>
      <c r="DY31" s="21">
        <v>178</v>
      </c>
      <c r="DZ31" s="21">
        <v>189</v>
      </c>
      <c r="EA31" s="21">
        <v>199</v>
      </c>
      <c r="EB31" s="21">
        <v>199</v>
      </c>
      <c r="EC31" s="21">
        <v>201</v>
      </c>
      <c r="ED31" s="21">
        <v>203</v>
      </c>
      <c r="EE31" s="12">
        <v>-9999</v>
      </c>
      <c r="EF31" s="12">
        <v>-9999</v>
      </c>
      <c r="EG31" s="12">
        <v>-9999</v>
      </c>
      <c r="EH31" s="12">
        <v>-9999</v>
      </c>
      <c r="EI31" s="12">
        <v>-9999</v>
      </c>
      <c r="EJ31" s="12">
        <v>-9999</v>
      </c>
      <c r="EK31" s="12">
        <v>-9999</v>
      </c>
      <c r="EL31" s="12">
        <v>-9999</v>
      </c>
      <c r="EM31" s="12">
        <v>-9999</v>
      </c>
      <c r="EN31" s="12">
        <v>-9999</v>
      </c>
      <c r="EO31" s="10">
        <v>-9999</v>
      </c>
      <c r="EP31" s="10">
        <v>-9999</v>
      </c>
      <c r="EQ31" s="10">
        <v>-9999</v>
      </c>
      <c r="ER31" s="10">
        <v>-9999</v>
      </c>
      <c r="ES31" s="10">
        <v>-9999</v>
      </c>
      <c r="ET31" s="10">
        <v>-9999</v>
      </c>
      <c r="EU31" s="10">
        <v>-9999</v>
      </c>
      <c r="EV31" s="10">
        <v>-9999</v>
      </c>
      <c r="EW31" s="10">
        <v>-9999</v>
      </c>
      <c r="EX31" s="10">
        <v>-9999</v>
      </c>
      <c r="EY31" s="21">
        <v>-9999</v>
      </c>
      <c r="EZ31" s="21">
        <v>-9999</v>
      </c>
      <c r="FA31" s="21">
        <v>-9999</v>
      </c>
      <c r="FB31" s="21">
        <v>-9999</v>
      </c>
      <c r="FC31" s="21">
        <v>-9999</v>
      </c>
      <c r="FD31" s="21">
        <v>-9999</v>
      </c>
      <c r="FE31" s="21">
        <v>-9999</v>
      </c>
      <c r="FF31" s="21">
        <v>-9999</v>
      </c>
      <c r="FG31" s="21">
        <v>-9999</v>
      </c>
      <c r="FH31" s="10">
        <v>-9999</v>
      </c>
      <c r="FI31" s="13">
        <v>319.22999999999996</v>
      </c>
      <c r="FJ31" s="10">
        <v>18</v>
      </c>
      <c r="FK31" s="10">
        <v>368.65</v>
      </c>
      <c r="FL31" s="10">
        <v>117</v>
      </c>
      <c r="FM31" s="10">
        <v>119.30999999999999</v>
      </c>
      <c r="FN31" s="10">
        <v>306.36</v>
      </c>
      <c r="FO31" s="10">
        <v>175.14</v>
      </c>
      <c r="FP31" s="10">
        <v>134.78</v>
      </c>
      <c r="FQ31" s="13">
        <f t="shared" si="47"/>
        <v>1321.3725490196077</v>
      </c>
      <c r="FR31" s="13">
        <f t="shared" si="48"/>
        <v>1179.7969187675069</v>
      </c>
      <c r="FS31" s="13">
        <f t="shared" si="0"/>
        <v>3129.7058823529405</v>
      </c>
      <c r="FT31" s="13">
        <f t="shared" si="1"/>
        <v>3614.2156862745096</v>
      </c>
      <c r="FU31" s="13">
        <f t="shared" si="49"/>
        <v>1169.705882352941</v>
      </c>
      <c r="FV31" s="13">
        <f t="shared" si="50"/>
        <v>3003.5294117647059</v>
      </c>
      <c r="FW31" s="13">
        <f t="shared" si="51"/>
        <v>10917.156862745098</v>
      </c>
      <c r="FX31" s="13">
        <f t="shared" si="52"/>
        <v>1717.0588235294115</v>
      </c>
      <c r="FY31" s="13">
        <v>57.97</v>
      </c>
      <c r="FZ31" s="13">
        <v>114.05</v>
      </c>
      <c r="GA31" s="13">
        <f t="shared" si="53"/>
        <v>3.1199999999999903</v>
      </c>
      <c r="GB31" s="10">
        <v>2.94</v>
      </c>
      <c r="GC31" s="13">
        <f t="shared" si="54"/>
        <v>92.01335294117645</v>
      </c>
      <c r="GD31" s="13">
        <v>0.88600000000000001</v>
      </c>
      <c r="GE31" s="13">
        <f t="shared" si="55"/>
        <v>32.021950980392155</v>
      </c>
      <c r="GF31" s="13">
        <v>1.59</v>
      </c>
      <c r="GG31" s="13">
        <f t="shared" si="56"/>
        <v>18.598323529411761</v>
      </c>
      <c r="GH31" s="13">
        <v>3.58</v>
      </c>
      <c r="GI31" s="13">
        <f t="shared" si="57"/>
        <v>61.470705882352931</v>
      </c>
      <c r="GJ31" s="13">
        <f t="shared" si="58"/>
        <v>204.10433333333333</v>
      </c>
      <c r="GK31" s="13">
        <f t="shared" si="59"/>
        <v>182.23601190476188</v>
      </c>
      <c r="GL31" s="10">
        <v>18.600000000000001</v>
      </c>
      <c r="GM31" s="13">
        <v>6.14</v>
      </c>
      <c r="GN31" s="13">
        <f t="shared" si="60"/>
        <v>4750.6932597096156</v>
      </c>
      <c r="GO31" s="13">
        <v>2.2799999999999998</v>
      </c>
      <c r="GP31" s="13">
        <f t="shared" si="61"/>
        <v>0.37133550488599348</v>
      </c>
      <c r="GQ31" s="13">
        <f t="shared" si="62"/>
        <v>1764.1010801527564</v>
      </c>
      <c r="GR31" s="13">
        <f t="shared" si="63"/>
        <v>1975.7932097710873</v>
      </c>
      <c r="GS31" s="21">
        <v>-9999</v>
      </c>
      <c r="GT31" s="13">
        <v>4333.55</v>
      </c>
      <c r="GU31" s="13">
        <f t="shared" si="64"/>
        <v>1603.4135000000001</v>
      </c>
      <c r="GV31" s="13">
        <f t="shared" si="65"/>
        <v>1795.8231200000002</v>
      </c>
      <c r="GW31" s="21">
        <v>-9999</v>
      </c>
      <c r="GX31" s="21">
        <v>-9999</v>
      </c>
      <c r="GY31" s="13">
        <v>3.02</v>
      </c>
      <c r="GZ31" s="13">
        <f t="shared" si="66"/>
        <v>2.96</v>
      </c>
      <c r="HA31" s="21">
        <v>3007</v>
      </c>
      <c r="HB31" s="13">
        <f t="shared" si="2"/>
        <v>0.48208469055374592</v>
      </c>
      <c r="HC31" s="21">
        <f t="shared" si="91"/>
        <v>2336.6602026584756</v>
      </c>
      <c r="HD31" s="22">
        <f t="shared" si="4"/>
        <v>1.3245614035087718</v>
      </c>
      <c r="HE31" s="21">
        <f t="shared" si="5"/>
        <v>2326.6017315874296</v>
      </c>
      <c r="HF31" s="13">
        <v>3.81</v>
      </c>
      <c r="HG31" s="22">
        <f t="shared" si="67"/>
        <v>89.026753721287918</v>
      </c>
      <c r="HH31" s="22">
        <f>(GR31-1701.25)/G31</f>
        <v>2.3569987102600209</v>
      </c>
      <c r="HI31" s="13">
        <v>0.5571239130434783</v>
      </c>
      <c r="HJ31" s="13">
        <v>0.4083782608695653</v>
      </c>
      <c r="HK31" s="13">
        <v>0.4121369565217391</v>
      </c>
      <c r="HL31" s="13">
        <v>0.34381304347826092</v>
      </c>
      <c r="HM31" s="13">
        <v>0.21221086956521742</v>
      </c>
      <c r="HN31" s="13">
        <v>0.19334565217391306</v>
      </c>
      <c r="HO31" s="13">
        <v>0.23665784782608701</v>
      </c>
      <c r="HP31" s="13">
        <v>0.14949199999999999</v>
      </c>
      <c r="HQ31" s="13">
        <v>8.5796717391304303E-2</v>
      </c>
      <c r="HR31" s="13">
        <v>-4.6067173913043489E-3</v>
      </c>
      <c r="HS31" s="13">
        <v>0.15399104347826087</v>
      </c>
      <c r="HT31" s="13">
        <v>0.44823952173913045</v>
      </c>
      <c r="HU31" s="13">
        <v>0.48461893478260876</v>
      </c>
      <c r="HV31" s="13">
        <v>0.13160217391304352</v>
      </c>
      <c r="HW31" s="13">
        <v>0.6206621086956523</v>
      </c>
      <c r="HX31" s="13">
        <v>1.0321243260869566</v>
      </c>
      <c r="HY31" s="13">
        <v>0.65021404347826073</v>
      </c>
      <c r="HZ31" s="13">
        <v>1.0276095217391306</v>
      </c>
      <c r="IA31" s="13">
        <v>0.69656028260869562</v>
      </c>
      <c r="IB31" s="13">
        <v>0.58689999999999998</v>
      </c>
      <c r="IC31" s="13">
        <v>0.42930625000000006</v>
      </c>
      <c r="ID31" s="13">
        <v>0.4185625</v>
      </c>
      <c r="IE31" s="13">
        <v>0.38487500000000002</v>
      </c>
      <c r="IF31" s="13">
        <v>0.26631250000000001</v>
      </c>
      <c r="IG31" s="13">
        <v>0.24122499999999999</v>
      </c>
      <c r="IH31" s="13">
        <v>0.20780987500000003</v>
      </c>
      <c r="II31" s="13">
        <v>0.1673106875</v>
      </c>
      <c r="IJ31" s="13">
        <v>5.443012500000001E-2</v>
      </c>
      <c r="IK31" s="13">
        <v>1.2499312500000003E-2</v>
      </c>
      <c r="IL31" s="13">
        <v>0.15513456249999999</v>
      </c>
      <c r="IM31" s="13">
        <v>0.37565225000000002</v>
      </c>
      <c r="IN31" s="13">
        <v>0.41738599999999992</v>
      </c>
      <c r="IO31" s="13">
        <v>0.11856250000000003</v>
      </c>
      <c r="IP31" s="13">
        <v>0.52499506249999994</v>
      </c>
      <c r="IQ31" s="13">
        <v>0.92803706249999995</v>
      </c>
      <c r="IR31" s="13">
        <v>0.74668193749999989</v>
      </c>
      <c r="IS31" s="13">
        <v>0.9375247499999998</v>
      </c>
      <c r="IT31" s="13">
        <v>0.78050568749999982</v>
      </c>
      <c r="IU31" s="13">
        <v>0.65796250000000012</v>
      </c>
      <c r="IV31" s="13">
        <v>0.46145416666666672</v>
      </c>
      <c r="IW31" s="13">
        <v>0.45472499999999999</v>
      </c>
      <c r="IX31" s="13">
        <v>0.40119583333333336</v>
      </c>
      <c r="IY31" s="13">
        <v>0.29534166666666667</v>
      </c>
      <c r="IZ31" s="13">
        <v>0.25715416666666668</v>
      </c>
      <c r="JA31" s="13">
        <v>0.24225850000000002</v>
      </c>
      <c r="JB31" s="13">
        <v>0.18243370833333331</v>
      </c>
      <c r="JC31" s="13">
        <v>6.9738333333333333E-2</v>
      </c>
      <c r="JD31" s="13">
        <v>7.1741666666666664E-3</v>
      </c>
      <c r="JE31" s="13">
        <v>0.17550679166666663</v>
      </c>
      <c r="JF31" s="13">
        <v>0.38019899999999995</v>
      </c>
      <c r="JG31" s="13">
        <v>0.43779720833333341</v>
      </c>
      <c r="JH31" s="13">
        <v>0.10585416666666665</v>
      </c>
      <c r="JI31" s="13">
        <v>0.6403605</v>
      </c>
      <c r="JJ31" s="13">
        <v>0.96552562500000016</v>
      </c>
      <c r="JK31" s="13">
        <v>0.72497212499999997</v>
      </c>
      <c r="JL31" s="13">
        <v>0.97053875000000023</v>
      </c>
      <c r="JM31" s="13">
        <v>0.76586254166666656</v>
      </c>
      <c r="JN31" s="13">
        <v>0.63232352941176473</v>
      </c>
      <c r="JO31" s="13">
        <v>0.42331764705882358</v>
      </c>
      <c r="JP31" s="13">
        <v>0.42377647058823525</v>
      </c>
      <c r="JQ31" s="13">
        <v>0.36983529411764704</v>
      </c>
      <c r="JR31" s="13">
        <v>0.27721764705882351</v>
      </c>
      <c r="JS31" s="13">
        <v>0.23905882352941177</v>
      </c>
      <c r="JT31" s="13">
        <v>0.26182299999999997</v>
      </c>
      <c r="JU31" s="13">
        <v>0.19734335294117653</v>
      </c>
      <c r="JV31" s="13">
        <v>6.7376294117647076E-2</v>
      </c>
      <c r="JW31" s="13">
        <v>-6.2176470588235313E-4</v>
      </c>
      <c r="JX31" s="13">
        <v>0.19793152941176467</v>
      </c>
      <c r="JY31" s="13">
        <v>0.39032152941176468</v>
      </c>
      <c r="JZ31" s="13">
        <v>0.45115005882352943</v>
      </c>
      <c r="KA31" s="13">
        <v>9.2617647058823527E-2</v>
      </c>
      <c r="KB31" s="13">
        <v>0.71032558823529413</v>
      </c>
      <c r="KC31" s="13">
        <v>1.0035383529411763</v>
      </c>
      <c r="KD31" s="13">
        <v>0.75581752941176461</v>
      </c>
      <c r="KE31" s="13">
        <v>1.002783</v>
      </c>
      <c r="KF31" s="13">
        <v>0.79579488235294127</v>
      </c>
      <c r="KG31" s="13">
        <v>0.56104482758620677</v>
      </c>
      <c r="KH31" s="13">
        <v>0.3678379310344827</v>
      </c>
      <c r="KI31" s="13">
        <v>0.32316551724137937</v>
      </c>
      <c r="KJ31" s="13">
        <v>0.32557931034482762</v>
      </c>
      <c r="KK31" s="13">
        <v>0.22386551724137932</v>
      </c>
      <c r="KL31" s="13">
        <v>0.19614827586206895</v>
      </c>
      <c r="KM31" s="13">
        <v>0.26506551724137933</v>
      </c>
      <c r="KN31" s="13">
        <v>0.26859872413793101</v>
      </c>
      <c r="KO31" s="13">
        <v>6.0993931034482758E-2</v>
      </c>
      <c r="KP31" s="13">
        <v>6.4728034482758642E-2</v>
      </c>
      <c r="KQ31" s="13">
        <v>0.20751179310344828</v>
      </c>
      <c r="KR31" s="13">
        <v>0.42907155172413797</v>
      </c>
      <c r="KS31" s="13">
        <v>0.48135562068965521</v>
      </c>
      <c r="KT31" s="13">
        <v>0.10171379310344827</v>
      </c>
      <c r="KU31" s="13">
        <v>0.72522737931034487</v>
      </c>
      <c r="KV31" s="13">
        <v>0.77318241379310326</v>
      </c>
      <c r="KW31" s="13">
        <v>0.78309751724137933</v>
      </c>
      <c r="KX31" s="13">
        <v>0.81137493103448266</v>
      </c>
      <c r="KY31" s="13">
        <v>0.82000575862068958</v>
      </c>
      <c r="KZ31" s="13">
        <v>0.56036363636363606</v>
      </c>
      <c r="LA31" s="13">
        <v>0.32096666666666662</v>
      </c>
      <c r="LB31" s="13">
        <v>0.22431818181818181</v>
      </c>
      <c r="LC31" s="13">
        <v>0.22100909090909088</v>
      </c>
      <c r="LD31" s="13">
        <v>0.18551818181818192</v>
      </c>
      <c r="LE31" s="13">
        <v>0.16175757575757574</v>
      </c>
      <c r="LF31" s="13">
        <v>0.43330551515151516</v>
      </c>
      <c r="LG31" s="13">
        <v>0.42769727272727281</v>
      </c>
      <c r="LH31" s="13">
        <v>0.18456539393939395</v>
      </c>
      <c r="LI31" s="13">
        <v>0.17777478787878784</v>
      </c>
      <c r="LJ31" s="13">
        <v>0.27097863636363634</v>
      </c>
      <c r="LK31" s="13">
        <v>0.50158118181818179</v>
      </c>
      <c r="LL31" s="13">
        <v>0.55117566666666651</v>
      </c>
      <c r="LM31" s="13">
        <v>3.5490909090909115E-2</v>
      </c>
      <c r="LN31" s="13">
        <v>1.5455471818181821</v>
      </c>
      <c r="LO31" s="13">
        <v>0.63680303030303032</v>
      </c>
      <c r="LP31" s="13">
        <v>0.62738721212121207</v>
      </c>
      <c r="LQ31" s="13">
        <v>0.71391857575757589</v>
      </c>
      <c r="LR31" s="13">
        <v>0.70678166666666686</v>
      </c>
      <c r="LS31" s="13">
        <v>42.144285713999999</v>
      </c>
      <c r="LT31" s="13">
        <v>42.78</v>
      </c>
      <c r="LU31" s="13">
        <v>103.54642857</v>
      </c>
      <c r="LV31" s="13">
        <f t="shared" si="96"/>
        <v>27.453571429999997</v>
      </c>
      <c r="LW31" s="13">
        <f t="shared" si="7"/>
        <v>11.741817627234374</v>
      </c>
      <c r="LX31" s="13">
        <v>0.56910000000000005</v>
      </c>
      <c r="LY31" s="13">
        <v>0.30830000000000002</v>
      </c>
      <c r="LZ31" s="13">
        <v>0.14299999999999999</v>
      </c>
      <c r="MA31" s="13">
        <v>0.1648</v>
      </c>
      <c r="MB31" s="13">
        <v>0.14050000000000001</v>
      </c>
      <c r="MC31" s="13">
        <v>0.13020000000000001</v>
      </c>
      <c r="MD31" s="13">
        <v>0.54990000000000006</v>
      </c>
      <c r="ME31" s="13">
        <v>0.59770000000000001</v>
      </c>
      <c r="MF31" s="13">
        <v>0.30320000000000003</v>
      </c>
      <c r="MG31" s="13">
        <v>0.3664</v>
      </c>
      <c r="MH31" s="13">
        <v>0.29659999999999997</v>
      </c>
      <c r="MI31" s="13">
        <v>0.60309999999999997</v>
      </c>
      <c r="MJ31" s="13">
        <v>0.62670000000000003</v>
      </c>
      <c r="MK31" s="13">
        <v>2.4299999999999999E-2</v>
      </c>
      <c r="ML31" s="13">
        <v>2.4649999999999999</v>
      </c>
      <c r="MM31" s="13">
        <v>0.49680000000000002</v>
      </c>
      <c r="MN31" s="13">
        <v>0.53979999999999995</v>
      </c>
      <c r="MO31" s="13">
        <v>0.61150000000000004</v>
      </c>
      <c r="MP31" s="13">
        <v>0.64480000000000004</v>
      </c>
      <c r="MQ31" s="13">
        <v>37.896857142999998</v>
      </c>
      <c r="MR31" s="13">
        <v>36.593428570999997</v>
      </c>
      <c r="MS31" s="13">
        <v>36.990571428999999</v>
      </c>
      <c r="MT31" s="13">
        <f t="shared" si="69"/>
        <v>-0.90628571399999913</v>
      </c>
      <c r="MU31" s="13">
        <v>105.36857143</v>
      </c>
      <c r="MV31" s="13">
        <f t="shared" si="70"/>
        <v>41.631428569999997</v>
      </c>
      <c r="MW31" s="13">
        <f t="shared" si="8"/>
        <v>24.883104856288998</v>
      </c>
      <c r="MX31" s="13">
        <v>0.5112526315789474</v>
      </c>
      <c r="MY31" s="13">
        <v>0.24629999999999996</v>
      </c>
      <c r="MZ31" s="13">
        <v>9.6002631578947381E-2</v>
      </c>
      <c r="NA31" s="13">
        <v>0.11661842105263159</v>
      </c>
      <c r="NB31" s="13">
        <v>0.10000789473684212</v>
      </c>
      <c r="NC31" s="13">
        <v>8.9147368421052642E-2</v>
      </c>
      <c r="ND31" s="13">
        <v>0.62727515789473687</v>
      </c>
      <c r="NE31" s="13">
        <v>0.68280318421052622</v>
      </c>
      <c r="NF31" s="13">
        <v>0.35608778947368419</v>
      </c>
      <c r="NG31" s="13">
        <v>0.4381301842105263</v>
      </c>
      <c r="NH31" s="13">
        <v>0.34949802631578952</v>
      </c>
      <c r="NI31" s="13">
        <v>0.67193392105263161</v>
      </c>
      <c r="NJ31" s="13">
        <v>0.70194228947368398</v>
      </c>
      <c r="NK31" s="13">
        <v>1.6610526315789471E-2</v>
      </c>
      <c r="NL31" s="13">
        <v>3.3959934473684212</v>
      </c>
      <c r="NM31" s="13">
        <v>0.51244307894736851</v>
      </c>
      <c r="NN31" s="13">
        <v>0.55780252631578942</v>
      </c>
      <c r="NO31" s="13">
        <v>0.63821552631578937</v>
      </c>
      <c r="NP31" s="13">
        <v>0.67183492105263165</v>
      </c>
      <c r="NQ31" s="13">
        <v>39.93</v>
      </c>
      <c r="NR31" s="13">
        <v>40.585000000000001</v>
      </c>
      <c r="NS31" s="13">
        <v>119.95833333</v>
      </c>
      <c r="NT31" s="13">
        <f t="shared" si="71"/>
        <v>46.041666669999998</v>
      </c>
      <c r="NU31" s="13">
        <f t="shared" si="9"/>
        <v>31.437396608635655</v>
      </c>
      <c r="NV31" s="13">
        <v>0.65946792452830161</v>
      </c>
      <c r="NW31" s="13">
        <v>0.29960754716981125</v>
      </c>
      <c r="NX31" s="13">
        <v>8.2177358490566038E-2</v>
      </c>
      <c r="NY31" s="13">
        <v>0.11382075471698108</v>
      </c>
      <c r="NZ31" s="13">
        <v>0.10595283018867922</v>
      </c>
      <c r="OA31" s="13">
        <v>9.6592452830188719E-2</v>
      </c>
      <c r="OB31" s="13">
        <v>0.70400435849056597</v>
      </c>
      <c r="OC31" s="13">
        <v>0.77661905660377373</v>
      </c>
      <c r="OD31" s="13">
        <v>0.44716684905660387</v>
      </c>
      <c r="OE31" s="13">
        <v>0.56694313207547165</v>
      </c>
      <c r="OF31" s="13">
        <v>0.37522403773584917</v>
      </c>
      <c r="OG31" s="13">
        <v>0.72167720754716969</v>
      </c>
      <c r="OH31" s="13">
        <v>0.74351249056603785</v>
      </c>
      <c r="OI31" s="13">
        <v>7.8679245283018902E-3</v>
      </c>
      <c r="OJ31" s="13">
        <v>4.7968519433962253</v>
      </c>
      <c r="OK31" s="13">
        <v>0.4838073773584905</v>
      </c>
      <c r="OL31" s="13">
        <v>0.53330611320754717</v>
      </c>
      <c r="OM31" s="13">
        <v>0.62440781132075451</v>
      </c>
      <c r="ON31" s="13">
        <v>0.66043622641509425</v>
      </c>
      <c r="OO31" s="13">
        <v>38.159999999999997</v>
      </c>
      <c r="OP31" s="13">
        <v>40.236756757000002</v>
      </c>
      <c r="OQ31" s="13">
        <v>105.1</v>
      </c>
      <c r="OR31" s="13">
        <f t="shared" si="80"/>
        <v>65.900000000000006</v>
      </c>
      <c r="OS31" s="13">
        <f t="shared" si="77"/>
        <v>51.179195830188696</v>
      </c>
      <c r="OT31" s="13">
        <v>0.76027916666666673</v>
      </c>
      <c r="OU31" s="13">
        <v>0.33657916666666665</v>
      </c>
      <c r="OV31" s="13">
        <v>6.4649999999999999E-2</v>
      </c>
      <c r="OW31" s="13">
        <v>0.11418333333333332</v>
      </c>
      <c r="OX31" s="13">
        <v>0.11102083333333335</v>
      </c>
      <c r="OY31" s="13">
        <v>0.110775</v>
      </c>
      <c r="OZ31" s="13">
        <v>0.73841229166666666</v>
      </c>
      <c r="PA31" s="13">
        <v>0.84263966666666679</v>
      </c>
      <c r="PB31" s="13">
        <v>0.49269033333333345</v>
      </c>
      <c r="PC31" s="13">
        <v>0.67658854166666671</v>
      </c>
      <c r="PD31" s="13">
        <v>0.38632441666666667</v>
      </c>
      <c r="PE31" s="13">
        <v>0.74431933333333333</v>
      </c>
      <c r="PF31" s="13">
        <v>0.74485824999999994</v>
      </c>
      <c r="PG31" s="13">
        <v>3.1625000000000004E-3</v>
      </c>
      <c r="PH31" s="13">
        <v>5.6683702916666654</v>
      </c>
      <c r="PI31" s="13">
        <v>0.45857691666666667</v>
      </c>
      <c r="PJ31" s="13">
        <v>0.52314679166666667</v>
      </c>
      <c r="PK31" s="13">
        <v>0.60914191666666662</v>
      </c>
      <c r="PL31" s="13">
        <v>0.65573416666666684</v>
      </c>
      <c r="PM31" s="13">
        <f t="shared" si="10"/>
        <v>1.1841443381026036</v>
      </c>
      <c r="PN31" s="13">
        <v>43.503684210000003</v>
      </c>
      <c r="PO31" s="13">
        <v>26.524999999999999</v>
      </c>
      <c r="PP31" s="13">
        <v>41.77</v>
      </c>
      <c r="PQ31" s="13">
        <f t="shared" si="92"/>
        <v>40.585855661897398</v>
      </c>
      <c r="PR31" s="13">
        <v>110.96666667</v>
      </c>
      <c r="PS31" s="13">
        <f t="shared" si="93"/>
        <v>78.033333330000005</v>
      </c>
      <c r="PT31" s="13">
        <f t="shared" si="12"/>
        <v>65.753981986080106</v>
      </c>
      <c r="PU31" s="13">
        <v>0.83995652173913038</v>
      </c>
      <c r="PV31" s="13">
        <v>0.35349130434782616</v>
      </c>
      <c r="PW31" s="13">
        <v>6.3373913043478267E-2</v>
      </c>
      <c r="PX31" s="13">
        <v>0.11264347826086955</v>
      </c>
      <c r="PY31" s="13">
        <v>0.10769130434782609</v>
      </c>
      <c r="PZ31" s="13">
        <v>0.10477391304347825</v>
      </c>
      <c r="QA31" s="13">
        <v>0.76235578260869563</v>
      </c>
      <c r="QB31" s="13">
        <v>0.85822747826086965</v>
      </c>
      <c r="QC31" s="13">
        <v>0.51453126086956524</v>
      </c>
      <c r="QD31" s="13">
        <v>0.69309717391304337</v>
      </c>
      <c r="QE31" s="13">
        <v>0.40790308695652178</v>
      </c>
      <c r="QF31" s="13">
        <v>0.77177834782608701</v>
      </c>
      <c r="QG31" s="13">
        <v>0.77773356521739123</v>
      </c>
      <c r="QH31" s="13">
        <v>4.9521739130434783E-3</v>
      </c>
      <c r="QI31" s="13">
        <v>6.4451841739130433</v>
      </c>
      <c r="QJ31" s="13">
        <v>0.47540304347826096</v>
      </c>
      <c r="QK31" s="13">
        <v>0.53513734782608702</v>
      </c>
      <c r="QL31" s="13">
        <v>0.62722699999999998</v>
      </c>
      <c r="QM31" s="13">
        <v>0.66965495652173923</v>
      </c>
      <c r="QN31" s="13">
        <f t="shared" si="13"/>
        <v>1.3495529709349501</v>
      </c>
      <c r="QO31" s="13">
        <v>38.317999999999998</v>
      </c>
      <c r="QP31" s="13">
        <v>39.079333333000001</v>
      </c>
      <c r="QQ31" s="13">
        <v>96.206666666999993</v>
      </c>
      <c r="QR31" s="13">
        <f t="shared" si="109"/>
        <v>92.793333333000007</v>
      </c>
      <c r="QS31" s="13">
        <f t="shared" si="110"/>
        <v>79.637788465800895</v>
      </c>
      <c r="QT31" s="13">
        <v>0.71517419354838707</v>
      </c>
      <c r="QU31" s="13">
        <v>0.30307419354838705</v>
      </c>
      <c r="QV31" s="13">
        <v>6.3312903225806447E-2</v>
      </c>
      <c r="QW31" s="13">
        <v>9.7993548387096743E-2</v>
      </c>
      <c r="QX31" s="13">
        <v>9.7951612903225779E-2</v>
      </c>
      <c r="QY31" s="13">
        <v>9.1280645161290336E-2</v>
      </c>
      <c r="QZ31" s="13">
        <v>0.75712690322580645</v>
      </c>
      <c r="RA31" s="13">
        <v>0.83514609677419338</v>
      </c>
      <c r="RB31" s="13">
        <v>0.50882119354838717</v>
      </c>
      <c r="RC31" s="13">
        <v>0.65092454838709668</v>
      </c>
      <c r="RD31" s="13">
        <v>0.40431535483870962</v>
      </c>
      <c r="RE31" s="13">
        <v>0.75746990322580654</v>
      </c>
      <c r="RF31" s="13">
        <v>0.77218458064516116</v>
      </c>
      <c r="RG31" s="13">
        <v>4.1935483870967583E-5</v>
      </c>
      <c r="RH31" s="13">
        <v>6.2802983548387106</v>
      </c>
      <c r="RI31" s="13">
        <v>0.48431061290322569</v>
      </c>
      <c r="RJ31" s="13">
        <v>0.53409941935483873</v>
      </c>
      <c r="RK31" s="13">
        <v>0.63261096774193548</v>
      </c>
      <c r="RL31" s="13">
        <v>0.66807903225806464</v>
      </c>
      <c r="RM31" s="13">
        <f t="shared" si="14"/>
        <v>0.95137841436336024</v>
      </c>
      <c r="RN31" s="13">
        <v>0.77767777777777791</v>
      </c>
      <c r="RO31" s="13">
        <v>0.35299555555555545</v>
      </c>
      <c r="RP31" s="13">
        <v>5.9551111111111138E-2</v>
      </c>
      <c r="RQ31" s="13">
        <v>0.11098444444444448</v>
      </c>
      <c r="RR31" s="13">
        <v>0.10511333333333336</v>
      </c>
      <c r="RS31" s="13">
        <v>9.9780000000000035E-2</v>
      </c>
      <c r="RT31" s="13">
        <v>0.7488903555555555</v>
      </c>
      <c r="RU31" s="13">
        <v>0.8562634444444448</v>
      </c>
      <c r="RV31" s="13">
        <v>0.52013108888888904</v>
      </c>
      <c r="RW31" s="13">
        <v>0.70930742222222221</v>
      </c>
      <c r="RX31" s="13">
        <v>0.3751361777777778</v>
      </c>
      <c r="RY31" s="13">
        <v>0.76081155555555557</v>
      </c>
      <c r="RZ31" s="13">
        <v>0.77175766666666656</v>
      </c>
      <c r="SA31" s="13">
        <v>5.8711111111111108E-3</v>
      </c>
      <c r="SB31" s="13">
        <v>6.0023379111111126</v>
      </c>
      <c r="SC31" s="13">
        <v>0.43817648888888888</v>
      </c>
      <c r="SD31" s="13">
        <v>0.50101835555555574</v>
      </c>
      <c r="SE31" s="13">
        <v>0.59135868888888865</v>
      </c>
      <c r="SF31" s="13">
        <v>0.6370602888888891</v>
      </c>
      <c r="SG31" s="13">
        <f t="shared" si="15"/>
        <v>1.4525138784818088</v>
      </c>
      <c r="SH31" s="21">
        <v>113.66666666666667</v>
      </c>
      <c r="SI31" s="21">
        <f t="shared" si="129"/>
        <v>89.333333333333329</v>
      </c>
      <c r="SJ31" s="24">
        <f t="shared" si="130"/>
        <v>76.492867703703737</v>
      </c>
      <c r="SK31" s="13">
        <v>0.79701951219512168</v>
      </c>
      <c r="SL31" s="13">
        <v>0.34032439024390254</v>
      </c>
      <c r="SM31" s="13">
        <v>4.9912195121951212E-2</v>
      </c>
      <c r="SN31" s="13">
        <v>9.5251219512195159E-2</v>
      </c>
      <c r="SO31" s="13">
        <v>9.3119512195121976E-2</v>
      </c>
      <c r="SP31" s="13">
        <v>9.4321951219512201E-2</v>
      </c>
      <c r="SQ31" s="13">
        <v>0.7861842195121953</v>
      </c>
      <c r="SR31" s="13">
        <v>0.881520536585366</v>
      </c>
      <c r="SS31" s="13">
        <v>0.56226970731707326</v>
      </c>
      <c r="ST31" s="13">
        <v>0.74311629268292678</v>
      </c>
      <c r="SU31" s="13">
        <v>0.40138282926829272</v>
      </c>
      <c r="SV31" s="13">
        <v>0.79044741463414614</v>
      </c>
      <c r="SW31" s="13">
        <v>0.78779358536585364</v>
      </c>
      <c r="SX31" s="13">
        <v>2.1317073170731707E-3</v>
      </c>
      <c r="SY31" s="13">
        <v>7.3756128780487806</v>
      </c>
      <c r="SZ31" s="13">
        <v>0.45538773170731722</v>
      </c>
      <c r="TA31" s="13">
        <v>0.51059100000000002</v>
      </c>
      <c r="TB31" s="13">
        <v>0.61127673170731711</v>
      </c>
      <c r="TC31" s="13">
        <v>0.65066912195121951</v>
      </c>
      <c r="TD31" s="13">
        <v>1.529115548</v>
      </c>
      <c r="TE31" s="13">
        <v>-0.75085251500000005</v>
      </c>
      <c r="TF31" s="13">
        <f t="shared" si="73"/>
        <v>1.6459600212866392</v>
      </c>
      <c r="TG31" s="21">
        <v>107.03448275862068</v>
      </c>
      <c r="TH31" s="21">
        <f t="shared" si="16"/>
        <v>95.965517241379317</v>
      </c>
      <c r="TI31" s="24">
        <f t="shared" si="74"/>
        <v>84.595574252312886</v>
      </c>
      <c r="TJ31" s="26">
        <v>30</v>
      </c>
      <c r="TK31" s="24">
        <v>5.3</v>
      </c>
      <c r="TL31" s="13">
        <v>1.05</v>
      </c>
      <c r="TM31" s="24">
        <v>79.900000000000006</v>
      </c>
      <c r="TN31" s="24">
        <v>28.7</v>
      </c>
      <c r="TO31" s="24">
        <v>5.3</v>
      </c>
      <c r="TP31" s="24">
        <v>11.3</v>
      </c>
    </row>
    <row r="32" spans="1:536" x14ac:dyDescent="0.25">
      <c r="A32" s="10">
        <v>31</v>
      </c>
      <c r="B32" s="20">
        <v>4</v>
      </c>
      <c r="C32" s="21">
        <v>104</v>
      </c>
      <c r="D32" s="21">
        <v>1</v>
      </c>
      <c r="E32" s="13" t="s">
        <v>64</v>
      </c>
      <c r="F32" s="21">
        <v>8</v>
      </c>
      <c r="G32" s="24">
        <f t="shared" si="17"/>
        <v>116.48000000000002</v>
      </c>
      <c r="H32" s="24">
        <f t="shared" si="18"/>
        <v>38.826666666666675</v>
      </c>
      <c r="I32" s="21">
        <v>104</v>
      </c>
      <c r="J32" s="13">
        <f t="shared" si="19"/>
        <v>38.826666666666675</v>
      </c>
      <c r="K32" s="13">
        <f t="shared" si="20"/>
        <v>38.826666666666675</v>
      </c>
      <c r="L32" s="13">
        <f t="shared" si="21"/>
        <v>38.826666666666675</v>
      </c>
      <c r="M32" s="22">
        <v>408728.34793799999</v>
      </c>
      <c r="N32" s="22">
        <v>3660538.749078</v>
      </c>
      <c r="O32" s="23">
        <v>33.079619000000001</v>
      </c>
      <c r="P32" s="23">
        <v>-111.977907</v>
      </c>
      <c r="Q32" s="13">
        <v>47.839999999999996</v>
      </c>
      <c r="R32" s="13">
        <v>26</v>
      </c>
      <c r="S32" s="13">
        <v>26.160000000000004</v>
      </c>
      <c r="T32" s="13">
        <v>41.839999999999996</v>
      </c>
      <c r="U32" s="13">
        <v>24</v>
      </c>
      <c r="V32" s="13">
        <v>34.160000000000004</v>
      </c>
      <c r="W32" s="10">
        <v>-9999</v>
      </c>
      <c r="X32" s="10">
        <v>-9999</v>
      </c>
      <c r="Y32" s="10">
        <v>-9999</v>
      </c>
      <c r="Z32" s="13">
        <v>55.561983471074399</v>
      </c>
      <c r="AA32" s="21">
        <v>-9999</v>
      </c>
      <c r="AB32" s="21">
        <v>-9999</v>
      </c>
      <c r="AC32" s="21">
        <v>-9999</v>
      </c>
      <c r="AD32" s="10">
        <v>8.5</v>
      </c>
      <c r="AE32" s="10">
        <v>7.2</v>
      </c>
      <c r="AF32" s="13">
        <v>0.74</v>
      </c>
      <c r="AG32" s="10" t="s">
        <v>126</v>
      </c>
      <c r="AH32" s="10">
        <v>2</v>
      </c>
      <c r="AI32" s="24">
        <v>1.1000000000000001</v>
      </c>
      <c r="AJ32" s="24">
        <v>0.1</v>
      </c>
      <c r="AK32" s="10">
        <v>0</v>
      </c>
      <c r="AL32" s="10">
        <v>274</v>
      </c>
      <c r="AM32" s="10">
        <v>30</v>
      </c>
      <c r="AN32" s="13">
        <v>1.18</v>
      </c>
      <c r="AO32" s="24">
        <v>6</v>
      </c>
      <c r="AP32" s="24">
        <v>15.4</v>
      </c>
      <c r="AQ32" s="13">
        <v>3.38</v>
      </c>
      <c r="AR32" s="10">
        <v>3291</v>
      </c>
      <c r="AS32" s="10">
        <v>285</v>
      </c>
      <c r="AT32" s="10">
        <v>256</v>
      </c>
      <c r="AU32" s="10">
        <v>20.6</v>
      </c>
      <c r="AV32" s="10">
        <v>0</v>
      </c>
      <c r="AW32" s="10">
        <v>3</v>
      </c>
      <c r="AX32" s="10">
        <v>80</v>
      </c>
      <c r="AY32" s="10">
        <v>11</v>
      </c>
      <c r="AZ32" s="10">
        <v>5</v>
      </c>
      <c r="BA32" s="10">
        <v>1.1000000000000001</v>
      </c>
      <c r="BB32" s="10">
        <v>46</v>
      </c>
      <c r="BC32" s="25">
        <v>0.42993550967354888</v>
      </c>
      <c r="BD32" s="25">
        <v>0.9885665784612313</v>
      </c>
      <c r="BE32" s="25">
        <v>1.4343545404567943</v>
      </c>
      <c r="BF32" s="25">
        <v>2.1776873852869687</v>
      </c>
      <c r="BG32" s="25">
        <v>2.7571421448870721</v>
      </c>
      <c r="BH32" s="25">
        <v>2.0453866825918183</v>
      </c>
      <c r="BI32" s="13">
        <f t="shared" si="22"/>
        <v>5.6740083525391203</v>
      </c>
      <c r="BJ32" s="13">
        <f t="shared" si="23"/>
        <v>11.411426514366298</v>
      </c>
      <c r="BK32" s="13">
        <f t="shared" si="24"/>
        <v>20.122176055514174</v>
      </c>
      <c r="BL32" s="13">
        <f t="shared" ref="BL32:BM32" si="143">(BK32+(BG32*4))</f>
        <v>31.150744635062463</v>
      </c>
      <c r="BM32" s="13">
        <f t="shared" si="143"/>
        <v>39.332291365429739</v>
      </c>
      <c r="BN32" s="13">
        <f t="shared" si="26"/>
        <v>8.7107495411478748</v>
      </c>
      <c r="BO32" s="13">
        <f t="shared" si="27"/>
        <v>11.028568579548288</v>
      </c>
      <c r="BP32" s="13">
        <f t="shared" si="28"/>
        <v>8.1815467303672733</v>
      </c>
      <c r="BQ32" s="13">
        <f t="shared" si="29"/>
        <v>27.920864851063435</v>
      </c>
      <c r="BR32" s="25">
        <v>2.2296655501674745</v>
      </c>
      <c r="BS32" s="25">
        <v>1.7324878925557941</v>
      </c>
      <c r="BT32" s="25">
        <v>1.7342196011794691</v>
      </c>
      <c r="BU32" s="25">
        <v>1.8453296294459052</v>
      </c>
      <c r="BV32" s="25">
        <v>1.8048561599441593</v>
      </c>
      <c r="BW32" s="25">
        <v>1.7020005971931922</v>
      </c>
      <c r="BX32" s="13">
        <f t="shared" si="30"/>
        <v>15.848613770893074</v>
      </c>
      <c r="BY32" s="13">
        <f t="shared" si="31"/>
        <v>22.785492175610951</v>
      </c>
      <c r="BZ32" s="13">
        <f t="shared" si="32"/>
        <v>30.166810693394574</v>
      </c>
      <c r="CA32" s="13">
        <f t="shared" si="33"/>
        <v>7.3813185177836207</v>
      </c>
      <c r="CB32" s="13">
        <f t="shared" si="34"/>
        <v>7.2194246397766371</v>
      </c>
      <c r="CC32" s="13">
        <f t="shared" si="35"/>
        <v>6.8080023887727688</v>
      </c>
      <c r="CD32" s="13">
        <f t="shared" si="36"/>
        <v>21.408745546333027</v>
      </c>
      <c r="CE32" s="13">
        <v>4.71</v>
      </c>
      <c r="CF32" s="13">
        <v>1.2250000000000001</v>
      </c>
      <c r="CG32" s="13">
        <v>0.43999999999999995</v>
      </c>
      <c r="CH32" s="13">
        <v>0.34500000000000003</v>
      </c>
      <c r="CI32" s="13">
        <v>0.70499999999999996</v>
      </c>
      <c r="CJ32" s="13">
        <v>0.36</v>
      </c>
      <c r="CK32" s="13">
        <f t="shared" si="37"/>
        <v>23.740000000000002</v>
      </c>
      <c r="CL32" s="13">
        <f t="shared" si="38"/>
        <v>25.5</v>
      </c>
      <c r="CM32" s="13">
        <f t="shared" si="39"/>
        <v>26.88</v>
      </c>
      <c r="CN32" s="13">
        <f t="shared" ref="CN32:CO32" si="144">(CM32+(CI32*4))</f>
        <v>29.7</v>
      </c>
      <c r="CO32" s="13">
        <f t="shared" si="144"/>
        <v>31.14</v>
      </c>
      <c r="CP32" s="13">
        <f t="shared" si="41"/>
        <v>1.3800000000000001</v>
      </c>
      <c r="CQ32" s="13">
        <f t="shared" si="42"/>
        <v>2.82</v>
      </c>
      <c r="CR32" s="13">
        <f t="shared" si="43"/>
        <v>1.44</v>
      </c>
      <c r="CS32" s="13">
        <f t="shared" si="44"/>
        <v>5.6400000000000006</v>
      </c>
      <c r="CT32" s="13">
        <v>11.838426034800735</v>
      </c>
      <c r="CU32" s="13">
        <v>35.592605304007435</v>
      </c>
      <c r="CV32" s="13">
        <v>0.90160926770456551</v>
      </c>
      <c r="CW32" s="13">
        <v>26.796666142475228</v>
      </c>
      <c r="CX32" s="13">
        <v>0.66482892816604522</v>
      </c>
      <c r="CY32" s="13">
        <v>27.020161072374471</v>
      </c>
      <c r="CZ32" s="13">
        <v>9.6999999999999993</v>
      </c>
      <c r="DA32" s="13">
        <v>9.6999999999999993</v>
      </c>
      <c r="DB32" s="13">
        <v>9.6999999999999993</v>
      </c>
      <c r="DC32" s="13">
        <v>27</v>
      </c>
      <c r="DD32" s="13">
        <v>38.666666666666664</v>
      </c>
      <c r="DE32" s="13">
        <v>35.666666666666664</v>
      </c>
      <c r="DF32" s="13">
        <v>49.333333333333336</v>
      </c>
      <c r="DG32" s="13">
        <v>51.666666666666664</v>
      </c>
      <c r="DH32" s="13">
        <v>62.666666666666664</v>
      </c>
      <c r="DI32" s="13">
        <v>61.333333333333336</v>
      </c>
      <c r="DJ32" s="13">
        <v>72</v>
      </c>
      <c r="DK32" s="13">
        <v>75</v>
      </c>
      <c r="DL32" s="13">
        <v>85.333333333333329</v>
      </c>
      <c r="DM32" s="13">
        <v>79.333333333333329</v>
      </c>
      <c r="DN32" s="13">
        <v>91</v>
      </c>
      <c r="DO32" s="13">
        <v>89.333333333333329</v>
      </c>
      <c r="DP32" s="13">
        <v>99.333333333333329</v>
      </c>
      <c r="DQ32" s="13">
        <f t="shared" si="45"/>
        <v>81.222222222222214</v>
      </c>
      <c r="DR32" s="13">
        <f t="shared" si="46"/>
        <v>81.222222222222214</v>
      </c>
      <c r="DS32" s="13">
        <v>86.666666666666671</v>
      </c>
      <c r="DT32" s="13">
        <v>97.666666666666671</v>
      </c>
      <c r="DU32" s="21">
        <v>131</v>
      </c>
      <c r="DV32" s="21">
        <v>147</v>
      </c>
      <c r="DW32" s="21">
        <v>166</v>
      </c>
      <c r="DX32" s="21">
        <v>171</v>
      </c>
      <c r="DY32" s="21">
        <v>178</v>
      </c>
      <c r="DZ32" s="21">
        <v>189</v>
      </c>
      <c r="EA32" s="21">
        <v>199</v>
      </c>
      <c r="EB32" s="21">
        <v>199</v>
      </c>
      <c r="EC32" s="21">
        <v>201</v>
      </c>
      <c r="ED32" s="21">
        <v>203</v>
      </c>
      <c r="EE32" s="12">
        <v>48</v>
      </c>
      <c r="EF32" s="12">
        <v>42</v>
      </c>
      <c r="EG32" s="12">
        <v>41.8</v>
      </c>
      <c r="EH32" s="12">
        <v>46.7</v>
      </c>
      <c r="EI32" s="12">
        <v>43.8</v>
      </c>
      <c r="EJ32" s="12">
        <v>37.700000000000003</v>
      </c>
      <c r="EK32" s="12">
        <v>47.8</v>
      </c>
      <c r="EL32" s="12">
        <v>44.1</v>
      </c>
      <c r="EM32" s="12">
        <v>49.2</v>
      </c>
      <c r="EN32" s="12">
        <v>42.7</v>
      </c>
      <c r="EO32" s="10">
        <v>4.43</v>
      </c>
      <c r="EP32" s="10">
        <v>5.77</v>
      </c>
      <c r="EQ32" s="10">
        <v>4.74</v>
      </c>
      <c r="ER32" s="10">
        <v>4.51</v>
      </c>
      <c r="ES32" s="10">
        <v>4.0599999999999996</v>
      </c>
      <c r="ET32" s="10">
        <v>4.3099999999999996</v>
      </c>
      <c r="EU32" s="10">
        <v>4.42</v>
      </c>
      <c r="EV32" s="10">
        <v>4.3499999999999996</v>
      </c>
      <c r="EW32" s="10">
        <v>3.87</v>
      </c>
      <c r="EX32" s="10">
        <v>3.55</v>
      </c>
      <c r="EY32" s="13">
        <v>27077.800000000003</v>
      </c>
      <c r="EZ32" s="13">
        <v>19580.400000000001</v>
      </c>
      <c r="FA32" s="11">
        <v>15144.277108433736</v>
      </c>
      <c r="FB32" s="13">
        <v>12093.525896414343</v>
      </c>
      <c r="FC32" s="13">
        <v>14193.199999999999</v>
      </c>
      <c r="FD32" s="13">
        <v>8238.5229540918153</v>
      </c>
      <c r="FE32" s="11">
        <v>15573.273273273271</v>
      </c>
      <c r="FF32" s="11">
        <v>8179.5613160518433</v>
      </c>
      <c r="FG32" s="11">
        <v>5448.8557213930344</v>
      </c>
      <c r="FH32" s="12">
        <v>657.65682656826561</v>
      </c>
      <c r="FI32" s="13">
        <v>332.32</v>
      </c>
      <c r="FJ32" s="10">
        <v>14</v>
      </c>
      <c r="FK32" s="10">
        <v>376.83</v>
      </c>
      <c r="FL32" s="10">
        <v>110</v>
      </c>
      <c r="FM32" s="10">
        <v>112.61</v>
      </c>
      <c r="FN32" s="10">
        <v>305.26</v>
      </c>
      <c r="FO32" s="10">
        <v>171.57</v>
      </c>
      <c r="FP32" s="10">
        <v>136.08999999999997</v>
      </c>
      <c r="FQ32" s="13">
        <f t="shared" si="47"/>
        <v>1334.2156862745096</v>
      </c>
      <c r="FR32" s="13">
        <f t="shared" si="48"/>
        <v>1191.2640056022406</v>
      </c>
      <c r="FS32" s="13">
        <f t="shared" si="0"/>
        <v>3258.0392156862745</v>
      </c>
      <c r="FT32" s="13">
        <f t="shared" si="1"/>
        <v>3694.4117647058824</v>
      </c>
      <c r="FU32" s="13">
        <f t="shared" si="49"/>
        <v>1104.0196078431372</v>
      </c>
      <c r="FV32" s="13">
        <f t="shared" si="50"/>
        <v>2992.7450980392155</v>
      </c>
      <c r="FW32" s="13">
        <f t="shared" si="51"/>
        <v>11049.215686274511</v>
      </c>
      <c r="FX32" s="13">
        <f t="shared" si="52"/>
        <v>1682.0588235294117</v>
      </c>
      <c r="FY32" s="13">
        <v>72.47</v>
      </c>
      <c r="FZ32" s="13">
        <v>93.62</v>
      </c>
      <c r="GA32" s="13">
        <f t="shared" si="53"/>
        <v>5.4799999999999898</v>
      </c>
      <c r="GB32" s="10">
        <v>3.14</v>
      </c>
      <c r="GC32" s="13">
        <f t="shared" si="54"/>
        <v>102.30243137254904</v>
      </c>
      <c r="GD32" s="13">
        <v>0.92900000000000005</v>
      </c>
      <c r="GE32" s="13">
        <f t="shared" si="55"/>
        <v>34.321085294117644</v>
      </c>
      <c r="GF32" s="13">
        <v>1.79</v>
      </c>
      <c r="GG32" s="13">
        <f t="shared" si="56"/>
        <v>19.761950980392157</v>
      </c>
      <c r="GH32" s="13">
        <v>3.69</v>
      </c>
      <c r="GI32" s="13">
        <f t="shared" si="57"/>
        <v>62.067970588235298</v>
      </c>
      <c r="GJ32" s="13">
        <f t="shared" si="58"/>
        <v>218.45343823529413</v>
      </c>
      <c r="GK32" s="13">
        <f t="shared" si="59"/>
        <v>195.04771271008403</v>
      </c>
      <c r="GL32" s="10">
        <v>18.600000000000001</v>
      </c>
      <c r="GM32" s="13">
        <v>6.03</v>
      </c>
      <c r="GN32" s="13">
        <f t="shared" si="60"/>
        <v>4665.583119877685</v>
      </c>
      <c r="GO32" s="13">
        <v>2.2999999999999998</v>
      </c>
      <c r="GP32" s="13">
        <f t="shared" si="61"/>
        <v>0.38142620232172464</v>
      </c>
      <c r="GQ32" s="13">
        <f t="shared" si="62"/>
        <v>1779.5756510312895</v>
      </c>
      <c r="GR32" s="13">
        <f t="shared" si="63"/>
        <v>1993.1247291550444</v>
      </c>
      <c r="GS32" s="13">
        <v>3578.0301886792449</v>
      </c>
      <c r="GT32" s="13">
        <v>4075.7499999999995</v>
      </c>
      <c r="GU32" s="13">
        <f t="shared" si="64"/>
        <v>1508.0274999999999</v>
      </c>
      <c r="GV32" s="13">
        <f t="shared" si="65"/>
        <v>1688.9908</v>
      </c>
      <c r="GW32" s="13">
        <f>GS32*GP32</f>
        <v>1364.7544666604083</v>
      </c>
      <c r="GX32" s="13">
        <f>GW32*1.12</f>
        <v>1528.5250026596575</v>
      </c>
      <c r="GY32" s="13">
        <v>2.9</v>
      </c>
      <c r="GZ32" s="13">
        <f t="shared" si="66"/>
        <v>2.84</v>
      </c>
      <c r="HA32" s="21">
        <v>2911</v>
      </c>
      <c r="HB32" s="13">
        <f t="shared" si="2"/>
        <v>0.47097844112769482</v>
      </c>
      <c r="HC32" s="21">
        <f t="shared" si="91"/>
        <v>2243.8127773872779</v>
      </c>
      <c r="HD32" s="22">
        <f t="shared" si="4"/>
        <v>1.2608695652173914</v>
      </c>
      <c r="HE32" s="21">
        <f t="shared" si="5"/>
        <v>2252.3237913704711</v>
      </c>
      <c r="HF32" s="13">
        <v>4.21</v>
      </c>
      <c r="HG32" s="22">
        <f t="shared" si="67"/>
        <v>94.464517928004398</v>
      </c>
      <c r="HH32" s="22">
        <f>(GR32-1701.25)/G32</f>
        <v>2.5057926610151475</v>
      </c>
      <c r="HI32" s="13">
        <v>0.56661304347826091</v>
      </c>
      <c r="HJ32" s="13">
        <v>0.41215217391304354</v>
      </c>
      <c r="HK32" s="13">
        <v>0.41973913043478267</v>
      </c>
      <c r="HL32" s="13">
        <v>0.35069347826086966</v>
      </c>
      <c r="HM32" s="13">
        <v>0.21519347826086963</v>
      </c>
      <c r="HN32" s="13">
        <v>0.19697826086956521</v>
      </c>
      <c r="HO32" s="13">
        <v>0.23525982608695656</v>
      </c>
      <c r="HP32" s="13">
        <v>0.14878741304347828</v>
      </c>
      <c r="HQ32" s="13">
        <v>8.0499630434782601E-2</v>
      </c>
      <c r="HR32" s="13">
        <v>-9.1760434782608685E-3</v>
      </c>
      <c r="HS32" s="13">
        <v>0.1577455217391304</v>
      </c>
      <c r="HT32" s="13">
        <v>0.44936606521739131</v>
      </c>
      <c r="HU32" s="13">
        <v>0.48394534782608684</v>
      </c>
      <c r="HV32" s="13">
        <v>0.13550000000000001</v>
      </c>
      <c r="HW32" s="13">
        <v>0.61576532608695667</v>
      </c>
      <c r="HX32" s="13">
        <v>1.0621964347826087</v>
      </c>
      <c r="HY32" s="13">
        <v>0.67004360869565205</v>
      </c>
      <c r="HZ32" s="13">
        <v>1.0534972608695652</v>
      </c>
      <c r="IA32" s="13">
        <v>0.71467678260869549</v>
      </c>
      <c r="IB32" s="13">
        <v>0.59175624999999987</v>
      </c>
      <c r="IC32" s="13">
        <v>0.43463125000000002</v>
      </c>
      <c r="ID32" s="13">
        <v>0.42562500000000009</v>
      </c>
      <c r="IE32" s="13">
        <v>0.38952500000000001</v>
      </c>
      <c r="IF32" s="13">
        <v>0.27047500000000002</v>
      </c>
      <c r="IG32" s="13">
        <v>0.2437375</v>
      </c>
      <c r="IH32" s="13">
        <v>0.20588962499999999</v>
      </c>
      <c r="II32" s="13">
        <v>0.16303793749999998</v>
      </c>
      <c r="IJ32" s="13">
        <v>5.4660312500000016E-2</v>
      </c>
      <c r="IK32" s="13">
        <v>1.03575E-2</v>
      </c>
      <c r="IL32" s="13">
        <v>0.15294137499999999</v>
      </c>
      <c r="IM32" s="13">
        <v>0.37235924999999997</v>
      </c>
      <c r="IN32" s="13">
        <v>0.41630956250000001</v>
      </c>
      <c r="IO32" s="13">
        <v>0.11905</v>
      </c>
      <c r="IP32" s="13">
        <v>0.51905918750000002</v>
      </c>
      <c r="IQ32" s="13">
        <v>0.9406845625000001</v>
      </c>
      <c r="IR32" s="13">
        <v>0.74180699999999988</v>
      </c>
      <c r="IS32" s="13">
        <v>0.94821387500000009</v>
      </c>
      <c r="IT32" s="13">
        <v>0.77561387500000001</v>
      </c>
      <c r="IU32" s="13">
        <v>0.65454499999999993</v>
      </c>
      <c r="IV32" s="13">
        <v>0.45624000000000003</v>
      </c>
      <c r="IW32" s="13">
        <v>0.44664500000000001</v>
      </c>
      <c r="IX32" s="13">
        <v>0.39487499999999998</v>
      </c>
      <c r="IY32" s="13">
        <v>0.28632500000000005</v>
      </c>
      <c r="IZ32" s="13">
        <v>0.25223000000000001</v>
      </c>
      <c r="JA32" s="13">
        <v>0.24751580000000001</v>
      </c>
      <c r="JB32" s="13">
        <v>0.18865365000000001</v>
      </c>
      <c r="JC32" s="13">
        <v>7.2018449999999984E-2</v>
      </c>
      <c r="JD32" s="13">
        <v>1.0305099999999998E-2</v>
      </c>
      <c r="JE32" s="13">
        <v>0.17869200000000002</v>
      </c>
      <c r="JF32" s="13">
        <v>0.3913006</v>
      </c>
      <c r="JG32" s="13">
        <v>0.44358919999999991</v>
      </c>
      <c r="JH32" s="13">
        <v>0.10855000000000001</v>
      </c>
      <c r="JI32" s="13">
        <v>0.65844239999999998</v>
      </c>
      <c r="JJ32" s="13">
        <v>0.94847500000000018</v>
      </c>
      <c r="JK32" s="13">
        <v>0.72182630000000003</v>
      </c>
      <c r="JL32" s="13">
        <v>0.95599919999999972</v>
      </c>
      <c r="JM32" s="13">
        <v>0.76385125000000009</v>
      </c>
      <c r="JN32" s="13">
        <v>0.6415222222222221</v>
      </c>
      <c r="JO32" s="13">
        <v>0.41913888888888884</v>
      </c>
      <c r="JP32" s="13">
        <v>0.41690555555555553</v>
      </c>
      <c r="JQ32" s="13">
        <v>0.36306111111111111</v>
      </c>
      <c r="JR32" s="13">
        <v>0.27280555555555552</v>
      </c>
      <c r="JS32" s="13">
        <v>0.23632222222222227</v>
      </c>
      <c r="JT32" s="13">
        <v>0.27684133333333333</v>
      </c>
      <c r="JU32" s="13">
        <v>0.21196294444444444</v>
      </c>
      <c r="JV32" s="13">
        <v>7.1450111111111103E-2</v>
      </c>
      <c r="JW32" s="13">
        <v>2.517444444444445E-3</v>
      </c>
      <c r="JX32" s="13">
        <v>0.20953733333333335</v>
      </c>
      <c r="JY32" s="13">
        <v>0.40303594444444441</v>
      </c>
      <c r="JZ32" s="13">
        <v>0.46135883333333333</v>
      </c>
      <c r="KA32" s="13">
        <v>9.0255555555555547E-2</v>
      </c>
      <c r="KB32" s="13">
        <v>0.76662044444444433</v>
      </c>
      <c r="KC32" s="13">
        <v>0.98928572222222222</v>
      </c>
      <c r="KD32" s="13">
        <v>0.75659372222222221</v>
      </c>
      <c r="KE32" s="13">
        <v>0.99073005555555582</v>
      </c>
      <c r="KF32" s="13">
        <v>0.798485</v>
      </c>
      <c r="KG32" s="13">
        <v>0.55280666666666689</v>
      </c>
      <c r="KH32" s="13">
        <v>0.35889000000000004</v>
      </c>
      <c r="KI32" s="13">
        <v>0.31088666666666664</v>
      </c>
      <c r="KJ32" s="13">
        <v>0.31392333333333339</v>
      </c>
      <c r="KK32" s="13">
        <v>0.21880666666666665</v>
      </c>
      <c r="KL32" s="13">
        <v>0.18914</v>
      </c>
      <c r="KM32" s="13">
        <v>0.27465913333333342</v>
      </c>
      <c r="KN32" s="13">
        <v>0.27943243333333334</v>
      </c>
      <c r="KO32" s="13">
        <v>6.6604799999999992E-2</v>
      </c>
      <c r="KP32" s="13">
        <v>7.1630966666666657E-2</v>
      </c>
      <c r="KQ32" s="13">
        <v>0.21207690000000001</v>
      </c>
      <c r="KR32" s="13">
        <v>0.43212620000000007</v>
      </c>
      <c r="KS32" s="13">
        <v>0.48936826666666661</v>
      </c>
      <c r="KT32" s="13">
        <v>9.5116666666666669E-2</v>
      </c>
      <c r="KU32" s="13">
        <v>0.76287613333333337</v>
      </c>
      <c r="KV32" s="13">
        <v>0.76050613333333306</v>
      </c>
      <c r="KW32" s="13">
        <v>0.77321776666666653</v>
      </c>
      <c r="KX32" s="13">
        <v>0.80144153333333334</v>
      </c>
      <c r="KY32" s="13">
        <v>0.81239000000000006</v>
      </c>
      <c r="KZ32" s="13">
        <v>0.57040322580645153</v>
      </c>
      <c r="LA32" s="13">
        <v>0.32223870967741941</v>
      </c>
      <c r="LB32" s="13">
        <v>0.21613548387096782</v>
      </c>
      <c r="LC32" s="13">
        <v>0.2158129032258064</v>
      </c>
      <c r="LD32" s="13">
        <v>0.18017419354838718</v>
      </c>
      <c r="LE32" s="13">
        <v>0.16025161290322579</v>
      </c>
      <c r="LF32" s="13">
        <v>0.44945251612903236</v>
      </c>
      <c r="LG32" s="13">
        <v>0.44970148387096781</v>
      </c>
      <c r="LH32" s="13">
        <v>0.19745958064516123</v>
      </c>
      <c r="LI32" s="13">
        <v>0.19752348387096774</v>
      </c>
      <c r="LJ32" s="13">
        <v>0.2773017419354839</v>
      </c>
      <c r="LK32" s="13">
        <v>0.51863019354838691</v>
      </c>
      <c r="LL32" s="13">
        <v>0.56010190322580644</v>
      </c>
      <c r="LM32" s="13">
        <v>3.5638709677419361E-2</v>
      </c>
      <c r="LN32" s="13">
        <v>1.6547460322580643</v>
      </c>
      <c r="LO32" s="13">
        <v>0.619775870967742</v>
      </c>
      <c r="LP32" s="13">
        <v>0.62014187096774209</v>
      </c>
      <c r="LQ32" s="13">
        <v>0.7020385161290319</v>
      </c>
      <c r="LR32" s="13">
        <v>0.70255203225806451</v>
      </c>
      <c r="LS32" s="13">
        <v>41.58</v>
      </c>
      <c r="LT32" s="13">
        <v>42.68</v>
      </c>
      <c r="LU32" s="13">
        <v>100.90625</v>
      </c>
      <c r="LV32" s="13">
        <f t="shared" si="96"/>
        <v>30.09375</v>
      </c>
      <c r="LW32" s="13">
        <f t="shared" si="7"/>
        <v>13.533204030241938</v>
      </c>
      <c r="LX32" s="13">
        <v>0.58979999999999999</v>
      </c>
      <c r="LY32" s="13">
        <v>0.31469999999999998</v>
      </c>
      <c r="LZ32" s="13">
        <v>0.15140000000000001</v>
      </c>
      <c r="MA32" s="13">
        <v>0.17499999999999999</v>
      </c>
      <c r="MB32" s="13">
        <v>0.1444</v>
      </c>
      <c r="MC32" s="13">
        <v>0.13500000000000001</v>
      </c>
      <c r="MD32" s="13">
        <v>0.54090000000000005</v>
      </c>
      <c r="ME32" s="13">
        <v>0.59030000000000005</v>
      </c>
      <c r="MF32" s="13">
        <v>0.28449999999999998</v>
      </c>
      <c r="MG32" s="13">
        <v>0.35010000000000002</v>
      </c>
      <c r="MH32" s="13">
        <v>0.30359999999999998</v>
      </c>
      <c r="MI32" s="13">
        <v>0.60529999999999995</v>
      </c>
      <c r="MJ32" s="13">
        <v>0.62639999999999996</v>
      </c>
      <c r="MK32" s="13">
        <v>3.0599999999999999E-2</v>
      </c>
      <c r="ML32" s="13">
        <v>2.3755999999999999</v>
      </c>
      <c r="MM32" s="13">
        <v>0.51529999999999998</v>
      </c>
      <c r="MN32" s="13">
        <v>0.56220000000000003</v>
      </c>
      <c r="MO32" s="13">
        <v>0.62809999999999999</v>
      </c>
      <c r="MP32" s="13">
        <v>0.66410000000000002</v>
      </c>
      <c r="MQ32" s="13">
        <v>38.055</v>
      </c>
      <c r="MR32" s="13">
        <v>36.626363636000001</v>
      </c>
      <c r="MS32" s="13">
        <v>37.06</v>
      </c>
      <c r="MT32" s="13">
        <f t="shared" si="69"/>
        <v>-0.99499999999999744</v>
      </c>
      <c r="MU32" s="13">
        <v>104.36363636</v>
      </c>
      <c r="MV32" s="13">
        <f t="shared" si="70"/>
        <v>42.636363639999999</v>
      </c>
      <c r="MW32" s="13">
        <f t="shared" si="8"/>
        <v>25.168245456692002</v>
      </c>
      <c r="MX32" s="13">
        <v>0.45843750000000011</v>
      </c>
      <c r="MY32" s="13">
        <v>0.22603750000000003</v>
      </c>
      <c r="MZ32" s="13">
        <v>9.9171875000000007E-2</v>
      </c>
      <c r="NA32" s="13">
        <v>0.11526875000000002</v>
      </c>
      <c r="NB32" s="13">
        <v>9.6065624999999988E-2</v>
      </c>
      <c r="NC32" s="13">
        <v>8.4171874999999979E-2</v>
      </c>
      <c r="ND32" s="13">
        <v>0.59671581250000005</v>
      </c>
      <c r="NE32" s="13">
        <v>0.64303674999999993</v>
      </c>
      <c r="NF32" s="13">
        <v>0.32346506250000001</v>
      </c>
      <c r="NG32" s="13">
        <v>0.38923356249999996</v>
      </c>
      <c r="NH32" s="13">
        <v>0.33896090625000014</v>
      </c>
      <c r="NI32" s="13">
        <v>0.6521502187499999</v>
      </c>
      <c r="NJ32" s="13">
        <v>0.68842499999999973</v>
      </c>
      <c r="NK32" s="13">
        <v>1.9203124999999998E-2</v>
      </c>
      <c r="NL32" s="13">
        <v>2.9786555937500001</v>
      </c>
      <c r="NM32" s="13">
        <v>0.52744784374999998</v>
      </c>
      <c r="NN32" s="13">
        <v>0.56818540625000002</v>
      </c>
      <c r="NO32" s="13">
        <v>0.64667237499999985</v>
      </c>
      <c r="NP32" s="13">
        <v>0.67713684374999994</v>
      </c>
      <c r="NQ32" s="13">
        <v>39.902000000000001</v>
      </c>
      <c r="NR32" s="13">
        <v>40.479666666999996</v>
      </c>
      <c r="NS32" s="13">
        <v>123.71</v>
      </c>
      <c r="NT32" s="13">
        <f t="shared" si="71"/>
        <v>42.290000000000006</v>
      </c>
      <c r="NU32" s="13">
        <f t="shared" si="9"/>
        <v>27.194024157500003</v>
      </c>
      <c r="NV32" s="13">
        <v>0.57216481481481474</v>
      </c>
      <c r="NW32" s="13">
        <v>0.26715</v>
      </c>
      <c r="NX32" s="13">
        <v>8.5425925925925905E-2</v>
      </c>
      <c r="NY32" s="13">
        <v>0.10936111111111109</v>
      </c>
      <c r="NZ32" s="13">
        <v>9.9981481481481477E-2</v>
      </c>
      <c r="OA32" s="13">
        <v>8.9785185185185148E-2</v>
      </c>
      <c r="OB32" s="13">
        <v>0.67775375925925918</v>
      </c>
      <c r="OC32" s="13">
        <v>0.7391198703703703</v>
      </c>
      <c r="OD32" s="13">
        <v>0.41764422222222208</v>
      </c>
      <c r="OE32" s="13">
        <v>0.5141484629629629</v>
      </c>
      <c r="OF32" s="13">
        <v>0.36312587037037042</v>
      </c>
      <c r="OG32" s="13">
        <v>0.70104220370370329</v>
      </c>
      <c r="OH32" s="13">
        <v>0.72738983333333351</v>
      </c>
      <c r="OI32" s="13">
        <v>9.3796296296296284E-3</v>
      </c>
      <c r="OJ32" s="13">
        <v>4.2344420370370361</v>
      </c>
      <c r="OK32" s="13">
        <v>0.4914823333333333</v>
      </c>
      <c r="OL32" s="13">
        <v>0.53604664814814806</v>
      </c>
      <c r="OM32" s="13">
        <v>0.62675242592592617</v>
      </c>
      <c r="ON32" s="13">
        <v>0.65945801851851871</v>
      </c>
      <c r="OO32" s="13">
        <v>38.159999999999997</v>
      </c>
      <c r="OP32" s="13">
        <v>39.885937499999997</v>
      </c>
      <c r="OQ32" s="13">
        <v>109.65625</v>
      </c>
      <c r="OR32" s="13">
        <f t="shared" si="80"/>
        <v>61.34375</v>
      </c>
      <c r="OS32" s="13">
        <f t="shared" si="77"/>
        <v>45.340384548032404</v>
      </c>
      <c r="OT32" s="13">
        <v>0.71460000000000001</v>
      </c>
      <c r="OU32" s="13">
        <v>0.32119444444444439</v>
      </c>
      <c r="OV32" s="13">
        <v>7.2922222222222208E-2</v>
      </c>
      <c r="OW32" s="13">
        <v>0.11723333333333333</v>
      </c>
      <c r="OX32" s="13">
        <v>0.11330277777777778</v>
      </c>
      <c r="OY32" s="13">
        <v>0.1067361111111111</v>
      </c>
      <c r="OZ32" s="13">
        <v>0.71671366666666669</v>
      </c>
      <c r="PA32" s="13">
        <v>0.81320033333333341</v>
      </c>
      <c r="PB32" s="13">
        <v>0.46325955555555559</v>
      </c>
      <c r="PC32" s="13">
        <v>0.62745700000000015</v>
      </c>
      <c r="PD32" s="13">
        <v>0.37982158333333338</v>
      </c>
      <c r="PE32" s="13">
        <v>0.72478930555555543</v>
      </c>
      <c r="PF32" s="13">
        <v>0.7388643055555556</v>
      </c>
      <c r="PG32" s="13">
        <v>3.9305555555555561E-3</v>
      </c>
      <c r="PH32" s="13">
        <v>5.1063768333333321</v>
      </c>
      <c r="PI32" s="13">
        <v>0.46749252777777794</v>
      </c>
      <c r="PJ32" s="13">
        <v>0.53030375000000018</v>
      </c>
      <c r="PK32" s="13">
        <v>0.61377594444444439</v>
      </c>
      <c r="PL32" s="13">
        <v>0.65931408333333341</v>
      </c>
      <c r="PM32" s="13">
        <f t="shared" si="10"/>
        <v>0.91386989181776601</v>
      </c>
      <c r="PN32" s="13">
        <v>43.299696969999999</v>
      </c>
      <c r="PO32" s="13">
        <v>26.69</v>
      </c>
      <c r="PP32" s="13">
        <v>41.97</v>
      </c>
      <c r="PQ32" s="13">
        <f t="shared" si="92"/>
        <v>41.056130108182231</v>
      </c>
      <c r="PR32" s="13">
        <v>110.2</v>
      </c>
      <c r="PS32" s="13">
        <f t="shared" si="93"/>
        <v>78.8</v>
      </c>
      <c r="PT32" s="13">
        <f t="shared" si="12"/>
        <v>64.080186266666672</v>
      </c>
      <c r="PU32" s="13">
        <v>0.71284347826086969</v>
      </c>
      <c r="PV32" s="13">
        <v>0.30356956521739131</v>
      </c>
      <c r="PW32" s="13">
        <v>6.2447826086956516E-2</v>
      </c>
      <c r="PX32" s="13">
        <v>0.1023478260869565</v>
      </c>
      <c r="PY32" s="13">
        <v>9.6073913043478246E-2</v>
      </c>
      <c r="PZ32" s="13">
        <v>9.0160869565217391E-2</v>
      </c>
      <c r="QA32" s="13">
        <v>0.74763647826086954</v>
      </c>
      <c r="QB32" s="13">
        <v>0.83734439130434768</v>
      </c>
      <c r="QC32" s="13">
        <v>0.49384904347826086</v>
      </c>
      <c r="QD32" s="13">
        <v>0.65624886956521744</v>
      </c>
      <c r="QE32" s="13">
        <v>0.40252139130434783</v>
      </c>
      <c r="QF32" s="13">
        <v>0.76129399999999992</v>
      </c>
      <c r="QG32" s="13">
        <v>0.77466069565217388</v>
      </c>
      <c r="QH32" s="13">
        <v>6.2739130434782617E-3</v>
      </c>
      <c r="QI32" s="13">
        <v>5.9579608695652153</v>
      </c>
      <c r="QJ32" s="13">
        <v>0.48093226086956536</v>
      </c>
      <c r="QK32" s="13">
        <v>0.53849004347826102</v>
      </c>
      <c r="QL32" s="13">
        <v>0.62967556521739132</v>
      </c>
      <c r="QM32" s="13">
        <v>0.67072100000000001</v>
      </c>
      <c r="QN32" s="13">
        <f t="shared" si="13"/>
        <v>0.97649936212914235</v>
      </c>
      <c r="QO32" s="21">
        <v>-9999</v>
      </c>
      <c r="QP32" s="21">
        <v>-9999</v>
      </c>
      <c r="QQ32" s="21">
        <v>-9999</v>
      </c>
      <c r="QR32" s="13">
        <f t="shared" si="109"/>
        <v>10188</v>
      </c>
      <c r="QS32" s="13">
        <f t="shared" si="110"/>
        <v>8530.8646586086943</v>
      </c>
      <c r="QT32" s="13">
        <v>0.62314687500000032</v>
      </c>
      <c r="QU32" s="13">
        <v>0.26547812500000001</v>
      </c>
      <c r="QV32" s="13">
        <v>6.2875E-2</v>
      </c>
      <c r="QW32" s="13">
        <v>9.0468749999999987E-2</v>
      </c>
      <c r="QX32" s="13">
        <v>9.1962499999999975E-2</v>
      </c>
      <c r="QY32" s="13">
        <v>8.2581249999999967E-2</v>
      </c>
      <c r="QZ32" s="13">
        <v>0.7457635937499999</v>
      </c>
      <c r="RA32" s="13">
        <v>0.81566125</v>
      </c>
      <c r="RB32" s="13">
        <v>0.49020834374999989</v>
      </c>
      <c r="RC32" s="13">
        <v>0.61491246875000005</v>
      </c>
      <c r="RD32" s="13">
        <v>0.40280637499999999</v>
      </c>
      <c r="RE32" s="13">
        <v>0.74175053125000012</v>
      </c>
      <c r="RF32" s="13">
        <v>0.76549312500000011</v>
      </c>
      <c r="RG32" s="13">
        <v>-1.4937500000000003E-3</v>
      </c>
      <c r="RH32" s="13">
        <v>5.8870083749999997</v>
      </c>
      <c r="RI32" s="13">
        <v>0.49405115624999996</v>
      </c>
      <c r="RJ32" s="13">
        <v>0.54023743749999997</v>
      </c>
      <c r="RK32" s="13">
        <v>0.63911503124999991</v>
      </c>
      <c r="RL32" s="13">
        <v>0.67204340625000025</v>
      </c>
      <c r="RM32" s="13">
        <f t="shared" si="14"/>
        <v>0.70766545682157056</v>
      </c>
      <c r="RN32" s="13">
        <v>0.62750714285714293</v>
      </c>
      <c r="RO32" s="13">
        <v>0.28683333333333327</v>
      </c>
      <c r="RP32" s="13">
        <v>5.7707142857142853E-2</v>
      </c>
      <c r="RQ32" s="13">
        <v>9.8445238095238086E-2</v>
      </c>
      <c r="RR32" s="13">
        <v>9.0592857142857169E-2</v>
      </c>
      <c r="RS32" s="13">
        <v>8.5247619047619058E-2</v>
      </c>
      <c r="RT32" s="13">
        <v>0.7285303095238097</v>
      </c>
      <c r="RU32" s="13">
        <v>0.83122850000000004</v>
      </c>
      <c r="RV32" s="13">
        <v>0.4885383095238095</v>
      </c>
      <c r="RW32" s="13">
        <v>0.66442854761904746</v>
      </c>
      <c r="RX32" s="13">
        <v>0.37270464285714278</v>
      </c>
      <c r="RY32" s="13">
        <v>0.74767033333333355</v>
      </c>
      <c r="RZ32" s="13">
        <v>0.76072964285714295</v>
      </c>
      <c r="SA32" s="13">
        <v>7.8523809523809492E-3</v>
      </c>
      <c r="SB32" s="13">
        <v>5.3856462142857149</v>
      </c>
      <c r="SC32" s="13">
        <v>0.4483733333333334</v>
      </c>
      <c r="SD32" s="13">
        <v>0.51147045238095235</v>
      </c>
      <c r="SE32" s="13">
        <v>0.5978310952380953</v>
      </c>
      <c r="SF32" s="13">
        <v>0.64380488095238086</v>
      </c>
      <c r="SG32" s="13">
        <f t="shared" si="15"/>
        <v>0.95159505714403569</v>
      </c>
      <c r="SH32" s="21">
        <v>127.35135135135135</v>
      </c>
      <c r="SI32" s="21">
        <f t="shared" si="129"/>
        <v>75.648648648648646</v>
      </c>
      <c r="SJ32" s="24">
        <f t="shared" si="130"/>
        <v>62.881312743243242</v>
      </c>
      <c r="SK32" s="13">
        <v>0.66066428571428559</v>
      </c>
      <c r="SL32" s="13">
        <v>0.28179285714285729</v>
      </c>
      <c r="SM32" s="13">
        <v>4.4797619047619058E-2</v>
      </c>
      <c r="SN32" s="13">
        <v>8.0876190476190449E-2</v>
      </c>
      <c r="SO32" s="13">
        <v>8.0588095238095264E-2</v>
      </c>
      <c r="SP32" s="13">
        <v>7.8299999999999995E-2</v>
      </c>
      <c r="SQ32" s="13">
        <v>0.78155330952380941</v>
      </c>
      <c r="SR32" s="13">
        <v>0.87248495238095225</v>
      </c>
      <c r="SS32" s="13">
        <v>0.55335952380952358</v>
      </c>
      <c r="ST32" s="13">
        <v>0.72462945238095222</v>
      </c>
      <c r="SU32" s="13">
        <v>0.40211426190476196</v>
      </c>
      <c r="SV32" s="13">
        <v>0.78227461904761897</v>
      </c>
      <c r="SW32" s="13">
        <v>0.78793419047619062</v>
      </c>
      <c r="SX32" s="13">
        <v>2.8809523809523758E-4</v>
      </c>
      <c r="SY32" s="13">
        <v>7.1778413809523824</v>
      </c>
      <c r="SZ32" s="13">
        <v>0.46092621428571434</v>
      </c>
      <c r="TA32" s="13">
        <v>0.51451083333333325</v>
      </c>
      <c r="TB32" s="13">
        <v>0.61533871428571407</v>
      </c>
      <c r="TC32" s="13">
        <v>0.65355592857142841</v>
      </c>
      <c r="TD32" s="13">
        <v>1.6111577969999999</v>
      </c>
      <c r="TE32" s="13">
        <v>-0.72193593499999997</v>
      </c>
      <c r="TF32" s="13">
        <f t="shared" si="73"/>
        <v>1.2380164424281548</v>
      </c>
      <c r="TG32" s="21">
        <v>118.25</v>
      </c>
      <c r="TH32" s="21">
        <f t="shared" si="16"/>
        <v>84.75</v>
      </c>
      <c r="TI32" s="24">
        <f t="shared" si="74"/>
        <v>73.943099714285708</v>
      </c>
      <c r="TJ32" s="26">
        <v>31</v>
      </c>
      <c r="TK32" s="24">
        <v>5.24</v>
      </c>
      <c r="TL32" s="13">
        <v>0.97</v>
      </c>
      <c r="TM32" s="24">
        <v>77.2</v>
      </c>
      <c r="TN32" s="24">
        <v>26.1</v>
      </c>
      <c r="TO32" s="24">
        <v>6.1</v>
      </c>
      <c r="TP32" s="24">
        <v>14.3</v>
      </c>
    </row>
    <row r="33" spans="1:536" x14ac:dyDescent="0.25">
      <c r="A33" s="10">
        <v>32</v>
      </c>
      <c r="B33" s="20">
        <v>4</v>
      </c>
      <c r="C33" s="21">
        <v>104</v>
      </c>
      <c r="D33" s="21">
        <v>1</v>
      </c>
      <c r="E33" s="13" t="s">
        <v>64</v>
      </c>
      <c r="F33" s="21">
        <v>8</v>
      </c>
      <c r="G33" s="24">
        <f t="shared" si="17"/>
        <v>116.48000000000002</v>
      </c>
      <c r="H33" s="24">
        <f t="shared" si="18"/>
        <v>38.826666666666675</v>
      </c>
      <c r="I33" s="21">
        <v>104</v>
      </c>
      <c r="J33" s="13">
        <f t="shared" si="19"/>
        <v>38.826666666666675</v>
      </c>
      <c r="K33" s="13">
        <f t="shared" si="20"/>
        <v>38.826666666666675</v>
      </c>
      <c r="L33" s="13">
        <f t="shared" si="21"/>
        <v>38.826666666666675</v>
      </c>
      <c r="M33" s="22">
        <v>408728.57986100001</v>
      </c>
      <c r="N33" s="22">
        <v>3660557.0355509999</v>
      </c>
      <c r="O33" s="23">
        <v>33.079783999999997</v>
      </c>
      <c r="P33" s="23">
        <v>-111.977906</v>
      </c>
      <c r="Q33" s="13">
        <v>47.839999999999996</v>
      </c>
      <c r="R33" s="13">
        <v>22</v>
      </c>
      <c r="S33" s="13">
        <v>30.160000000000004</v>
      </c>
      <c r="T33" s="13">
        <v>45.839999999999996</v>
      </c>
      <c r="U33" s="13">
        <v>30</v>
      </c>
      <c r="V33" s="13">
        <v>24.160000000000004</v>
      </c>
      <c r="W33" s="10">
        <v>-9999</v>
      </c>
      <c r="X33" s="10">
        <v>-9999</v>
      </c>
      <c r="Y33" s="10">
        <v>-9999</v>
      </c>
      <c r="Z33" s="13">
        <v>48.958677685950398</v>
      </c>
      <c r="AA33" s="21">
        <v>-9999</v>
      </c>
      <c r="AB33" s="21">
        <v>-9999</v>
      </c>
      <c r="AC33" s="21">
        <v>-9999</v>
      </c>
      <c r="AD33" s="10">
        <v>8.4</v>
      </c>
      <c r="AE33" s="10">
        <v>7.2</v>
      </c>
      <c r="AF33" s="13">
        <v>0.68</v>
      </c>
      <c r="AG33" s="10" t="s">
        <v>132</v>
      </c>
      <c r="AH33" s="10">
        <v>2</v>
      </c>
      <c r="AI33" s="24">
        <v>1.1000000000000001</v>
      </c>
      <c r="AJ33" s="24">
        <v>1</v>
      </c>
      <c r="AK33" s="10">
        <v>2</v>
      </c>
      <c r="AL33" s="10">
        <v>361</v>
      </c>
      <c r="AM33" s="10">
        <v>33</v>
      </c>
      <c r="AN33" s="13">
        <v>1.0900000000000001</v>
      </c>
      <c r="AO33" s="24">
        <v>4.8</v>
      </c>
      <c r="AP33" s="24">
        <v>10.5</v>
      </c>
      <c r="AQ33" s="13">
        <v>3.15</v>
      </c>
      <c r="AR33" s="10">
        <v>3148</v>
      </c>
      <c r="AS33" s="10">
        <v>337</v>
      </c>
      <c r="AT33" s="10">
        <v>261</v>
      </c>
      <c r="AU33" s="10">
        <v>20.6</v>
      </c>
      <c r="AV33" s="10">
        <v>0</v>
      </c>
      <c r="AW33" s="10">
        <v>4</v>
      </c>
      <c r="AX33" s="10">
        <v>76</v>
      </c>
      <c r="AY33" s="10">
        <v>14</v>
      </c>
      <c r="AZ33" s="10">
        <v>5</v>
      </c>
      <c r="BA33" s="10">
        <v>1.1000000000000001</v>
      </c>
      <c r="BB33" s="10">
        <v>72</v>
      </c>
      <c r="BC33" s="25">
        <v>2.4345315144877029</v>
      </c>
      <c r="BD33" s="25">
        <v>2.6235570436260054</v>
      </c>
      <c r="BE33" s="25">
        <v>2.5772172013109547</v>
      </c>
      <c r="BF33" s="25">
        <v>3.0678818666268244</v>
      </c>
      <c r="BG33" s="25">
        <v>3.6383463864379895</v>
      </c>
      <c r="BH33" s="25">
        <v>3.967147834743654</v>
      </c>
      <c r="BI33" s="13">
        <f t="shared" si="22"/>
        <v>20.232354232454831</v>
      </c>
      <c r="BJ33" s="13">
        <f t="shared" si="23"/>
        <v>30.54122303769865</v>
      </c>
      <c r="BK33" s="13">
        <f t="shared" si="24"/>
        <v>42.812750504205951</v>
      </c>
      <c r="BL33" s="13">
        <f t="shared" ref="BL33:BM33" si="145">(BK33+(BG33*4))</f>
        <v>57.366136049957909</v>
      </c>
      <c r="BM33" s="13">
        <f t="shared" si="145"/>
        <v>73.234727388932527</v>
      </c>
      <c r="BN33" s="13">
        <f t="shared" si="26"/>
        <v>12.271527466507298</v>
      </c>
      <c r="BO33" s="13">
        <f t="shared" si="27"/>
        <v>14.553385545751958</v>
      </c>
      <c r="BP33" s="13">
        <f t="shared" si="28"/>
        <v>15.868591338974616</v>
      </c>
      <c r="BQ33" s="13">
        <f t="shared" si="29"/>
        <v>42.693504351233869</v>
      </c>
      <c r="BR33" s="25">
        <v>2.0959872548043412</v>
      </c>
      <c r="BS33" s="25">
        <v>2.1788016590875015</v>
      </c>
      <c r="BT33" s="25">
        <v>2.2246499155824808</v>
      </c>
      <c r="BU33" s="25">
        <v>1.6584491259524881</v>
      </c>
      <c r="BV33" s="25">
        <v>1.5415881828095568</v>
      </c>
      <c r="BW33" s="25">
        <v>1.6276754604280739</v>
      </c>
      <c r="BX33" s="13">
        <f t="shared" si="30"/>
        <v>17.099155655567372</v>
      </c>
      <c r="BY33" s="13">
        <f t="shared" si="31"/>
        <v>25.997755317897294</v>
      </c>
      <c r="BZ33" s="13">
        <f t="shared" si="32"/>
        <v>32.631551821707248</v>
      </c>
      <c r="CA33" s="13">
        <f t="shared" si="33"/>
        <v>6.6337965038099522</v>
      </c>
      <c r="CB33" s="13">
        <f t="shared" si="34"/>
        <v>6.1663527312382271</v>
      </c>
      <c r="CC33" s="13">
        <f t="shared" si="35"/>
        <v>6.5107018417122955</v>
      </c>
      <c r="CD33" s="13">
        <f t="shared" si="36"/>
        <v>19.310851076760475</v>
      </c>
      <c r="CE33" s="13">
        <v>3.2350000000000003</v>
      </c>
      <c r="CF33" s="13">
        <v>1.8049999999999999</v>
      </c>
      <c r="CG33" s="13">
        <v>1.125</v>
      </c>
      <c r="CH33" s="13">
        <v>1.61</v>
      </c>
      <c r="CI33" s="13">
        <v>1.625</v>
      </c>
      <c r="CJ33" s="13">
        <v>1.625</v>
      </c>
      <c r="CK33" s="13">
        <f t="shared" si="37"/>
        <v>20.16</v>
      </c>
      <c r="CL33" s="13">
        <f t="shared" si="38"/>
        <v>24.66</v>
      </c>
      <c r="CM33" s="13">
        <f t="shared" si="39"/>
        <v>31.1</v>
      </c>
      <c r="CN33" s="13">
        <f t="shared" ref="CN33:CO33" si="146">(CM33+(CI33*4))</f>
        <v>37.6</v>
      </c>
      <c r="CO33" s="13">
        <f t="shared" si="146"/>
        <v>44.1</v>
      </c>
      <c r="CP33" s="13">
        <f t="shared" si="41"/>
        <v>6.44</v>
      </c>
      <c r="CQ33" s="13">
        <f t="shared" si="42"/>
        <v>6.5</v>
      </c>
      <c r="CR33" s="13">
        <f t="shared" si="43"/>
        <v>6.5</v>
      </c>
      <c r="CS33" s="13">
        <f t="shared" si="44"/>
        <v>19.440000000000001</v>
      </c>
      <c r="CT33" s="10">
        <v>-9999</v>
      </c>
      <c r="CU33" s="10">
        <v>-9999</v>
      </c>
      <c r="CV33" s="10">
        <v>-9999</v>
      </c>
      <c r="CW33" s="10">
        <v>-9999</v>
      </c>
      <c r="CX33" s="10">
        <v>-9999</v>
      </c>
      <c r="CY33" s="10">
        <v>-9999</v>
      </c>
      <c r="CZ33" s="13">
        <v>9.6999999999999993</v>
      </c>
      <c r="DA33" s="13">
        <v>9.6999999999999993</v>
      </c>
      <c r="DB33" s="13">
        <v>9.6999999999999993</v>
      </c>
      <c r="DC33" s="13">
        <v>28</v>
      </c>
      <c r="DD33" s="13">
        <v>39.333333333333336</v>
      </c>
      <c r="DE33" s="13">
        <v>34.333333333333336</v>
      </c>
      <c r="DF33" s="13">
        <v>48</v>
      </c>
      <c r="DG33" s="13">
        <v>50.333333333333336</v>
      </c>
      <c r="DH33" s="13">
        <v>62.666666666666664</v>
      </c>
      <c r="DI33" s="13">
        <v>62</v>
      </c>
      <c r="DJ33" s="13">
        <v>72.666666666666671</v>
      </c>
      <c r="DK33" s="13">
        <v>75.666666666666671</v>
      </c>
      <c r="DL33" s="13">
        <v>87.666666666666671</v>
      </c>
      <c r="DM33" s="13">
        <v>82.333333333333329</v>
      </c>
      <c r="DN33" s="13">
        <v>94</v>
      </c>
      <c r="DO33" s="13">
        <v>90.666666666666671</v>
      </c>
      <c r="DP33" s="13">
        <v>101.33333333333333</v>
      </c>
      <c r="DQ33" s="13">
        <f t="shared" si="45"/>
        <v>82.8888888888889</v>
      </c>
      <c r="DR33" s="13">
        <f t="shared" si="46"/>
        <v>82.8888888888889</v>
      </c>
      <c r="DS33" s="13">
        <v>91</v>
      </c>
      <c r="DT33" s="13">
        <v>102.66666666666667</v>
      </c>
      <c r="DU33" s="21">
        <v>131</v>
      </c>
      <c r="DV33" s="21">
        <v>147</v>
      </c>
      <c r="DW33" s="21">
        <v>166</v>
      </c>
      <c r="DX33" s="21">
        <v>171</v>
      </c>
      <c r="DY33" s="21">
        <v>178</v>
      </c>
      <c r="DZ33" s="21">
        <v>189</v>
      </c>
      <c r="EA33" s="21">
        <v>199</v>
      </c>
      <c r="EB33" s="21">
        <v>199</v>
      </c>
      <c r="EC33" s="21">
        <v>201</v>
      </c>
      <c r="ED33" s="21">
        <v>203</v>
      </c>
      <c r="EE33" s="12">
        <v>-9999</v>
      </c>
      <c r="EF33" s="12">
        <v>-9999</v>
      </c>
      <c r="EG33" s="12">
        <v>-9999</v>
      </c>
      <c r="EH33" s="12">
        <v>-9999</v>
      </c>
      <c r="EI33" s="12">
        <v>-9999</v>
      </c>
      <c r="EJ33" s="12">
        <v>-9999</v>
      </c>
      <c r="EK33" s="12">
        <v>-9999</v>
      </c>
      <c r="EL33" s="12">
        <v>-9999</v>
      </c>
      <c r="EM33" s="12">
        <v>-9999</v>
      </c>
      <c r="EN33" s="12">
        <v>-9999</v>
      </c>
      <c r="EO33" s="10">
        <v>-9999</v>
      </c>
      <c r="EP33" s="10">
        <v>-9999</v>
      </c>
      <c r="EQ33" s="10">
        <v>-9999</v>
      </c>
      <c r="ER33" s="10">
        <v>-9999</v>
      </c>
      <c r="ES33" s="10">
        <v>-9999</v>
      </c>
      <c r="ET33" s="10">
        <v>-9999</v>
      </c>
      <c r="EU33" s="10">
        <v>-9999</v>
      </c>
      <c r="EV33" s="10">
        <v>-9999</v>
      </c>
      <c r="EW33" s="10">
        <v>-9999</v>
      </c>
      <c r="EX33" s="10">
        <v>-9999</v>
      </c>
      <c r="EY33" s="21">
        <v>-9999</v>
      </c>
      <c r="EZ33" s="21">
        <v>-9999</v>
      </c>
      <c r="FA33" s="21">
        <v>-9999</v>
      </c>
      <c r="FB33" s="21">
        <v>-9999</v>
      </c>
      <c r="FC33" s="21">
        <v>-9999</v>
      </c>
      <c r="FD33" s="21">
        <v>-9999</v>
      </c>
      <c r="FE33" s="21">
        <v>-9999</v>
      </c>
      <c r="FF33" s="21">
        <v>-9999</v>
      </c>
      <c r="FG33" s="21">
        <v>-9999</v>
      </c>
      <c r="FH33" s="10">
        <v>-9999</v>
      </c>
      <c r="FI33" s="13">
        <v>287.88</v>
      </c>
      <c r="FJ33" s="10">
        <v>10</v>
      </c>
      <c r="FK33" s="10">
        <v>312.89</v>
      </c>
      <c r="FL33" s="10">
        <v>100</v>
      </c>
      <c r="FM33" s="10">
        <v>95.99</v>
      </c>
      <c r="FN33" s="10">
        <v>241.46999999999997</v>
      </c>
      <c r="FO33" s="10">
        <v>141.69</v>
      </c>
      <c r="FP33" s="10">
        <v>106.31</v>
      </c>
      <c r="FQ33" s="13">
        <f t="shared" si="47"/>
        <v>1042.2549019607843</v>
      </c>
      <c r="FR33" s="13">
        <f t="shared" si="48"/>
        <v>930.58473389355731</v>
      </c>
      <c r="FS33" s="13">
        <f t="shared" si="0"/>
        <v>2822.3529411764707</v>
      </c>
      <c r="FT33" s="13">
        <f t="shared" si="1"/>
        <v>3067.5490196078431</v>
      </c>
      <c r="FU33" s="13">
        <f t="shared" si="49"/>
        <v>941.07843137254906</v>
      </c>
      <c r="FV33" s="13">
        <f t="shared" si="50"/>
        <v>2367.3529411764703</v>
      </c>
      <c r="FW33" s="13">
        <f t="shared" si="51"/>
        <v>9198.3333333333321</v>
      </c>
      <c r="FX33" s="13">
        <f t="shared" si="52"/>
        <v>1389.1176470588234</v>
      </c>
      <c r="FY33" s="13">
        <v>61.91</v>
      </c>
      <c r="FZ33" s="13">
        <v>78.98</v>
      </c>
      <c r="GA33" s="13">
        <f t="shared" si="53"/>
        <v>0.79999999999999716</v>
      </c>
      <c r="GB33" s="10">
        <v>3.23</v>
      </c>
      <c r="GC33" s="13">
        <f t="shared" si="54"/>
        <v>91.162000000000006</v>
      </c>
      <c r="GD33" s="13">
        <v>1.24</v>
      </c>
      <c r="GE33" s="13">
        <f t="shared" si="55"/>
        <v>38.037607843137252</v>
      </c>
      <c r="GF33" s="13">
        <v>1.93</v>
      </c>
      <c r="GG33" s="13">
        <f t="shared" si="56"/>
        <v>18.162813725490196</v>
      </c>
      <c r="GH33" s="13">
        <v>3.81</v>
      </c>
      <c r="GI33" s="13">
        <f t="shared" si="57"/>
        <v>52.925382352941178</v>
      </c>
      <c r="GJ33" s="13">
        <f t="shared" si="58"/>
        <v>200.28780392156861</v>
      </c>
      <c r="GK33" s="13">
        <f t="shared" si="59"/>
        <v>178.82839635854339</v>
      </c>
      <c r="GL33" s="10">
        <v>18.600000000000001</v>
      </c>
      <c r="GM33" s="13">
        <v>4.8499999999999996</v>
      </c>
      <c r="GN33" s="13">
        <f t="shared" si="60"/>
        <v>3752.5834380442407</v>
      </c>
      <c r="GO33" s="13">
        <v>1.78</v>
      </c>
      <c r="GP33" s="13">
        <f t="shared" si="61"/>
        <v>0.36701030927835054</v>
      </c>
      <c r="GQ33" s="13">
        <f t="shared" si="62"/>
        <v>1377.2368081894328</v>
      </c>
      <c r="GR33" s="13">
        <f t="shared" si="63"/>
        <v>1542.505225172165</v>
      </c>
      <c r="GS33" s="21">
        <v>-9999</v>
      </c>
      <c r="GT33" s="13">
        <v>3212.4375</v>
      </c>
      <c r="GU33" s="13">
        <f t="shared" si="64"/>
        <v>1188.6018750000001</v>
      </c>
      <c r="GV33" s="13">
        <f t="shared" si="65"/>
        <v>1331.2341000000001</v>
      </c>
      <c r="GW33" s="21">
        <v>-9999</v>
      </c>
      <c r="GX33" s="21">
        <v>-9999</v>
      </c>
      <c r="GY33" s="13">
        <v>2.2999999999999998</v>
      </c>
      <c r="GZ33" s="13">
        <f t="shared" si="66"/>
        <v>2.2399999999999998</v>
      </c>
      <c r="HA33" s="21">
        <v>2318</v>
      </c>
      <c r="HB33" s="13">
        <f t="shared" si="2"/>
        <v>0.46185567010309275</v>
      </c>
      <c r="HC33" s="21">
        <f t="shared" si="91"/>
        <v>1779.5756510312895</v>
      </c>
      <c r="HD33" s="22">
        <f t="shared" si="4"/>
        <v>1.292134831460674</v>
      </c>
      <c r="HE33" s="21">
        <f t="shared" si="5"/>
        <v>1793.5027648219693</v>
      </c>
      <c r="HF33" s="13">
        <v>4.1100000000000003</v>
      </c>
      <c r="HG33" s="22">
        <f t="shared" si="67"/>
        <v>73.140559257386002</v>
      </c>
      <c r="HH33" s="22">
        <v>0</v>
      </c>
      <c r="HI33" s="13">
        <v>0.55468695652173927</v>
      </c>
      <c r="HJ33" s="13">
        <v>0.40617826086956516</v>
      </c>
      <c r="HK33" s="13">
        <v>0.41078695652173913</v>
      </c>
      <c r="HL33" s="13">
        <v>0.34330434782608693</v>
      </c>
      <c r="HM33" s="13">
        <v>0.21151521739130433</v>
      </c>
      <c r="HN33" s="13">
        <v>0.19318695652173909</v>
      </c>
      <c r="HO33" s="13">
        <v>0.23524058695652172</v>
      </c>
      <c r="HP33" s="13">
        <v>0.14888908695652181</v>
      </c>
      <c r="HQ33" s="13">
        <v>8.3832086956521751E-2</v>
      </c>
      <c r="HR33" s="13">
        <v>-5.6957608695652161E-3</v>
      </c>
      <c r="HS33" s="13">
        <v>0.15444821739130435</v>
      </c>
      <c r="HT33" s="13">
        <v>0.44771413043478264</v>
      </c>
      <c r="HU33" s="13">
        <v>0.48322867391304369</v>
      </c>
      <c r="HV33" s="13">
        <v>0.13178913043478263</v>
      </c>
      <c r="HW33" s="13">
        <v>0.61570043478260883</v>
      </c>
      <c r="HX33" s="13">
        <v>1.0386330869565221</v>
      </c>
      <c r="HY33" s="13">
        <v>0.65622621739130438</v>
      </c>
      <c r="HZ33" s="13">
        <v>1.0332353260869565</v>
      </c>
      <c r="IA33" s="13">
        <v>0.70184349999999984</v>
      </c>
      <c r="IB33" s="13">
        <v>0.5739749999999999</v>
      </c>
      <c r="IC33" s="13">
        <v>0.42638749999999997</v>
      </c>
      <c r="ID33" s="13">
        <v>0.41485624999999998</v>
      </c>
      <c r="IE33" s="13">
        <v>0.378525</v>
      </c>
      <c r="IF33" s="13">
        <v>0.263625</v>
      </c>
      <c r="IG33" s="13">
        <v>0.23719374999999993</v>
      </c>
      <c r="IH33" s="13">
        <v>0.204992125</v>
      </c>
      <c r="II33" s="13">
        <v>0.16074268750000001</v>
      </c>
      <c r="IJ33" s="13">
        <v>5.9380000000000002E-2</v>
      </c>
      <c r="IK33" s="13">
        <v>1.36495E-2</v>
      </c>
      <c r="IL33" s="13">
        <v>0.14740043750000001</v>
      </c>
      <c r="IM33" s="13">
        <v>0.37033781249999997</v>
      </c>
      <c r="IN33" s="13">
        <v>0.41497399999999995</v>
      </c>
      <c r="IO33" s="13">
        <v>0.11490000000000002</v>
      </c>
      <c r="IP33" s="13">
        <v>0.51653162500000005</v>
      </c>
      <c r="IQ33" s="13">
        <v>0.91548537500000005</v>
      </c>
      <c r="IR33" s="13">
        <v>0.71730881249999989</v>
      </c>
      <c r="IS33" s="13">
        <v>0.92572512499999993</v>
      </c>
      <c r="IT33" s="13">
        <v>0.75294162499999984</v>
      </c>
      <c r="IU33" s="13">
        <v>0.67317142857142853</v>
      </c>
      <c r="IV33" s="13">
        <v>0.47000238095238089</v>
      </c>
      <c r="IW33" s="13">
        <v>0.46002380952380956</v>
      </c>
      <c r="IX33" s="13">
        <v>0.41103809523809515</v>
      </c>
      <c r="IY33" s="13">
        <v>0.29461666666666669</v>
      </c>
      <c r="IZ33" s="13">
        <v>0.25931666666666658</v>
      </c>
      <c r="JA33" s="13">
        <v>0.24154757142857144</v>
      </c>
      <c r="JB33" s="13">
        <v>0.18787269047619054</v>
      </c>
      <c r="JC33" s="13">
        <v>6.6873785714285705E-2</v>
      </c>
      <c r="JD33" s="13">
        <v>1.0694761904761908E-2</v>
      </c>
      <c r="JE33" s="13">
        <v>0.17753128571428572</v>
      </c>
      <c r="JF33" s="13">
        <v>0.39092533333333329</v>
      </c>
      <c r="JG33" s="13">
        <v>0.44357630952380961</v>
      </c>
      <c r="JH33" s="13">
        <v>0.11642142857142856</v>
      </c>
      <c r="JI33" s="13">
        <v>0.63761452380952388</v>
      </c>
      <c r="JJ33" s="13">
        <v>0.94651635714285698</v>
      </c>
      <c r="JK33" s="13">
        <v>0.73438899999999996</v>
      </c>
      <c r="JL33" s="13">
        <v>0.95429716666666686</v>
      </c>
      <c r="JM33" s="13">
        <v>0.77404826190476206</v>
      </c>
      <c r="JN33" s="13">
        <v>0.65486315789473704</v>
      </c>
      <c r="JO33" s="13">
        <v>0.43012105263157902</v>
      </c>
      <c r="JP33" s="13">
        <v>0.4392947368421054</v>
      </c>
      <c r="JQ33" s="13">
        <v>0.38304210526315785</v>
      </c>
      <c r="JR33" s="13">
        <v>0.28333684210526316</v>
      </c>
      <c r="JS33" s="13">
        <v>0.24654736842105263</v>
      </c>
      <c r="JT33" s="13">
        <v>0.26175568421052636</v>
      </c>
      <c r="JU33" s="13">
        <v>0.19691831578947364</v>
      </c>
      <c r="JV33" s="13">
        <v>5.7821157894736845E-2</v>
      </c>
      <c r="JW33" s="13">
        <v>-1.0590684210526315E-2</v>
      </c>
      <c r="JX33" s="13">
        <v>0.20707105263157893</v>
      </c>
      <c r="JY33" s="13">
        <v>0.39583999999999997</v>
      </c>
      <c r="JZ33" s="13">
        <v>0.45285384210526303</v>
      </c>
      <c r="KA33" s="13">
        <v>9.9705263157894741E-2</v>
      </c>
      <c r="KB33" s="13">
        <v>0.71017615789473698</v>
      </c>
      <c r="KC33" s="13">
        <v>1.053239</v>
      </c>
      <c r="KD33" s="13">
        <v>0.79080021052631577</v>
      </c>
      <c r="KE33" s="13">
        <v>1.0438827368421053</v>
      </c>
      <c r="KF33" s="13">
        <v>0.82638721052631581</v>
      </c>
      <c r="KG33" s="13">
        <v>0.54945862068965512</v>
      </c>
      <c r="KH33" s="13">
        <v>0.35851034482758626</v>
      </c>
      <c r="KI33" s="13">
        <v>0.31136206896551721</v>
      </c>
      <c r="KJ33" s="13">
        <v>0.31460689655172414</v>
      </c>
      <c r="KK33" s="13">
        <v>0.21704827586206896</v>
      </c>
      <c r="KL33" s="13">
        <v>0.18927241379310342</v>
      </c>
      <c r="KM33" s="13">
        <v>0.27106486206896557</v>
      </c>
      <c r="KN33" s="13">
        <v>0.27605565517241382</v>
      </c>
      <c r="KO33" s="13">
        <v>6.5065827586206895E-2</v>
      </c>
      <c r="KP33" s="13">
        <v>7.0353275862068951E-2</v>
      </c>
      <c r="KQ33" s="13">
        <v>0.20986189655172416</v>
      </c>
      <c r="KR33" s="13">
        <v>0.43313713793103448</v>
      </c>
      <c r="KS33" s="13">
        <v>0.48695282758620695</v>
      </c>
      <c r="KT33" s="13">
        <v>9.7558620689655207E-2</v>
      </c>
      <c r="KU33" s="13">
        <v>0.7484517586206898</v>
      </c>
      <c r="KV33" s="13">
        <v>0.76269865517241364</v>
      </c>
      <c r="KW33" s="13">
        <v>0.77735496551724137</v>
      </c>
      <c r="KX33" s="13">
        <v>0.80342765517241399</v>
      </c>
      <c r="KY33" s="13">
        <v>0.8158988275862068</v>
      </c>
      <c r="KZ33" s="13">
        <v>0.51633749999999989</v>
      </c>
      <c r="LA33" s="13">
        <v>0.29396874999999995</v>
      </c>
      <c r="LB33" s="13">
        <v>0.22843437499999997</v>
      </c>
      <c r="LC33" s="13">
        <v>0.21993750000000001</v>
      </c>
      <c r="LD33" s="13">
        <v>0.17880937499999999</v>
      </c>
      <c r="LE33" s="13">
        <v>0.15694062499999997</v>
      </c>
      <c r="LF33" s="13">
        <v>0.40088596875000004</v>
      </c>
      <c r="LG33" s="13">
        <v>0.38545346874999997</v>
      </c>
      <c r="LH33" s="13">
        <v>0.14364287500000003</v>
      </c>
      <c r="LI33" s="13">
        <v>0.12557965625</v>
      </c>
      <c r="LJ33" s="13">
        <v>0.27357084375000001</v>
      </c>
      <c r="LK33" s="13">
        <v>0.48420196874999999</v>
      </c>
      <c r="LL33" s="13">
        <v>0.53239134375000041</v>
      </c>
      <c r="LM33" s="13">
        <v>4.1128125000000008E-2</v>
      </c>
      <c r="LN33" s="13">
        <v>1.3551167812499998</v>
      </c>
      <c r="LO33" s="13">
        <v>0.71471087500000008</v>
      </c>
      <c r="LP33" s="13">
        <v>0.68568862500000016</v>
      </c>
      <c r="LQ33" s="13">
        <v>0.77564846874999982</v>
      </c>
      <c r="LR33" s="13">
        <v>0.75310896874999989</v>
      </c>
      <c r="LS33" s="21">
        <v>-9999</v>
      </c>
      <c r="LT33" s="21">
        <v>-9999</v>
      </c>
      <c r="LU33" s="21">
        <v>-9999</v>
      </c>
      <c r="LV33" s="13">
        <f t="shared" si="96"/>
        <v>10130</v>
      </c>
      <c r="LW33" s="13">
        <f t="shared" si="7"/>
        <v>3904.6436384374997</v>
      </c>
      <c r="LX33" s="13">
        <v>0.57189999999999996</v>
      </c>
      <c r="LY33" s="13">
        <v>0.30940000000000001</v>
      </c>
      <c r="LZ33" s="13">
        <v>0.14549999999999999</v>
      </c>
      <c r="MA33" s="13">
        <v>0.1694</v>
      </c>
      <c r="MB33" s="13">
        <v>0.14360000000000001</v>
      </c>
      <c r="MC33" s="13">
        <v>0.13109999999999999</v>
      </c>
      <c r="MD33" s="13">
        <v>0.54090000000000005</v>
      </c>
      <c r="ME33" s="13">
        <v>0.59289999999999998</v>
      </c>
      <c r="MF33" s="13">
        <v>0.2913</v>
      </c>
      <c r="MG33" s="13">
        <v>0.35949999999999999</v>
      </c>
      <c r="MH33" s="13">
        <v>0.29730000000000001</v>
      </c>
      <c r="MI33" s="13">
        <v>0.59740000000000004</v>
      </c>
      <c r="MJ33" s="13">
        <v>0.62560000000000004</v>
      </c>
      <c r="MK33" s="13">
        <v>2.58E-2</v>
      </c>
      <c r="ML33" s="13">
        <v>2.3923000000000001</v>
      </c>
      <c r="MM33" s="13">
        <v>0.50290000000000001</v>
      </c>
      <c r="MN33" s="13">
        <v>0.55210000000000004</v>
      </c>
      <c r="MO33" s="13">
        <v>0.61670000000000003</v>
      </c>
      <c r="MP33" s="13">
        <v>0.65469999999999995</v>
      </c>
      <c r="MQ33" s="13">
        <v>37.872068966000001</v>
      </c>
      <c r="MR33" s="13">
        <v>36.635862068999998</v>
      </c>
      <c r="MS33" s="13">
        <v>37.060344827999998</v>
      </c>
      <c r="MT33" s="13">
        <f t="shared" si="69"/>
        <v>-0.81172413800000243</v>
      </c>
      <c r="MU33" s="13">
        <v>104.77586207</v>
      </c>
      <c r="MV33" s="13">
        <f t="shared" si="70"/>
        <v>42.224137929999998</v>
      </c>
      <c r="MW33" s="13">
        <f t="shared" si="8"/>
        <v>25.034691378696998</v>
      </c>
      <c r="MX33" s="13">
        <v>0.45369032258064518</v>
      </c>
      <c r="MY33" s="13">
        <v>0.21976774193548379</v>
      </c>
      <c r="MZ33" s="13">
        <v>0.10544838709677419</v>
      </c>
      <c r="NA33" s="13">
        <v>0.11686129032258064</v>
      </c>
      <c r="NB33" s="13">
        <v>9.7690322580645153E-2</v>
      </c>
      <c r="NC33" s="13">
        <v>8.5590322580645153E-2</v>
      </c>
      <c r="ND33" s="13">
        <v>0.58868441935483862</v>
      </c>
      <c r="NE33" s="13">
        <v>0.62134477419354839</v>
      </c>
      <c r="NF33" s="13">
        <v>0.30463696774193544</v>
      </c>
      <c r="NG33" s="13">
        <v>0.35099374193548388</v>
      </c>
      <c r="NH33" s="13">
        <v>0.34675212903225805</v>
      </c>
      <c r="NI33" s="13">
        <v>0.64462312903225794</v>
      </c>
      <c r="NJ33" s="13">
        <v>0.68127512903225829</v>
      </c>
      <c r="NK33" s="13">
        <v>1.9170967741935486E-2</v>
      </c>
      <c r="NL33" s="13">
        <v>2.8910192258064522</v>
      </c>
      <c r="NM33" s="13">
        <v>0.55982467741935482</v>
      </c>
      <c r="NN33" s="13">
        <v>0.5899161935483872</v>
      </c>
      <c r="NO33" s="13">
        <v>0.67285290322580649</v>
      </c>
      <c r="NP33" s="13">
        <v>0.69523725806451642</v>
      </c>
      <c r="NQ33" s="13">
        <v>39.876785714</v>
      </c>
      <c r="NR33" s="13">
        <v>40.423571428999999</v>
      </c>
      <c r="NS33" s="13">
        <v>123.58928571</v>
      </c>
      <c r="NT33" s="13">
        <f t="shared" si="71"/>
        <v>42.410714290000001</v>
      </c>
      <c r="NU33" s="13">
        <f t="shared" si="9"/>
        <v>26.351675693907147</v>
      </c>
      <c r="NV33" s="13">
        <v>0.56941481481481471</v>
      </c>
      <c r="NW33" s="13">
        <v>0.26041666666666663</v>
      </c>
      <c r="NX33" s="13">
        <v>9.6146296296296327E-2</v>
      </c>
      <c r="NY33" s="13">
        <v>0.11398148148148145</v>
      </c>
      <c r="NZ33" s="13">
        <v>0.10179999999999999</v>
      </c>
      <c r="OA33" s="13">
        <v>8.818333333333335E-2</v>
      </c>
      <c r="OB33" s="13">
        <v>0.66376364814814837</v>
      </c>
      <c r="OC33" s="13">
        <v>0.70788398148148146</v>
      </c>
      <c r="OD33" s="13">
        <v>0.38826283333333328</v>
      </c>
      <c r="OE33" s="13">
        <v>0.45784001851851841</v>
      </c>
      <c r="OF33" s="13">
        <v>0.37199685185185188</v>
      </c>
      <c r="OG33" s="13">
        <v>0.69456818518518526</v>
      </c>
      <c r="OH33" s="13">
        <v>0.73028325925925941</v>
      </c>
      <c r="OI33" s="13">
        <v>1.2181481481481484E-2</v>
      </c>
      <c r="OJ33" s="13">
        <v>4.0028774074074072</v>
      </c>
      <c r="OK33" s="13">
        <v>0.52782162962962986</v>
      </c>
      <c r="OL33" s="13">
        <v>0.56138585185185186</v>
      </c>
      <c r="OM33" s="13">
        <v>0.65566553703703712</v>
      </c>
      <c r="ON33" s="13">
        <v>0.68014905555555538</v>
      </c>
      <c r="OO33" s="13">
        <v>38.211764705999997</v>
      </c>
      <c r="OP33" s="13">
        <v>39.737647058999997</v>
      </c>
      <c r="OQ33" s="13">
        <v>115.83529412</v>
      </c>
      <c r="OR33" s="13">
        <f t="shared" si="80"/>
        <v>55.16470588</v>
      </c>
      <c r="OS33" s="13">
        <f t="shared" si="77"/>
        <v>39.050211635589292</v>
      </c>
      <c r="OT33" s="13">
        <v>0.60709743589743603</v>
      </c>
      <c r="OU33" s="13">
        <v>0.27150769230769234</v>
      </c>
      <c r="OV33" s="13">
        <v>7.8858974358974349E-2</v>
      </c>
      <c r="OW33" s="13">
        <v>0.11341025641025641</v>
      </c>
      <c r="OX33" s="13">
        <v>0.10623333333333335</v>
      </c>
      <c r="OY33" s="13">
        <v>9.9017948717948709E-2</v>
      </c>
      <c r="OZ33" s="13">
        <v>0.68095356410256414</v>
      </c>
      <c r="PA33" s="13">
        <v>0.76533874358974374</v>
      </c>
      <c r="PB33" s="13">
        <v>0.4058897692307693</v>
      </c>
      <c r="PC33" s="13">
        <v>0.54423158974358965</v>
      </c>
      <c r="PD33" s="13">
        <v>0.38127282051282052</v>
      </c>
      <c r="PE33" s="13">
        <v>0.69863879487179481</v>
      </c>
      <c r="PF33" s="13">
        <v>0.71629976923076932</v>
      </c>
      <c r="PG33" s="13">
        <v>7.176923076923079E-3</v>
      </c>
      <c r="PH33" s="13">
        <v>4.3488263846153856</v>
      </c>
      <c r="PI33" s="13">
        <v>0.49962302564102573</v>
      </c>
      <c r="PJ33" s="13">
        <v>0.5609495384615385</v>
      </c>
      <c r="PK33" s="13">
        <v>0.63747661538461531</v>
      </c>
      <c r="PL33" s="13">
        <v>0.68191074358974357</v>
      </c>
      <c r="PM33" s="13">
        <f t="shared" si="10"/>
        <v>0.55441597098658157</v>
      </c>
      <c r="PN33" s="13">
        <v>43.445937499999999</v>
      </c>
      <c r="PO33" s="13">
        <v>26.795000000000002</v>
      </c>
      <c r="PP33" s="13">
        <v>42.08</v>
      </c>
      <c r="PQ33" s="13">
        <f t="shared" si="92"/>
        <v>41.525584029013416</v>
      </c>
      <c r="PR33" s="13">
        <v>102.5</v>
      </c>
      <c r="PS33" s="13">
        <f t="shared" si="93"/>
        <v>86.5</v>
      </c>
      <c r="PT33" s="13">
        <f t="shared" si="12"/>
        <v>66.201801320512828</v>
      </c>
      <c r="PU33" s="13">
        <v>0.50912916666666663</v>
      </c>
      <c r="PV33" s="13">
        <v>0.21774583333333328</v>
      </c>
      <c r="PW33" s="13">
        <v>7.1054166666666654E-2</v>
      </c>
      <c r="PX33" s="13">
        <v>9.6629166666666697E-2</v>
      </c>
      <c r="PY33" s="13">
        <v>8.6570833333333319E-2</v>
      </c>
      <c r="PZ33" s="13">
        <v>7.6499999999999999E-2</v>
      </c>
      <c r="QA33" s="13">
        <v>0.67538508333333336</v>
      </c>
      <c r="QB33" s="13">
        <v>0.74851570833333314</v>
      </c>
      <c r="QC33" s="13">
        <v>0.37910833333333338</v>
      </c>
      <c r="QD33" s="13">
        <v>0.50068804166666669</v>
      </c>
      <c r="QE33" s="13">
        <v>0.40009345833333332</v>
      </c>
      <c r="QF33" s="13">
        <v>0.70518758333333331</v>
      </c>
      <c r="QG33" s="13">
        <v>0.73575758333333319</v>
      </c>
      <c r="QH33" s="13">
        <v>1.0058333333333334E-2</v>
      </c>
      <c r="QI33" s="13">
        <v>4.2876538750000002</v>
      </c>
      <c r="QJ33" s="13">
        <v>0.53699075000000007</v>
      </c>
      <c r="QK33" s="13">
        <v>0.59447291666666668</v>
      </c>
      <c r="QL33" s="13">
        <v>0.66898487500000003</v>
      </c>
      <c r="QM33" s="13">
        <v>0.71002529166666672</v>
      </c>
      <c r="QN33" s="13">
        <f t="shared" si="13"/>
        <v>0.37530479280283024</v>
      </c>
      <c r="QO33" s="13">
        <v>38.270000000000003</v>
      </c>
      <c r="QP33" s="13">
        <v>38.99</v>
      </c>
      <c r="QQ33" s="13">
        <v>108.52</v>
      </c>
      <c r="QR33" s="13">
        <f t="shared" si="109"/>
        <v>80.48</v>
      </c>
      <c r="QS33" s="13">
        <f t="shared" si="110"/>
        <v>60.240544206666655</v>
      </c>
      <c r="QT33" s="13">
        <v>0.55302903225806466</v>
      </c>
      <c r="QU33" s="13">
        <v>0.23810967741935482</v>
      </c>
      <c r="QV33" s="13">
        <v>6.5874193548387083E-2</v>
      </c>
      <c r="QW33" s="13">
        <v>8.9958064516129019E-2</v>
      </c>
      <c r="QX33" s="13">
        <v>8.8983870967741935E-2</v>
      </c>
      <c r="QY33" s="13">
        <v>7.8951612903225804E-2</v>
      </c>
      <c r="QZ33" s="13">
        <v>0.71613019354838714</v>
      </c>
      <c r="RA33" s="13">
        <v>0.78219745161290322</v>
      </c>
      <c r="RB33" s="13">
        <v>0.44730358064516129</v>
      </c>
      <c r="RC33" s="13">
        <v>0.56126745161290326</v>
      </c>
      <c r="RD33" s="13">
        <v>0.39686922580645173</v>
      </c>
      <c r="RE33" s="13">
        <v>0.7185824193548388</v>
      </c>
      <c r="RF33" s="13">
        <v>0.74681958064516141</v>
      </c>
      <c r="RG33" s="13">
        <v>9.7419354838709663E-4</v>
      </c>
      <c r="RH33" s="13">
        <v>5.1386061935483873</v>
      </c>
      <c r="RI33" s="13">
        <v>0.50817454838709686</v>
      </c>
      <c r="RJ33" s="13">
        <v>0.55479561290322588</v>
      </c>
      <c r="RK33" s="13">
        <v>0.6478135483870967</v>
      </c>
      <c r="RL33" s="13">
        <v>0.68115596774193532</v>
      </c>
      <c r="RM33" s="13">
        <f t="shared" si="14"/>
        <v>0.51546238555819357</v>
      </c>
      <c r="RN33" s="13">
        <v>0.57951538461538488</v>
      </c>
      <c r="RO33" s="13">
        <v>0.26634871794871795</v>
      </c>
      <c r="RP33" s="13">
        <v>5.8810256410256424E-2</v>
      </c>
      <c r="RQ33" s="13">
        <v>9.6946153846153862E-2</v>
      </c>
      <c r="RR33" s="13">
        <v>8.9935897435897444E-2</v>
      </c>
      <c r="RS33" s="13">
        <v>8.1094871794871792E-2</v>
      </c>
      <c r="RT33" s="13">
        <v>0.70677507692307684</v>
      </c>
      <c r="RU33" s="13">
        <v>0.80879074358974357</v>
      </c>
      <c r="RV33" s="13">
        <v>0.46015587179487172</v>
      </c>
      <c r="RW33" s="13">
        <v>0.63077694871794854</v>
      </c>
      <c r="RX33" s="13">
        <v>0.36776569230769229</v>
      </c>
      <c r="RY33" s="13">
        <v>0.72582717948717934</v>
      </c>
      <c r="RZ33" s="13">
        <v>0.75095730769230751</v>
      </c>
      <c r="SA33" s="13">
        <v>7.0102564102564099E-3</v>
      </c>
      <c r="SB33" s="13">
        <v>4.9557628974358972</v>
      </c>
      <c r="SC33" s="13">
        <v>0.45540151282051272</v>
      </c>
      <c r="SD33" s="13">
        <v>0.52088453846153848</v>
      </c>
      <c r="SE33" s="13">
        <v>0.60160612820512815</v>
      </c>
      <c r="SF33" s="13">
        <v>0.64954912820512833</v>
      </c>
      <c r="SG33" s="13">
        <f t="shared" si="15"/>
        <v>0.78648818804611254</v>
      </c>
      <c r="SH33" s="21">
        <v>141.5</v>
      </c>
      <c r="SI33" s="21">
        <f t="shared" si="129"/>
        <v>61.5</v>
      </c>
      <c r="SJ33" s="24">
        <f t="shared" si="130"/>
        <v>49.740630730769226</v>
      </c>
      <c r="SK33" s="13">
        <v>0.62021111111111127</v>
      </c>
      <c r="SL33" s="13">
        <v>0.26086666666666664</v>
      </c>
      <c r="SM33" s="13">
        <v>5.0105555555555563E-2</v>
      </c>
      <c r="SN33" s="13">
        <v>8.2202777777777777E-2</v>
      </c>
      <c r="SO33" s="13">
        <v>8.1522222222222232E-2</v>
      </c>
      <c r="SP33" s="13">
        <v>7.6366666666666652E-2</v>
      </c>
      <c r="SQ33" s="13">
        <v>0.76242652777777764</v>
      </c>
      <c r="SR33" s="13">
        <v>0.84624636111111118</v>
      </c>
      <c r="SS33" s="13">
        <v>0.51729877777777789</v>
      </c>
      <c r="ST33" s="13">
        <v>0.67270802777777772</v>
      </c>
      <c r="SU33" s="13">
        <v>0.40614627777777773</v>
      </c>
      <c r="SV33" s="13">
        <v>0.7644983888888891</v>
      </c>
      <c r="SW33" s="13">
        <v>0.77864580555555585</v>
      </c>
      <c r="SX33" s="13">
        <v>6.8055555555555534E-4</v>
      </c>
      <c r="SY33" s="13">
        <v>6.521162416666666</v>
      </c>
      <c r="SZ33" s="13">
        <v>0.48012791666666654</v>
      </c>
      <c r="TA33" s="13">
        <v>0.53276944444444441</v>
      </c>
      <c r="TB33" s="13">
        <v>0.63016361111111108</v>
      </c>
      <c r="TC33" s="13">
        <v>0.66760291666666671</v>
      </c>
      <c r="TD33" s="13">
        <v>1.5723656479999999</v>
      </c>
      <c r="TE33" s="13">
        <v>-0.75063762999999994</v>
      </c>
      <c r="TF33" s="13">
        <f t="shared" si="73"/>
        <v>0.91125739217208068</v>
      </c>
      <c r="TG33" s="21">
        <v>125.73076923076923</v>
      </c>
      <c r="TH33" s="21">
        <f t="shared" si="16"/>
        <v>77.269230769230774</v>
      </c>
      <c r="TI33" s="24">
        <f t="shared" si="74"/>
        <v>65.388805364316255</v>
      </c>
      <c r="TJ33" s="26">
        <v>32</v>
      </c>
      <c r="TK33" s="24">
        <v>5.17</v>
      </c>
      <c r="TL33" s="13">
        <v>1.05</v>
      </c>
      <c r="TM33" s="24">
        <v>80.900000000000006</v>
      </c>
      <c r="TN33" s="24">
        <v>28.5</v>
      </c>
      <c r="TO33" s="24">
        <v>5.5</v>
      </c>
      <c r="TP33" s="24">
        <v>9.9</v>
      </c>
    </row>
    <row r="34" spans="1:536" x14ac:dyDescent="0.25">
      <c r="A34" s="10">
        <v>33</v>
      </c>
      <c r="B34" s="20">
        <v>5</v>
      </c>
      <c r="C34" s="21">
        <v>105</v>
      </c>
      <c r="D34" s="21">
        <v>1</v>
      </c>
      <c r="E34" s="13" t="s">
        <v>65</v>
      </c>
      <c r="F34" s="21">
        <v>6</v>
      </c>
      <c r="G34" s="24">
        <f t="shared" si="17"/>
        <v>116.48000000000002</v>
      </c>
      <c r="H34" s="24">
        <f t="shared" si="18"/>
        <v>38.826666666666675</v>
      </c>
      <c r="I34" s="21">
        <v>104</v>
      </c>
      <c r="J34" s="13">
        <f t="shared" si="19"/>
        <v>38.826666666666675</v>
      </c>
      <c r="K34" s="13">
        <f t="shared" si="20"/>
        <v>38.826666666666675</v>
      </c>
      <c r="L34" s="13">
        <f t="shared" si="21"/>
        <v>38.826666666666675</v>
      </c>
      <c r="M34" s="22">
        <v>408720.46584800002</v>
      </c>
      <c r="N34" s="22">
        <v>3660557.1589500001</v>
      </c>
      <c r="O34" s="23">
        <v>33.079785000000001</v>
      </c>
      <c r="P34" s="23">
        <v>-111.977993</v>
      </c>
      <c r="Q34" s="13">
        <v>49.839999999999996</v>
      </c>
      <c r="R34" s="13">
        <v>22.72</v>
      </c>
      <c r="S34" s="13">
        <v>27.439999999999998</v>
      </c>
      <c r="T34" s="13">
        <v>53.839999999999996</v>
      </c>
      <c r="U34" s="13">
        <v>20.72</v>
      </c>
      <c r="V34" s="13">
        <v>25.439999999999998</v>
      </c>
      <c r="W34" s="10">
        <v>-9999</v>
      </c>
      <c r="X34" s="10">
        <v>-9999</v>
      </c>
      <c r="Y34" s="10">
        <v>-9999</v>
      </c>
      <c r="Z34" s="13">
        <v>45.991735537190102</v>
      </c>
      <c r="AA34" s="21">
        <v>-9999</v>
      </c>
      <c r="AB34" s="21">
        <v>-9999</v>
      </c>
      <c r="AC34" s="21">
        <v>-9999</v>
      </c>
      <c r="AD34" s="10">
        <v>8.4</v>
      </c>
      <c r="AE34" s="10">
        <v>7.2</v>
      </c>
      <c r="AF34" s="13">
        <v>0.64</v>
      </c>
      <c r="AG34" s="10" t="s">
        <v>132</v>
      </c>
      <c r="AH34" s="10">
        <v>2</v>
      </c>
      <c r="AI34" s="24">
        <v>1.2</v>
      </c>
      <c r="AJ34" s="24">
        <v>0.5</v>
      </c>
      <c r="AK34" s="10">
        <v>1</v>
      </c>
      <c r="AL34" s="10">
        <v>423</v>
      </c>
      <c r="AM34" s="10">
        <v>22</v>
      </c>
      <c r="AN34" s="13">
        <v>2.39</v>
      </c>
      <c r="AO34" s="24">
        <v>5.2</v>
      </c>
      <c r="AP34" s="24">
        <v>11.4</v>
      </c>
      <c r="AQ34" s="13">
        <v>4.0999999999999996</v>
      </c>
      <c r="AR34" s="10">
        <v>2861</v>
      </c>
      <c r="AS34" s="10">
        <v>330</v>
      </c>
      <c r="AT34" s="10">
        <v>216</v>
      </c>
      <c r="AU34" s="10">
        <v>19.100000000000001</v>
      </c>
      <c r="AV34" s="10">
        <v>0</v>
      </c>
      <c r="AW34" s="10">
        <v>6</v>
      </c>
      <c r="AX34" s="10">
        <v>75</v>
      </c>
      <c r="AY34" s="10">
        <v>14</v>
      </c>
      <c r="AZ34" s="10">
        <v>5</v>
      </c>
      <c r="BA34" s="10">
        <v>1.2</v>
      </c>
      <c r="BB34" s="10">
        <v>124</v>
      </c>
      <c r="BC34" s="25">
        <v>1.9691138987455645</v>
      </c>
      <c r="BD34" s="25">
        <v>2.7261833433193532</v>
      </c>
      <c r="BE34" s="25">
        <v>2.9821669414056644</v>
      </c>
      <c r="BF34" s="25">
        <v>1.8532394225485789</v>
      </c>
      <c r="BG34" s="25">
        <v>3.1795790416480072</v>
      </c>
      <c r="BH34" s="25">
        <v>4.08</v>
      </c>
      <c r="BI34" s="13">
        <f t="shared" si="22"/>
        <v>18.78118896825967</v>
      </c>
      <c r="BJ34" s="13">
        <f t="shared" si="23"/>
        <v>30.709856733882326</v>
      </c>
      <c r="BK34" s="13">
        <f t="shared" si="24"/>
        <v>38.122814424076644</v>
      </c>
      <c r="BL34" s="13">
        <f t="shared" ref="BL34:BM34" si="147">(BK34+(BG34*4))</f>
        <v>50.841130590668669</v>
      </c>
      <c r="BM34" s="13">
        <f t="shared" si="147"/>
        <v>67.161130590668677</v>
      </c>
      <c r="BN34" s="13">
        <f t="shared" si="26"/>
        <v>7.4129576901943155</v>
      </c>
      <c r="BO34" s="13">
        <f t="shared" si="27"/>
        <v>12.718316166592029</v>
      </c>
      <c r="BP34" s="13">
        <f t="shared" si="28"/>
        <v>16.32</v>
      </c>
      <c r="BQ34" s="13">
        <f t="shared" si="29"/>
        <v>36.451273856786344</v>
      </c>
      <c r="BR34" s="25">
        <v>2.2689789594682392</v>
      </c>
      <c r="BS34" s="25">
        <v>2.2768124625524266</v>
      </c>
      <c r="BT34" s="25">
        <v>1.8732204405814477</v>
      </c>
      <c r="BU34" s="25">
        <v>1.6734102602527601</v>
      </c>
      <c r="BV34" s="25">
        <v>1.771408667960392</v>
      </c>
      <c r="BW34" s="25">
        <v>1.5249999999999999</v>
      </c>
      <c r="BX34" s="13">
        <f t="shared" si="30"/>
        <v>18.183165688082664</v>
      </c>
      <c r="BY34" s="13">
        <f t="shared" si="31"/>
        <v>25.676047450408454</v>
      </c>
      <c r="BZ34" s="13">
        <f t="shared" si="32"/>
        <v>32.369688491419495</v>
      </c>
      <c r="CA34" s="13">
        <f t="shared" si="33"/>
        <v>6.6936410410110403</v>
      </c>
      <c r="CB34" s="13">
        <f t="shared" si="34"/>
        <v>7.0856346718415679</v>
      </c>
      <c r="CC34" s="13">
        <f t="shared" si="35"/>
        <v>6.1</v>
      </c>
      <c r="CD34" s="13">
        <f t="shared" si="36"/>
        <v>19.879275712852611</v>
      </c>
      <c r="CE34" s="13">
        <v>9.15</v>
      </c>
      <c r="CF34" s="13">
        <v>9.02</v>
      </c>
      <c r="CG34" s="13">
        <v>3.585</v>
      </c>
      <c r="CH34" s="13">
        <v>2.09</v>
      </c>
      <c r="CI34" s="13">
        <v>3.0149999999999997</v>
      </c>
      <c r="CJ34" s="13">
        <v>2.74</v>
      </c>
      <c r="CK34" s="13">
        <f t="shared" ref="CK34:CK37" si="148">(4*CE34)+(4*CF34)</f>
        <v>72.680000000000007</v>
      </c>
      <c r="CL34" s="13">
        <f t="shared" ref="CL34:CL37" si="149">CK34+(4*CG34)</f>
        <v>87.02000000000001</v>
      </c>
      <c r="CM34" s="13">
        <f t="shared" ref="CM34:CM37" si="150">(CL34+(CH34*4))</f>
        <v>95.38000000000001</v>
      </c>
      <c r="CN34" s="13">
        <f t="shared" ref="CN34:CO34" si="151">(CM34+(CI34*4))</f>
        <v>107.44000000000001</v>
      </c>
      <c r="CO34" s="13">
        <f t="shared" si="151"/>
        <v>118.4</v>
      </c>
      <c r="CP34" s="13">
        <f t="shared" ref="CP34:CP37" si="152">(CH34*4)</f>
        <v>8.36</v>
      </c>
      <c r="CQ34" s="13">
        <f t="shared" ref="CQ34:CQ37" si="153">(CI34*4)</f>
        <v>12.059999999999999</v>
      </c>
      <c r="CR34" s="13">
        <f t="shared" ref="CR34:CR37" si="154">(CJ34*4)</f>
        <v>10.96</v>
      </c>
      <c r="CS34" s="13">
        <f t="shared" ref="CS34:CS37" si="155">SUM(CP34:CR34)</f>
        <v>31.38</v>
      </c>
      <c r="CT34" s="13">
        <v>3.6394657300432005</v>
      </c>
      <c r="CU34" s="13">
        <v>33.68232819492529</v>
      </c>
      <c r="CV34" s="13">
        <v>0.96302208034051695</v>
      </c>
      <c r="CW34" s="13">
        <v>27.37962223995746</v>
      </c>
      <c r="CX34" s="13">
        <v>0.6539074960127591</v>
      </c>
      <c r="CY34" s="13">
        <v>17.1398192450824</v>
      </c>
      <c r="CZ34" s="13">
        <v>9.9</v>
      </c>
      <c r="DA34" s="13">
        <v>9.9</v>
      </c>
      <c r="DB34" s="13">
        <v>9.9</v>
      </c>
      <c r="DC34" s="13">
        <v>27.333333333333332</v>
      </c>
      <c r="DD34" s="13">
        <v>37.666666666666664</v>
      </c>
      <c r="DE34" s="13">
        <v>40</v>
      </c>
      <c r="DF34" s="13">
        <v>52</v>
      </c>
      <c r="DG34" s="13">
        <v>52</v>
      </c>
      <c r="DH34" s="13">
        <v>59.333333333333336</v>
      </c>
      <c r="DI34" s="13">
        <v>57.666666666666664</v>
      </c>
      <c r="DJ34" s="13">
        <v>69</v>
      </c>
      <c r="DK34" s="13">
        <v>74.333333333333329</v>
      </c>
      <c r="DL34" s="13">
        <v>85.666666666666671</v>
      </c>
      <c r="DM34" s="13">
        <v>74.333333333333329</v>
      </c>
      <c r="DN34" s="13">
        <v>89.666666666666671</v>
      </c>
      <c r="DO34" s="13">
        <v>85.333333333333329</v>
      </c>
      <c r="DP34" s="13">
        <v>95</v>
      </c>
      <c r="DQ34" s="13">
        <f t="shared" si="45"/>
        <v>78</v>
      </c>
      <c r="DR34" s="13">
        <f t="shared" si="46"/>
        <v>78</v>
      </c>
      <c r="DS34" s="13">
        <v>85.333333333333329</v>
      </c>
      <c r="DT34" s="13">
        <v>98.333333333333329</v>
      </c>
      <c r="DU34" s="21">
        <v>131</v>
      </c>
      <c r="DV34" s="21">
        <v>147</v>
      </c>
      <c r="DW34" s="21">
        <v>166</v>
      </c>
      <c r="DX34" s="21">
        <v>171</v>
      </c>
      <c r="DY34" s="21">
        <v>178</v>
      </c>
      <c r="DZ34" s="21">
        <v>189</v>
      </c>
      <c r="EA34" s="21">
        <v>199</v>
      </c>
      <c r="EB34" s="21">
        <v>199</v>
      </c>
      <c r="EC34" s="21">
        <v>201</v>
      </c>
      <c r="ED34" s="21">
        <v>203</v>
      </c>
      <c r="EE34" s="12">
        <v>49.8</v>
      </c>
      <c r="EF34" s="12">
        <v>38.5</v>
      </c>
      <c r="EG34" s="12">
        <v>41.9</v>
      </c>
      <c r="EH34" s="12">
        <v>45.3</v>
      </c>
      <c r="EI34" s="12">
        <v>45.4</v>
      </c>
      <c r="EJ34" s="12">
        <v>39</v>
      </c>
      <c r="EK34" s="12">
        <v>49.3</v>
      </c>
      <c r="EL34" s="12">
        <v>43.7</v>
      </c>
      <c r="EM34" s="12">
        <v>50.6</v>
      </c>
      <c r="EN34" s="12">
        <v>40.700000000000003</v>
      </c>
      <c r="EO34" s="10">
        <v>4.88</v>
      </c>
      <c r="EP34" s="10">
        <v>5.86</v>
      </c>
      <c r="EQ34" s="10">
        <v>4.8899999999999997</v>
      </c>
      <c r="ER34" s="10">
        <v>4.67</v>
      </c>
      <c r="ES34" s="10">
        <v>4.1500000000000004</v>
      </c>
      <c r="ET34" s="10">
        <v>4.3</v>
      </c>
      <c r="EU34" s="10">
        <v>4.54</v>
      </c>
      <c r="EV34" s="10">
        <v>4.47</v>
      </c>
      <c r="EW34" s="10">
        <v>4.18</v>
      </c>
      <c r="EX34" s="10">
        <v>3.66</v>
      </c>
      <c r="EY34" s="13">
        <v>28896.896896896895</v>
      </c>
      <c r="EZ34" s="13">
        <v>15576.476476476477</v>
      </c>
      <c r="FA34" s="11">
        <v>17993.213572854293</v>
      </c>
      <c r="FB34" s="13">
        <v>11735.721393034824</v>
      </c>
      <c r="FC34" s="13">
        <v>11621.990049751243</v>
      </c>
      <c r="FD34" s="13">
        <v>9283.0677290836647</v>
      </c>
      <c r="FE34" s="11">
        <v>12966.266266266264</v>
      </c>
      <c r="FF34" s="11">
        <v>11221.215139442231</v>
      </c>
      <c r="FG34" s="11">
        <v>7447.0238095238092</v>
      </c>
      <c r="FH34" s="12">
        <v>1486.6604477611941</v>
      </c>
      <c r="FI34" s="13">
        <v>256.27</v>
      </c>
      <c r="FJ34" s="10">
        <v>15</v>
      </c>
      <c r="FK34" s="10">
        <v>266.39999999999998</v>
      </c>
      <c r="FL34" s="10">
        <v>78</v>
      </c>
      <c r="FM34" s="10">
        <v>73.13000000000001</v>
      </c>
      <c r="FN34" s="10">
        <v>218.92999999999998</v>
      </c>
      <c r="FO34" s="10">
        <v>124.19999999999999</v>
      </c>
      <c r="FP34" s="10">
        <v>99.12</v>
      </c>
      <c r="FQ34" s="13">
        <f t="shared" si="47"/>
        <v>971.76470588235293</v>
      </c>
      <c r="FR34" s="13">
        <f t="shared" si="48"/>
        <v>867.64705882352928</v>
      </c>
      <c r="FS34" s="13">
        <f t="shared" ref="FS34:FS65" si="156">(FI34*10000/(1000*1*1.02))</f>
        <v>2512.4509803921569</v>
      </c>
      <c r="FT34" s="13">
        <f t="shared" ref="FT34:FT65" si="157">(FK34*10000/(1000*1*1.02))</f>
        <v>2611.7647058823532</v>
      </c>
      <c r="FU34" s="13">
        <f t="shared" si="49"/>
        <v>716.96078431372564</v>
      </c>
      <c r="FV34" s="13">
        <f t="shared" si="50"/>
        <v>2146.372549019608</v>
      </c>
      <c r="FW34" s="13">
        <f t="shared" si="51"/>
        <v>7987.5490196078445</v>
      </c>
      <c r="FX34" s="13">
        <f t="shared" si="52"/>
        <v>1217.6470588235295</v>
      </c>
      <c r="FY34" s="13">
        <v>47</v>
      </c>
      <c r="FZ34" s="13">
        <v>81.09</v>
      </c>
      <c r="GA34" s="13">
        <f t="shared" si="53"/>
        <v>-3.8900000000000148</v>
      </c>
      <c r="GB34" s="10">
        <v>3.28</v>
      </c>
      <c r="GC34" s="13">
        <f t="shared" si="54"/>
        <v>82.408392156862732</v>
      </c>
      <c r="GD34" s="13">
        <v>1.31</v>
      </c>
      <c r="GE34" s="13">
        <f t="shared" si="55"/>
        <v>34.214117647058828</v>
      </c>
      <c r="GF34" s="13">
        <v>1.91</v>
      </c>
      <c r="GG34" s="13">
        <f t="shared" si="56"/>
        <v>13.69395098039216</v>
      </c>
      <c r="GH34" s="13">
        <v>4</v>
      </c>
      <c r="GI34" s="13">
        <f t="shared" si="57"/>
        <v>48.705882352941181</v>
      </c>
      <c r="GJ34" s="13">
        <f t="shared" si="58"/>
        <v>179.02234313725492</v>
      </c>
      <c r="GK34" s="13">
        <f t="shared" si="59"/>
        <v>159.84137780112044</v>
      </c>
      <c r="GL34" s="10">
        <v>17.2</v>
      </c>
      <c r="GM34" s="13">
        <v>4.42</v>
      </c>
      <c r="GN34" s="13">
        <f t="shared" si="60"/>
        <v>3698.2425030986947</v>
      </c>
      <c r="GO34" s="13">
        <v>1.64</v>
      </c>
      <c r="GP34" s="13">
        <f t="shared" si="61"/>
        <v>0.37104072398190041</v>
      </c>
      <c r="GQ34" s="13">
        <f t="shared" si="62"/>
        <v>1372.1985758103754</v>
      </c>
      <c r="GR34" s="13">
        <f t="shared" si="63"/>
        <v>1536.8624049076207</v>
      </c>
      <c r="GS34" s="13">
        <v>3403.489361702128</v>
      </c>
      <c r="GT34" s="13">
        <v>3125.3500000000008</v>
      </c>
      <c r="GU34" s="13">
        <f t="shared" si="64"/>
        <v>1156.3795000000002</v>
      </c>
      <c r="GV34" s="13">
        <f t="shared" si="65"/>
        <v>1295.1450400000003</v>
      </c>
      <c r="GW34" s="13">
        <f>GS34*GP34</f>
        <v>1262.8331568306537</v>
      </c>
      <c r="GX34" s="13">
        <f>GW34*1.12</f>
        <v>1414.3731356503322</v>
      </c>
      <c r="GY34" s="13">
        <v>2.06</v>
      </c>
      <c r="GZ34" s="13">
        <f t="shared" si="66"/>
        <v>2</v>
      </c>
      <c r="HA34" s="21">
        <v>2071</v>
      </c>
      <c r="HB34" s="13">
        <f t="shared" ref="HB34:HB65" si="158">GZ34/GM34</f>
        <v>0.45248868778280543</v>
      </c>
      <c r="HC34" s="21">
        <f t="shared" si="91"/>
        <v>1723.6152842496178</v>
      </c>
      <c r="HD34" s="22">
        <f t="shared" ref="HD34:HD61" si="159">HC34/GQ34</f>
        <v>1.2560975609756098</v>
      </c>
      <c r="HE34" s="21">
        <f t="shared" ref="HE34:HE61" si="160">HA34*(43560/(GL34*6.667*0.454))*(1/1000)</f>
        <v>1732.8190551849314</v>
      </c>
      <c r="HF34" s="13">
        <v>4.13</v>
      </c>
      <c r="HG34" s="22">
        <f t="shared" si="67"/>
        <v>71.185311239509204</v>
      </c>
      <c r="HH34" s="22">
        <v>0</v>
      </c>
      <c r="HI34" s="13">
        <v>0.5526441176470589</v>
      </c>
      <c r="HJ34" s="13">
        <v>0.40432352941176469</v>
      </c>
      <c r="HK34" s="13">
        <v>0.41201176470588236</v>
      </c>
      <c r="HL34" s="13">
        <v>0.34309117647058818</v>
      </c>
      <c r="HM34" s="13">
        <v>0.21161764705882355</v>
      </c>
      <c r="HN34" s="13">
        <v>0.19376176470588233</v>
      </c>
      <c r="HO34" s="13">
        <v>0.23379308823529407</v>
      </c>
      <c r="HP34" s="13">
        <v>0.14565985294117648</v>
      </c>
      <c r="HQ34" s="13">
        <v>8.1811794117647066E-2</v>
      </c>
      <c r="HR34" s="13">
        <v>-9.5033529411764715E-3</v>
      </c>
      <c r="HS34" s="13">
        <v>0.15494370588235293</v>
      </c>
      <c r="HT34" s="13">
        <v>0.44608644117647073</v>
      </c>
      <c r="HU34" s="13">
        <v>0.48070123529411762</v>
      </c>
      <c r="HV34" s="13">
        <v>0.13147352941176471</v>
      </c>
      <c r="HW34" s="13">
        <v>0.61082094117647046</v>
      </c>
      <c r="HX34" s="13">
        <v>1.0657075000000003</v>
      </c>
      <c r="HY34" s="13">
        <v>0.66267058823529412</v>
      </c>
      <c r="HZ34" s="13">
        <v>1.0566224705882352</v>
      </c>
      <c r="IA34" s="13">
        <v>0.70758255882352938</v>
      </c>
      <c r="IB34" s="13">
        <v>0.57403750000000009</v>
      </c>
      <c r="IC34" s="13">
        <v>0.41904374999999999</v>
      </c>
      <c r="ID34" s="13">
        <v>0.4115625</v>
      </c>
      <c r="IE34" s="13">
        <v>0.37461875</v>
      </c>
      <c r="IF34" s="13">
        <v>0.25840000000000002</v>
      </c>
      <c r="IG34" s="13">
        <v>0.23630000000000001</v>
      </c>
      <c r="IH34" s="13">
        <v>0.210080875</v>
      </c>
      <c r="II34" s="13">
        <v>0.16467193750000003</v>
      </c>
      <c r="IJ34" s="13">
        <v>5.5906124999999987E-2</v>
      </c>
      <c r="IK34" s="13">
        <v>8.8897500000000018E-3</v>
      </c>
      <c r="IL34" s="13">
        <v>0.15601024999999999</v>
      </c>
      <c r="IM34" s="13">
        <v>0.37898349999999992</v>
      </c>
      <c r="IN34" s="13">
        <v>0.41658537500000009</v>
      </c>
      <c r="IO34" s="13">
        <v>0.11621875000000004</v>
      </c>
      <c r="IP34" s="13">
        <v>0.53256974999999995</v>
      </c>
      <c r="IQ34" s="13">
        <v>0.94835868749999996</v>
      </c>
      <c r="IR34" s="13">
        <v>0.74179424999999988</v>
      </c>
      <c r="IS34" s="13">
        <v>0.95513556249999998</v>
      </c>
      <c r="IT34" s="13">
        <v>0.776350125</v>
      </c>
      <c r="IU34" s="13">
        <v>0.64675555555555553</v>
      </c>
      <c r="IV34" s="13">
        <v>0.44975555555555563</v>
      </c>
      <c r="IW34" s="13">
        <v>0.44294444444444436</v>
      </c>
      <c r="IX34" s="13">
        <v>0.39144444444444448</v>
      </c>
      <c r="IY34" s="13">
        <v>0.28203333333333336</v>
      </c>
      <c r="IZ34" s="13">
        <v>0.24882777777777779</v>
      </c>
      <c r="JA34" s="13">
        <v>0.24574994444444442</v>
      </c>
      <c r="JB34" s="13">
        <v>0.18681777777777778</v>
      </c>
      <c r="JC34" s="13">
        <v>6.9296333333333335E-2</v>
      </c>
      <c r="JD34" s="13">
        <v>7.5659444444444446E-3</v>
      </c>
      <c r="JE34" s="13">
        <v>0.1795079444444444</v>
      </c>
      <c r="JF34" s="13">
        <v>0.39250538888888897</v>
      </c>
      <c r="JG34" s="13">
        <v>0.44412566666666664</v>
      </c>
      <c r="JH34" s="13">
        <v>0.10941111111111111</v>
      </c>
      <c r="JI34" s="13">
        <v>0.65222094444444456</v>
      </c>
      <c r="JJ34" s="13">
        <v>0.96167555555555539</v>
      </c>
      <c r="JK34" s="13">
        <v>0.72977655555555543</v>
      </c>
      <c r="JL34" s="13">
        <v>0.96733155555555561</v>
      </c>
      <c r="JM34" s="13">
        <v>0.77061716666666658</v>
      </c>
      <c r="JN34" s="13">
        <v>0.63915652173913051</v>
      </c>
      <c r="JO34" s="13">
        <v>0.42016956521739129</v>
      </c>
      <c r="JP34" s="13">
        <v>0.42208260869565217</v>
      </c>
      <c r="JQ34" s="13">
        <v>0.36890869565217388</v>
      </c>
      <c r="JR34" s="13">
        <v>0.27333913043478253</v>
      </c>
      <c r="JS34" s="13">
        <v>0.2359478260869565</v>
      </c>
      <c r="JT34" s="13">
        <v>0.26795017391304349</v>
      </c>
      <c r="JU34" s="13">
        <v>0.20439834782608696</v>
      </c>
      <c r="JV34" s="13">
        <v>6.490065217391304E-2</v>
      </c>
      <c r="JW34" s="13">
        <v>-2.3707826086956526E-3</v>
      </c>
      <c r="JX34" s="13">
        <v>0.20664013043478263</v>
      </c>
      <c r="JY34" s="13">
        <v>0.40075969565217406</v>
      </c>
      <c r="JZ34" s="13">
        <v>0.4605815652173913</v>
      </c>
      <c r="KA34" s="13">
        <v>9.5569565217391308E-2</v>
      </c>
      <c r="KB34" s="13">
        <v>0.73319434782608695</v>
      </c>
      <c r="KC34" s="13">
        <v>1.0112656086956522</v>
      </c>
      <c r="KD34" s="13">
        <v>0.77074530434782595</v>
      </c>
      <c r="KE34" s="13">
        <v>1.0088506086956524</v>
      </c>
      <c r="KF34" s="13">
        <v>0.80962204347826094</v>
      </c>
      <c r="KG34" s="13">
        <v>0.53692399999999996</v>
      </c>
      <c r="KH34" s="13">
        <v>0.34750399999999998</v>
      </c>
      <c r="KI34" s="13">
        <v>0.312112</v>
      </c>
      <c r="KJ34" s="13">
        <v>0.31309600000000004</v>
      </c>
      <c r="KK34" s="13">
        <v>0.21586399999999997</v>
      </c>
      <c r="KL34" s="13">
        <v>0.18673999999999999</v>
      </c>
      <c r="KM34" s="13">
        <v>0.26237312000000002</v>
      </c>
      <c r="KN34" s="13">
        <v>0.26385168000000003</v>
      </c>
      <c r="KO34" s="13">
        <v>5.175260000000001E-2</v>
      </c>
      <c r="KP34" s="13">
        <v>5.3337000000000009E-2</v>
      </c>
      <c r="KQ34" s="13">
        <v>0.21365667999999999</v>
      </c>
      <c r="KR34" s="13">
        <v>0.42568944000000003</v>
      </c>
      <c r="KS34" s="13">
        <v>0.48308008000000002</v>
      </c>
      <c r="KT34" s="13">
        <v>9.7231999999999985E-2</v>
      </c>
      <c r="KU34" s="13">
        <v>0.71556291999999999</v>
      </c>
      <c r="KV34" s="13">
        <v>0.81416443999999999</v>
      </c>
      <c r="KW34" s="13">
        <v>0.81785132000000016</v>
      </c>
      <c r="KX34" s="13">
        <v>0.84671052000000002</v>
      </c>
      <c r="KY34" s="13">
        <v>0.84983859999999989</v>
      </c>
      <c r="KZ34" s="13">
        <v>0.54148333333333354</v>
      </c>
      <c r="LA34" s="13">
        <v>0.30983666666666654</v>
      </c>
      <c r="LB34" s="13">
        <v>0.22976666666666659</v>
      </c>
      <c r="LC34" s="13">
        <v>0.22355000000000003</v>
      </c>
      <c r="LD34" s="13">
        <v>0.18197666666666673</v>
      </c>
      <c r="LE34" s="13">
        <v>0.1598933333333333</v>
      </c>
      <c r="LF34" s="13">
        <v>0.41392930000000006</v>
      </c>
      <c r="LG34" s="13">
        <v>0.40279236666666657</v>
      </c>
      <c r="LH34" s="13">
        <v>0.16140080000000001</v>
      </c>
      <c r="LI34" s="13">
        <v>0.14830536666666663</v>
      </c>
      <c r="LJ34" s="13">
        <v>0.27127700000000005</v>
      </c>
      <c r="LK34" s="13">
        <v>0.49558836666666661</v>
      </c>
      <c r="LL34" s="13">
        <v>0.54267573333333352</v>
      </c>
      <c r="LM34" s="13">
        <v>4.1573333333333316E-2</v>
      </c>
      <c r="LN34" s="13">
        <v>1.4306243333333331</v>
      </c>
      <c r="LO34" s="13">
        <v>0.67785653333333351</v>
      </c>
      <c r="LP34" s="13">
        <v>0.65791266666666648</v>
      </c>
      <c r="LQ34" s="13">
        <v>0.74637963333333313</v>
      </c>
      <c r="LR34" s="13">
        <v>0.73078536666666682</v>
      </c>
      <c r="LS34" s="13">
        <v>41.76</v>
      </c>
      <c r="LT34" s="13">
        <v>42.628333333</v>
      </c>
      <c r="LU34" s="13">
        <v>105.88333333</v>
      </c>
      <c r="LV34" s="13">
        <f t="shared" si="96"/>
        <v>25.116666670000001</v>
      </c>
      <c r="LW34" s="13">
        <f t="shared" ref="LW34:LW65" si="161">LG34*LV34</f>
        <v>10.116801610787084</v>
      </c>
      <c r="LX34" s="13">
        <v>0.55269999999999997</v>
      </c>
      <c r="LY34" s="13">
        <v>0.29770000000000002</v>
      </c>
      <c r="LZ34" s="13">
        <v>0.152</v>
      </c>
      <c r="MA34" s="13">
        <v>0.16850000000000001</v>
      </c>
      <c r="MB34" s="13">
        <v>0.14330000000000001</v>
      </c>
      <c r="MC34" s="13">
        <v>0.1283</v>
      </c>
      <c r="MD34" s="13">
        <v>0.53069999999999995</v>
      </c>
      <c r="ME34" s="13">
        <v>0.56659999999999999</v>
      </c>
      <c r="MF34" s="13">
        <v>0.27689999999999998</v>
      </c>
      <c r="MG34" s="13">
        <v>0.3241</v>
      </c>
      <c r="MH34" s="13">
        <v>0.29859999999999998</v>
      </c>
      <c r="MI34" s="13">
        <v>0.58620000000000005</v>
      </c>
      <c r="MJ34" s="13">
        <v>0.62139999999999995</v>
      </c>
      <c r="MK34" s="13">
        <v>2.52E-2</v>
      </c>
      <c r="ML34" s="13">
        <v>2.2961</v>
      </c>
      <c r="MM34" s="13">
        <v>0.52849999999999997</v>
      </c>
      <c r="MN34" s="13">
        <v>0.56369999999999998</v>
      </c>
      <c r="MO34" s="13">
        <v>0.63680000000000003</v>
      </c>
      <c r="MP34" s="13">
        <v>0.66390000000000005</v>
      </c>
      <c r="MQ34" s="13">
        <v>37.015357143000003</v>
      </c>
      <c r="MR34" s="13">
        <v>36.65</v>
      </c>
      <c r="MS34" s="13">
        <v>37.06</v>
      </c>
      <c r="MT34" s="13">
        <f t="shared" si="69"/>
        <v>4.4642856999999481E-2</v>
      </c>
      <c r="MU34" s="13">
        <v>105.58214286</v>
      </c>
      <c r="MV34" s="13">
        <f t="shared" si="70"/>
        <v>41.417857139999995</v>
      </c>
      <c r="MW34" s="13">
        <f t="shared" ref="MW34:MW65" si="162">ME34*MV34</f>
        <v>23.467357855523996</v>
      </c>
      <c r="MX34" s="13">
        <v>0.39338611111111105</v>
      </c>
      <c r="MY34" s="13">
        <v>0.19822777777777778</v>
      </c>
      <c r="MZ34" s="13">
        <v>0.11873333333333333</v>
      </c>
      <c r="NA34" s="13">
        <v>0.12222499999999997</v>
      </c>
      <c r="NB34" s="13">
        <v>9.8719444444444429E-2</v>
      </c>
      <c r="NC34" s="13">
        <v>8.4791666666666682E-2</v>
      </c>
      <c r="ND34" s="13">
        <v>0.52478602777777761</v>
      </c>
      <c r="NE34" s="13">
        <v>0.53521852777777768</v>
      </c>
      <c r="NF34" s="13">
        <v>0.23644038888888888</v>
      </c>
      <c r="NG34" s="13">
        <v>0.25029422222222225</v>
      </c>
      <c r="NH34" s="13">
        <v>0.32939600000000002</v>
      </c>
      <c r="NI34" s="13">
        <v>0.59794691666666666</v>
      </c>
      <c r="NJ34" s="13">
        <v>0.64455283333333324</v>
      </c>
      <c r="NK34" s="13">
        <v>2.3505555555555557E-2</v>
      </c>
      <c r="NL34" s="13">
        <v>2.2240053611111112</v>
      </c>
      <c r="NM34" s="13">
        <v>0.61603733333333333</v>
      </c>
      <c r="NN34" s="13">
        <v>0.62798983333333325</v>
      </c>
      <c r="NO34" s="13">
        <v>0.71061302777777791</v>
      </c>
      <c r="NP34" s="13">
        <v>0.71953047222222255</v>
      </c>
      <c r="NQ34" s="13">
        <v>41.547777777999997</v>
      </c>
      <c r="NR34" s="13">
        <v>40.369999999999997</v>
      </c>
      <c r="NS34" s="13">
        <v>133.44444444000001</v>
      </c>
      <c r="NT34" s="13">
        <f t="shared" si="71"/>
        <v>32.555555559999988</v>
      </c>
      <c r="NU34" s="13">
        <f t="shared" ref="NU34:NU65" si="163">NE34*NT34</f>
        <v>17.424336517810836</v>
      </c>
      <c r="NV34" s="13">
        <v>0.51772941176470599</v>
      </c>
      <c r="NW34" s="13">
        <v>0.2399367647058824</v>
      </c>
      <c r="NX34" s="13">
        <v>9.9830882352941186E-2</v>
      </c>
      <c r="NY34" s="13">
        <v>0.11352941176470588</v>
      </c>
      <c r="NZ34" s="13">
        <v>0.10063382352941176</v>
      </c>
      <c r="OA34" s="13">
        <v>8.6117647058823521E-2</v>
      </c>
      <c r="OB34" s="13">
        <v>0.63735849999999994</v>
      </c>
      <c r="OC34" s="13">
        <v>0.67300222058823511</v>
      </c>
      <c r="OD34" s="13">
        <v>0.3549203823529411</v>
      </c>
      <c r="OE34" s="13">
        <v>0.40925332352941168</v>
      </c>
      <c r="OF34" s="13">
        <v>0.36588013235294126</v>
      </c>
      <c r="OG34" s="13">
        <v>0.67219386764705913</v>
      </c>
      <c r="OH34" s="13">
        <v>0.71292539705882341</v>
      </c>
      <c r="OI34" s="13">
        <v>1.289558823529412E-2</v>
      </c>
      <c r="OJ34" s="13">
        <v>3.5620602941176474</v>
      </c>
      <c r="OK34" s="13">
        <v>0.54548929411764702</v>
      </c>
      <c r="OL34" s="13">
        <v>0.57489025000000005</v>
      </c>
      <c r="OM34" s="13">
        <v>0.66701435294117628</v>
      </c>
      <c r="ON34" s="13">
        <v>0.68852930882352936</v>
      </c>
      <c r="OO34" s="13">
        <v>38.129714286000002</v>
      </c>
      <c r="OP34" s="13">
        <v>40.091142857000001</v>
      </c>
      <c r="OQ34" s="13">
        <v>113.20571429</v>
      </c>
      <c r="OR34" s="13">
        <f t="shared" si="80"/>
        <v>57.794285709999997</v>
      </c>
      <c r="OS34" s="13">
        <f t="shared" si="77"/>
        <v>38.895682620140903</v>
      </c>
      <c r="OT34" s="13">
        <v>0.56865555555555558</v>
      </c>
      <c r="OU34" s="13">
        <v>0.25557037037037039</v>
      </c>
      <c r="OV34" s="13">
        <v>7.8788888888888894E-2</v>
      </c>
      <c r="OW34" s="13">
        <v>0.1111074074074074</v>
      </c>
      <c r="OX34" s="13">
        <v>0.10232222222222223</v>
      </c>
      <c r="OY34" s="13">
        <v>9.1914814814814838E-2</v>
      </c>
      <c r="OZ34" s="13">
        <v>0.66979103703703702</v>
      </c>
      <c r="PA34" s="13">
        <v>0.75280374074074086</v>
      </c>
      <c r="PB34" s="13">
        <v>0.39057874074074084</v>
      </c>
      <c r="PC34" s="13">
        <v>0.52485355555555546</v>
      </c>
      <c r="PD34" s="13">
        <v>0.37911759259259264</v>
      </c>
      <c r="PE34" s="13">
        <v>0.6925755185185184</v>
      </c>
      <c r="PF34" s="13">
        <v>0.71954811111111083</v>
      </c>
      <c r="PG34" s="13">
        <v>8.7851851851851875E-3</v>
      </c>
      <c r="PH34" s="13">
        <v>4.1204921481481485</v>
      </c>
      <c r="PI34" s="13">
        <v>0.50460211111111108</v>
      </c>
      <c r="PJ34" s="13">
        <v>0.56678788888888887</v>
      </c>
      <c r="PK34" s="13">
        <v>0.64056899999999983</v>
      </c>
      <c r="PL34" s="13">
        <v>0.68565248148148139</v>
      </c>
      <c r="PM34" s="13">
        <f t="shared" ref="PM34:PM65" si="164">((OU34-OV34)-0.2*(OU34-OW34))*(OU34/OV34)</f>
        <v>0.47971254119724011</v>
      </c>
      <c r="PN34" s="13">
        <v>43.45818182</v>
      </c>
      <c r="PO34" s="13">
        <v>29.798333332999999</v>
      </c>
      <c r="PP34" s="13">
        <v>42.453333333000003</v>
      </c>
      <c r="PQ34" s="13">
        <f t="shared" si="92"/>
        <v>41.973620791802766</v>
      </c>
      <c r="PR34" s="13">
        <v>109.8</v>
      </c>
      <c r="PS34" s="13">
        <f t="shared" si="93"/>
        <v>79.2</v>
      </c>
      <c r="PT34" s="13">
        <f t="shared" ref="PT34:PT65" si="165">PA34*PS34</f>
        <v>59.622056266666675</v>
      </c>
      <c r="PU34" s="13">
        <v>0.5083363636363637</v>
      </c>
      <c r="PV34" s="13">
        <v>0.21439545454545456</v>
      </c>
      <c r="PW34" s="13">
        <v>6.9177272727272712E-2</v>
      </c>
      <c r="PX34" s="13">
        <v>9.4854545454545441E-2</v>
      </c>
      <c r="PY34" s="13">
        <v>8.3731818181818185E-2</v>
      </c>
      <c r="PZ34" s="13">
        <v>7.5499999999999998E-2</v>
      </c>
      <c r="QA34" s="13">
        <v>0.6810440909090909</v>
      </c>
      <c r="QB34" s="13">
        <v>0.75507872727272729</v>
      </c>
      <c r="QC34" s="13">
        <v>0.38158872727272725</v>
      </c>
      <c r="QD34" s="13">
        <v>0.50604263636363644</v>
      </c>
      <c r="QE34" s="13">
        <v>0.40597122727272733</v>
      </c>
      <c r="QF34" s="13">
        <v>0.71333268181818188</v>
      </c>
      <c r="QG34" s="13">
        <v>0.73866722727272716</v>
      </c>
      <c r="QH34" s="13">
        <v>1.1122727272727274E-2</v>
      </c>
      <c r="QI34" s="13">
        <v>4.3626258181818196</v>
      </c>
      <c r="QJ34" s="13">
        <v>0.53937868181818183</v>
      </c>
      <c r="QK34" s="13">
        <v>0.59753599999999985</v>
      </c>
      <c r="QL34" s="13">
        <v>0.67221181818181819</v>
      </c>
      <c r="QM34" s="13">
        <v>0.7135778181818182</v>
      </c>
      <c r="QN34" s="13">
        <f t="shared" ref="QN34:QN65" si="166">((PV34-PW34)-0.2*(PV34-PX34))*(PV34/PW34)</f>
        <v>0.37596614560746455</v>
      </c>
      <c r="QO34" s="21">
        <v>-9999</v>
      </c>
      <c r="QP34" s="21">
        <v>-9999</v>
      </c>
      <c r="QQ34" s="21">
        <v>-9999</v>
      </c>
      <c r="QR34" s="13">
        <f t="shared" si="109"/>
        <v>10188</v>
      </c>
      <c r="QS34" s="13">
        <f t="shared" si="110"/>
        <v>7692.7420734545458</v>
      </c>
      <c r="QT34" s="13">
        <v>0.48019411764705877</v>
      </c>
      <c r="QU34" s="13">
        <v>0.20909411764705882</v>
      </c>
      <c r="QV34" s="13">
        <v>6.8305882352941188E-2</v>
      </c>
      <c r="QW34" s="13">
        <v>8.5414705882352948E-2</v>
      </c>
      <c r="QX34" s="13">
        <v>8.325588235294118E-2</v>
      </c>
      <c r="QY34" s="13">
        <v>7.1379411764705858E-2</v>
      </c>
      <c r="QZ34" s="13">
        <v>0.69559808823529412</v>
      </c>
      <c r="RA34" s="13">
        <v>0.74826761764705874</v>
      </c>
      <c r="RB34" s="13">
        <v>0.41820232352941172</v>
      </c>
      <c r="RC34" s="13">
        <v>0.50521082352941171</v>
      </c>
      <c r="RD34" s="13">
        <v>0.39213735294117635</v>
      </c>
      <c r="RE34" s="13">
        <v>0.70237305882352952</v>
      </c>
      <c r="RF34" s="13">
        <v>0.73936788235294115</v>
      </c>
      <c r="RG34" s="13">
        <v>2.1588235294117651E-3</v>
      </c>
      <c r="RH34" s="13">
        <v>4.630749176470589</v>
      </c>
      <c r="RI34" s="13">
        <v>0.52446670588235289</v>
      </c>
      <c r="RJ34" s="13">
        <v>0.56379844117647071</v>
      </c>
      <c r="RK34" s="13">
        <v>0.65798705882352948</v>
      </c>
      <c r="RL34" s="13">
        <v>0.68627585294117643</v>
      </c>
      <c r="RM34" s="13">
        <f t="shared" ref="RM34:RM65" si="167">((QU34-QV34)-0.2*(QU34-QW34))*(QU34/QV34)</f>
        <v>0.35525292263581271</v>
      </c>
      <c r="RN34" s="13">
        <v>0.5342349999999999</v>
      </c>
      <c r="RO34" s="13">
        <v>0.24532499999999996</v>
      </c>
      <c r="RP34" s="13">
        <v>5.7470000000000021E-2</v>
      </c>
      <c r="RQ34" s="13">
        <v>8.9924999999999991E-2</v>
      </c>
      <c r="RR34" s="13">
        <v>8.0845E-2</v>
      </c>
      <c r="RS34" s="13">
        <v>7.4877500000000013E-2</v>
      </c>
      <c r="RT34" s="13">
        <v>0.70889637499999991</v>
      </c>
      <c r="RU34" s="13">
        <v>0.80272840000000001</v>
      </c>
      <c r="RV34" s="13">
        <v>0.46152232499999996</v>
      </c>
      <c r="RW34" s="13">
        <v>0.61806442499999992</v>
      </c>
      <c r="RX34" s="13">
        <v>0.36900079999999996</v>
      </c>
      <c r="RY34" s="13">
        <v>0.73502632499999998</v>
      </c>
      <c r="RZ34" s="13">
        <v>0.75192332499999992</v>
      </c>
      <c r="SA34" s="13">
        <v>9.0800000000000047E-3</v>
      </c>
      <c r="SB34" s="13">
        <v>4.9465192999999994</v>
      </c>
      <c r="SC34" s="13">
        <v>0.45966315000000008</v>
      </c>
      <c r="SD34" s="13">
        <v>0.52037877499999996</v>
      </c>
      <c r="SE34" s="13">
        <v>0.60499107500000004</v>
      </c>
      <c r="SF34" s="13">
        <v>0.64936819999999984</v>
      </c>
      <c r="SG34" s="13">
        <f t="shared" ref="SG34:SG65" si="168">((RO34-RP34)-0.2*(RO34-RQ34))*(RO34/RP34)</f>
        <v>0.66923311075343594</v>
      </c>
      <c r="SH34" s="21">
        <v>139.07142857142858</v>
      </c>
      <c r="SI34" s="21">
        <f t="shared" si="129"/>
        <v>63.928571428571416</v>
      </c>
      <c r="SJ34" s="24">
        <f t="shared" si="130"/>
        <v>51.31727985714285</v>
      </c>
      <c r="SK34" s="13">
        <v>0.58638888888888863</v>
      </c>
      <c r="SL34" s="13">
        <v>0.24288611111111105</v>
      </c>
      <c r="SM34" s="13">
        <v>4.8019444444444448E-2</v>
      </c>
      <c r="SN34" s="13">
        <v>7.7475000000000016E-2</v>
      </c>
      <c r="SO34" s="13">
        <v>7.4841666666666654E-2</v>
      </c>
      <c r="SP34" s="13">
        <v>7.1075000000000013E-2</v>
      </c>
      <c r="SQ34" s="13">
        <v>0.76577311111111124</v>
      </c>
      <c r="SR34" s="13">
        <v>0.84750163888888919</v>
      </c>
      <c r="SS34" s="13">
        <v>0.51491730555555559</v>
      </c>
      <c r="ST34" s="13">
        <v>0.6680961666666666</v>
      </c>
      <c r="SU34" s="13">
        <v>0.41426983333333328</v>
      </c>
      <c r="SV34" s="13">
        <v>0.77288488888888873</v>
      </c>
      <c r="SW34" s="13">
        <v>0.78307908333333354</v>
      </c>
      <c r="SX34" s="13">
        <v>2.6333333333333334E-3</v>
      </c>
      <c r="SY34" s="13">
        <v>6.569166583333331</v>
      </c>
      <c r="SZ34" s="13">
        <v>0.48904205555555563</v>
      </c>
      <c r="TA34" s="13">
        <v>0.54116288888888908</v>
      </c>
      <c r="TB34" s="13">
        <v>0.63860969444444471</v>
      </c>
      <c r="TC34" s="13">
        <v>0.67545119444444457</v>
      </c>
      <c r="TD34" s="13">
        <v>1.698885797</v>
      </c>
      <c r="TE34" s="13">
        <v>-0.69997962599999997</v>
      </c>
      <c r="TF34" s="13">
        <f t="shared" si="73"/>
        <v>0.81831839172660203</v>
      </c>
      <c r="TG34" s="21">
        <v>123.85294117647059</v>
      </c>
      <c r="TH34" s="21">
        <f t="shared" ref="TH34:TH65" si="169">ED34-TG34</f>
        <v>79.147058823529406</v>
      </c>
      <c r="TI34" s="24">
        <f t="shared" si="74"/>
        <v>67.077262066176488</v>
      </c>
      <c r="TJ34" s="26">
        <v>33</v>
      </c>
      <c r="TK34" s="24">
        <v>4.9400000000000004</v>
      </c>
      <c r="TL34" s="13">
        <v>1.06</v>
      </c>
      <c r="TM34" s="24">
        <v>80.3</v>
      </c>
      <c r="TN34" s="24">
        <v>29.2</v>
      </c>
      <c r="TO34" s="24">
        <v>6</v>
      </c>
      <c r="TP34" s="24">
        <v>9.6999999999999993</v>
      </c>
    </row>
    <row r="35" spans="1:536" x14ac:dyDescent="0.25">
      <c r="A35" s="10">
        <v>34</v>
      </c>
      <c r="B35" s="20">
        <v>5</v>
      </c>
      <c r="C35" s="21">
        <v>105</v>
      </c>
      <c r="D35" s="21">
        <v>1</v>
      </c>
      <c r="E35" s="13" t="s">
        <v>65</v>
      </c>
      <c r="F35" s="21">
        <v>6</v>
      </c>
      <c r="G35" s="24">
        <f t="shared" si="17"/>
        <v>116.48000000000002</v>
      </c>
      <c r="H35" s="24">
        <f t="shared" si="18"/>
        <v>38.826666666666675</v>
      </c>
      <c r="I35" s="21">
        <v>104</v>
      </c>
      <c r="J35" s="13">
        <f t="shared" si="19"/>
        <v>38.826666666666675</v>
      </c>
      <c r="K35" s="13">
        <f t="shared" si="20"/>
        <v>38.826666666666675</v>
      </c>
      <c r="L35" s="13">
        <f t="shared" si="21"/>
        <v>38.826666666666675</v>
      </c>
      <c r="M35" s="22">
        <v>408720.19683099998</v>
      </c>
      <c r="N35" s="22">
        <v>3660538.8730410002</v>
      </c>
      <c r="O35" s="23">
        <v>33.079619999999998</v>
      </c>
      <c r="P35" s="23">
        <v>-111.977994</v>
      </c>
      <c r="Q35" s="13">
        <v>49.839999999999996</v>
      </c>
      <c r="R35" s="13">
        <v>22.72</v>
      </c>
      <c r="S35" s="13">
        <v>27.439999999999998</v>
      </c>
      <c r="T35" s="13">
        <v>47.839999999999996</v>
      </c>
      <c r="U35" s="13">
        <v>20.720000000000013</v>
      </c>
      <c r="V35" s="13">
        <v>31.439999999999994</v>
      </c>
      <c r="W35" s="10">
        <v>-9999</v>
      </c>
      <c r="X35" s="10">
        <v>-9999</v>
      </c>
      <c r="Y35" s="10">
        <v>-9999</v>
      </c>
      <c r="Z35" s="13">
        <v>53.731343283582099</v>
      </c>
      <c r="AA35" s="21">
        <v>-9999</v>
      </c>
      <c r="AB35" s="21">
        <v>-9999</v>
      </c>
      <c r="AC35" s="21">
        <v>-9999</v>
      </c>
      <c r="AD35" s="10">
        <v>8.4</v>
      </c>
      <c r="AE35" s="10">
        <v>7.2</v>
      </c>
      <c r="AF35" s="13">
        <v>0.57999999999999996</v>
      </c>
      <c r="AG35" s="10" t="s">
        <v>132</v>
      </c>
      <c r="AH35" s="10">
        <v>2</v>
      </c>
      <c r="AI35" s="24">
        <v>1.1000000000000001</v>
      </c>
      <c r="AJ35" s="24">
        <v>0.6</v>
      </c>
      <c r="AK35" s="10">
        <v>1</v>
      </c>
      <c r="AL35" s="10">
        <v>359</v>
      </c>
      <c r="AM35" s="10">
        <v>34</v>
      </c>
      <c r="AN35" s="13">
        <v>1.37</v>
      </c>
      <c r="AO35" s="24">
        <v>5.3</v>
      </c>
      <c r="AP35" s="24">
        <v>11</v>
      </c>
      <c r="AQ35" s="13">
        <v>3.16</v>
      </c>
      <c r="AR35" s="10">
        <v>2984</v>
      </c>
      <c r="AS35" s="10">
        <v>311</v>
      </c>
      <c r="AT35" s="10">
        <v>239</v>
      </c>
      <c r="AU35" s="10">
        <v>19.5</v>
      </c>
      <c r="AV35" s="10">
        <v>0</v>
      </c>
      <c r="AW35" s="10">
        <v>5</v>
      </c>
      <c r="AX35" s="10">
        <v>77</v>
      </c>
      <c r="AY35" s="10">
        <v>13</v>
      </c>
      <c r="AZ35" s="10">
        <v>5</v>
      </c>
      <c r="BA35" s="10">
        <v>1.1000000000000001</v>
      </c>
      <c r="BB35" s="10">
        <v>87</v>
      </c>
      <c r="BC35" s="25">
        <v>0.79681274900398413</v>
      </c>
      <c r="BD35" s="25">
        <v>1.2544003173186571</v>
      </c>
      <c r="BE35" s="25">
        <v>0.97553728830345654</v>
      </c>
      <c r="BF35" s="25">
        <v>1.3547840812870451</v>
      </c>
      <c r="BG35" s="25">
        <v>1.5264149073248094</v>
      </c>
      <c r="BH35" s="25">
        <v>4.7891102389587159</v>
      </c>
      <c r="BI35" s="13">
        <f t="shared" si="22"/>
        <v>8.2048522652905653</v>
      </c>
      <c r="BJ35" s="13">
        <f t="shared" si="23"/>
        <v>12.107001418504392</v>
      </c>
      <c r="BK35" s="13">
        <f t="shared" si="24"/>
        <v>17.526137743652573</v>
      </c>
      <c r="BL35" s="13">
        <f t="shared" ref="BL35:BM35" si="170">(BK35+(BG35*4))</f>
        <v>23.631797372951809</v>
      </c>
      <c r="BM35" s="13">
        <f t="shared" si="170"/>
        <v>42.788238328786676</v>
      </c>
      <c r="BN35" s="13">
        <f t="shared" si="26"/>
        <v>5.4191363251481803</v>
      </c>
      <c r="BO35" s="13">
        <f t="shared" si="27"/>
        <v>6.1056596292992378</v>
      </c>
      <c r="BP35" s="13">
        <f t="shared" si="28"/>
        <v>19.156440955834864</v>
      </c>
      <c r="BQ35" s="13">
        <f t="shared" si="29"/>
        <v>30.68123691028228</v>
      </c>
      <c r="BR35" s="25">
        <v>2.4601593625498008</v>
      </c>
      <c r="BS35" s="25">
        <v>3.6293321433883676</v>
      </c>
      <c r="BT35" s="25">
        <v>2.5750222838466872</v>
      </c>
      <c r="BU35" s="25">
        <v>2.0919460078697019</v>
      </c>
      <c r="BV35" s="25">
        <v>2.0269600555059966</v>
      </c>
      <c r="BW35" s="25">
        <v>1.7586566645138852</v>
      </c>
      <c r="BX35" s="13">
        <f t="shared" si="30"/>
        <v>24.357966023752674</v>
      </c>
      <c r="BY35" s="13">
        <f t="shared" si="31"/>
        <v>34.658055159139423</v>
      </c>
      <c r="BZ35" s="13">
        <f t="shared" si="32"/>
        <v>43.025839190618228</v>
      </c>
      <c r="CA35" s="13">
        <f t="shared" si="33"/>
        <v>8.3677840314788074</v>
      </c>
      <c r="CB35" s="13">
        <f t="shared" si="34"/>
        <v>8.1078402220239862</v>
      </c>
      <c r="CC35" s="13">
        <f t="shared" si="35"/>
        <v>7.034626658055541</v>
      </c>
      <c r="CD35" s="13">
        <f t="shared" si="36"/>
        <v>23.510250911558334</v>
      </c>
      <c r="CE35" s="13">
        <v>12.24</v>
      </c>
      <c r="CF35" s="13">
        <v>7.3450000000000006</v>
      </c>
      <c r="CG35" s="13">
        <v>4.3899999999999997</v>
      </c>
      <c r="CH35" s="13">
        <v>3.89</v>
      </c>
      <c r="CI35" s="13">
        <v>2.52</v>
      </c>
      <c r="CJ35" s="13">
        <v>1.9700000000000002</v>
      </c>
      <c r="CK35" s="13">
        <f t="shared" si="148"/>
        <v>78.34</v>
      </c>
      <c r="CL35" s="13">
        <f t="shared" si="149"/>
        <v>95.9</v>
      </c>
      <c r="CM35" s="13">
        <f t="shared" si="150"/>
        <v>111.46000000000001</v>
      </c>
      <c r="CN35" s="13">
        <f t="shared" ref="CN35:CO35" si="171">(CM35+(CI35*4))</f>
        <v>121.54</v>
      </c>
      <c r="CO35" s="13">
        <f t="shared" si="171"/>
        <v>129.42000000000002</v>
      </c>
      <c r="CP35" s="13">
        <f t="shared" si="152"/>
        <v>15.56</v>
      </c>
      <c r="CQ35" s="13">
        <f t="shared" si="153"/>
        <v>10.08</v>
      </c>
      <c r="CR35" s="13">
        <f t="shared" si="154"/>
        <v>7.8800000000000008</v>
      </c>
      <c r="CS35" s="13">
        <f t="shared" si="155"/>
        <v>33.520000000000003</v>
      </c>
      <c r="CT35" s="10">
        <v>-9999</v>
      </c>
      <c r="CU35" s="10">
        <v>-9999</v>
      </c>
      <c r="CV35" s="10">
        <v>-9999</v>
      </c>
      <c r="CW35" s="10">
        <v>-9999</v>
      </c>
      <c r="CX35" s="10">
        <v>-9999</v>
      </c>
      <c r="CY35" s="10">
        <v>-9999</v>
      </c>
      <c r="CZ35" s="13">
        <v>9.9</v>
      </c>
      <c r="DA35" s="13">
        <v>9.9</v>
      </c>
      <c r="DB35" s="13">
        <v>9.9</v>
      </c>
      <c r="DC35" s="13">
        <v>27.666666666666668</v>
      </c>
      <c r="DD35" s="13">
        <v>38.333333333333336</v>
      </c>
      <c r="DE35" s="13">
        <v>37.666666666666664</v>
      </c>
      <c r="DF35" s="13">
        <v>49.666666666666664</v>
      </c>
      <c r="DG35" s="13">
        <v>48.666666666666664</v>
      </c>
      <c r="DH35" s="13">
        <v>60.666666666666664</v>
      </c>
      <c r="DI35" s="13">
        <v>57.333333333333336</v>
      </c>
      <c r="DJ35" s="13">
        <v>65.666666666666671</v>
      </c>
      <c r="DK35" s="13">
        <v>71.666666666666671</v>
      </c>
      <c r="DL35" s="13">
        <v>83</v>
      </c>
      <c r="DM35" s="13">
        <v>80.666666666666671</v>
      </c>
      <c r="DN35" s="13">
        <v>89.666666666666671</v>
      </c>
      <c r="DO35" s="13">
        <v>82.666666666666671</v>
      </c>
      <c r="DP35" s="13">
        <v>93.666666666666671</v>
      </c>
      <c r="DQ35" s="13">
        <f t="shared" si="45"/>
        <v>78.333333333333329</v>
      </c>
      <c r="DR35" s="13">
        <f t="shared" si="46"/>
        <v>78.333333333333329</v>
      </c>
      <c r="DS35" s="13">
        <v>78.666666666666671</v>
      </c>
      <c r="DT35" s="13">
        <v>85.666666666666671</v>
      </c>
      <c r="DU35" s="21">
        <v>131</v>
      </c>
      <c r="DV35" s="21">
        <v>147</v>
      </c>
      <c r="DW35" s="21">
        <v>166</v>
      </c>
      <c r="DX35" s="21">
        <v>171</v>
      </c>
      <c r="DY35" s="21">
        <v>178</v>
      </c>
      <c r="DZ35" s="21">
        <v>189</v>
      </c>
      <c r="EA35" s="21">
        <v>199</v>
      </c>
      <c r="EB35" s="21">
        <v>199</v>
      </c>
      <c r="EC35" s="21">
        <v>201</v>
      </c>
      <c r="ED35" s="21">
        <v>203</v>
      </c>
      <c r="EE35" s="12">
        <v>-9999</v>
      </c>
      <c r="EF35" s="12">
        <v>-9999</v>
      </c>
      <c r="EG35" s="12">
        <v>-9999</v>
      </c>
      <c r="EH35" s="12">
        <v>-9999</v>
      </c>
      <c r="EI35" s="12">
        <v>-9999</v>
      </c>
      <c r="EJ35" s="12">
        <v>-9999</v>
      </c>
      <c r="EK35" s="12">
        <v>-9999</v>
      </c>
      <c r="EL35" s="12">
        <v>-9999</v>
      </c>
      <c r="EM35" s="12">
        <v>-9999</v>
      </c>
      <c r="EN35" s="12">
        <v>-9999</v>
      </c>
      <c r="EO35" s="10">
        <v>-9999</v>
      </c>
      <c r="EP35" s="10">
        <v>-9999</v>
      </c>
      <c r="EQ35" s="10">
        <v>-9999</v>
      </c>
      <c r="ER35" s="10">
        <v>-9999</v>
      </c>
      <c r="ES35" s="10">
        <v>-9999</v>
      </c>
      <c r="ET35" s="10">
        <v>-9999</v>
      </c>
      <c r="EU35" s="10">
        <v>-9999</v>
      </c>
      <c r="EV35" s="10">
        <v>-9999</v>
      </c>
      <c r="EW35" s="10">
        <v>-9999</v>
      </c>
      <c r="EX35" s="10">
        <v>-9999</v>
      </c>
      <c r="EY35" s="21">
        <v>-9999</v>
      </c>
      <c r="EZ35" s="21">
        <v>-9999</v>
      </c>
      <c r="FA35" s="21">
        <v>-9999</v>
      </c>
      <c r="FB35" s="21">
        <v>-9999</v>
      </c>
      <c r="FC35" s="21">
        <v>-9999</v>
      </c>
      <c r="FD35" s="21">
        <v>-9999</v>
      </c>
      <c r="FE35" s="21">
        <v>-9999</v>
      </c>
      <c r="FF35" s="21">
        <v>-9999</v>
      </c>
      <c r="FG35" s="21">
        <v>-9999</v>
      </c>
      <c r="FH35" s="10">
        <v>-9999</v>
      </c>
      <c r="FI35" s="13">
        <v>259.62</v>
      </c>
      <c r="FJ35" s="10">
        <v>10</v>
      </c>
      <c r="FK35" s="10">
        <v>288.45999999999998</v>
      </c>
      <c r="FL35" s="10">
        <v>87</v>
      </c>
      <c r="FM35" s="10">
        <v>86.310000000000016</v>
      </c>
      <c r="FN35" s="10">
        <v>192.14</v>
      </c>
      <c r="FO35" s="10">
        <v>108.49000000000001</v>
      </c>
      <c r="FP35" s="10">
        <v>86.33</v>
      </c>
      <c r="FQ35" s="13">
        <f t="shared" si="47"/>
        <v>846.37254901960785</v>
      </c>
      <c r="FR35" s="13">
        <f t="shared" si="48"/>
        <v>755.68977591036412</v>
      </c>
      <c r="FS35" s="13">
        <f t="shared" si="156"/>
        <v>2545.294117647059</v>
      </c>
      <c r="FT35" s="13">
        <f t="shared" si="157"/>
        <v>2828.0392156862745</v>
      </c>
      <c r="FU35" s="13">
        <f t="shared" si="49"/>
        <v>846.17647058823536</v>
      </c>
      <c r="FV35" s="13">
        <f t="shared" si="50"/>
        <v>1883.7254901960782</v>
      </c>
      <c r="FW35" s="13">
        <f t="shared" si="51"/>
        <v>8103.2352941176468</v>
      </c>
      <c r="FX35" s="13">
        <f t="shared" si="52"/>
        <v>1063.6274509803923</v>
      </c>
      <c r="FY35" s="13">
        <v>49.34</v>
      </c>
      <c r="FZ35" s="13">
        <v>61.17</v>
      </c>
      <c r="GA35" s="13">
        <f t="shared" si="53"/>
        <v>-2.019999999999996</v>
      </c>
      <c r="GB35" s="10">
        <v>3.46</v>
      </c>
      <c r="GC35" s="13">
        <f t="shared" si="54"/>
        <v>88.067176470588237</v>
      </c>
      <c r="GD35" s="13">
        <v>1.23</v>
      </c>
      <c r="GE35" s="13">
        <f t="shared" si="55"/>
        <v>34.784882352941175</v>
      </c>
      <c r="GF35" s="13">
        <v>1.96</v>
      </c>
      <c r="GG35" s="13">
        <f t="shared" si="56"/>
        <v>16.585058823529412</v>
      </c>
      <c r="GH35" s="13">
        <v>3.85</v>
      </c>
      <c r="GI35" s="13">
        <f t="shared" si="57"/>
        <v>40.949656862745101</v>
      </c>
      <c r="GJ35" s="13">
        <f t="shared" si="58"/>
        <v>180.3867745098039</v>
      </c>
      <c r="GK35" s="13">
        <f t="shared" si="59"/>
        <v>161.05962009803918</v>
      </c>
      <c r="GL35" s="10">
        <v>17.2</v>
      </c>
      <c r="GM35" s="13">
        <v>4.5</v>
      </c>
      <c r="GN35" s="13">
        <f t="shared" si="60"/>
        <v>3765.1790189918838</v>
      </c>
      <c r="GO35" s="13">
        <v>2.02</v>
      </c>
      <c r="GP35" s="13">
        <f t="shared" si="61"/>
        <v>0.44888888888888889</v>
      </c>
      <c r="GQ35" s="13">
        <f>GM35*0.37*(43560/(GL35*6.667*0.454))</f>
        <v>1393.1162370269969</v>
      </c>
      <c r="GR35" s="13">
        <f t="shared" si="63"/>
        <v>1560.2901854702368</v>
      </c>
      <c r="GS35" s="21">
        <v>-9999</v>
      </c>
      <c r="GT35" s="13">
        <v>3422.8625000000002</v>
      </c>
      <c r="GU35" s="13">
        <f t="shared" si="64"/>
        <v>1266.4591250000001</v>
      </c>
      <c r="GV35" s="13">
        <f t="shared" si="65"/>
        <v>1418.4342200000003</v>
      </c>
      <c r="GW35" s="21">
        <v>-9999</v>
      </c>
      <c r="GX35" s="21">
        <v>-9999</v>
      </c>
      <c r="GY35" s="13">
        <v>2.66</v>
      </c>
      <c r="GZ35" s="13">
        <f t="shared" si="66"/>
        <v>2.6</v>
      </c>
      <c r="HA35" s="21">
        <v>2643</v>
      </c>
      <c r="HB35" s="13">
        <f t="shared" si="158"/>
        <v>0.57777777777777783</v>
      </c>
      <c r="HC35" s="21">
        <f>GM35*0.465*(43560/(GL35*6.667*0.454))</f>
        <v>1750.808243831226</v>
      </c>
      <c r="HD35" s="22">
        <f t="shared" si="159"/>
        <v>1.2567567567567568</v>
      </c>
      <c r="HE35" s="21">
        <f t="shared" si="160"/>
        <v>2211.415143821233</v>
      </c>
      <c r="HF35" s="13">
        <v>4.3099999999999996</v>
      </c>
      <c r="HG35" s="22">
        <f t="shared" si="67"/>
        <v>75.459835309125836</v>
      </c>
      <c r="HH35" s="22">
        <v>0</v>
      </c>
      <c r="HI35" s="13">
        <v>0.54283749999999997</v>
      </c>
      <c r="HJ35" s="13">
        <v>0.39743749999999994</v>
      </c>
      <c r="HK35" s="13">
        <v>0.39978749999999996</v>
      </c>
      <c r="HL35" s="13">
        <v>0.33619999999999994</v>
      </c>
      <c r="HM35" s="13">
        <v>0.20460000000000003</v>
      </c>
      <c r="HN35" s="13">
        <v>0.18903124999999998</v>
      </c>
      <c r="HO35" s="13">
        <v>0.23485406250000002</v>
      </c>
      <c r="HP35" s="13">
        <v>0.15157599999999999</v>
      </c>
      <c r="HQ35" s="13">
        <v>8.33688125E-2</v>
      </c>
      <c r="HR35" s="13">
        <v>-3.0108124999999996E-3</v>
      </c>
      <c r="HS35" s="13">
        <v>0.15450243749999998</v>
      </c>
      <c r="HT35" s="13">
        <v>0.45236662499999997</v>
      </c>
      <c r="HU35" s="13">
        <v>0.48321581250000006</v>
      </c>
      <c r="HV35" s="13">
        <v>0.13159999999999999</v>
      </c>
      <c r="HW35" s="13">
        <v>0.61455018750000001</v>
      </c>
      <c r="HX35" s="13">
        <v>1.0193510000000001</v>
      </c>
      <c r="HY35" s="13">
        <v>0.65677300000000005</v>
      </c>
      <c r="HZ35" s="13">
        <v>1.0163418124999999</v>
      </c>
      <c r="IA35" s="13">
        <v>0.70216849999999997</v>
      </c>
      <c r="IB35" s="13">
        <v>0.59593529411764712</v>
      </c>
      <c r="IC35" s="13">
        <v>0.43174705882352948</v>
      </c>
      <c r="ID35" s="13">
        <v>0.42491176470588238</v>
      </c>
      <c r="IE35" s="13">
        <v>0.38890588235294116</v>
      </c>
      <c r="IF35" s="13">
        <v>0.26788823529411782</v>
      </c>
      <c r="IG35" s="13">
        <v>0.24313529411764712</v>
      </c>
      <c r="IH35" s="13">
        <v>0.21001364705882353</v>
      </c>
      <c r="II35" s="13">
        <v>0.16728464705882362</v>
      </c>
      <c r="IJ35" s="13">
        <v>5.2121588235294121E-2</v>
      </c>
      <c r="IK35" s="13">
        <v>7.8511176470588261E-3</v>
      </c>
      <c r="IL35" s="13">
        <v>0.15960511764705881</v>
      </c>
      <c r="IM35" s="13">
        <v>0.37958817647058823</v>
      </c>
      <c r="IN35" s="13">
        <v>0.42020923529411747</v>
      </c>
      <c r="IO35" s="13">
        <v>0.12101764705882352</v>
      </c>
      <c r="IP35" s="13">
        <v>0.5323345294117644</v>
      </c>
      <c r="IQ35" s="13">
        <v>0.95227935294117649</v>
      </c>
      <c r="IR35" s="13">
        <v>0.75792970588235287</v>
      </c>
      <c r="IS35" s="13">
        <v>0.95800294117647056</v>
      </c>
      <c r="IT35" s="13">
        <v>0.79043758823529409</v>
      </c>
      <c r="IU35" s="13">
        <v>0.65899047619047613</v>
      </c>
      <c r="IV35" s="13">
        <v>0.46133809523809527</v>
      </c>
      <c r="IW35" s="13">
        <v>0.45153809523809502</v>
      </c>
      <c r="IX35" s="13">
        <v>0.40045238095238095</v>
      </c>
      <c r="IY35" s="13">
        <v>0.28997619047619044</v>
      </c>
      <c r="IZ35" s="13">
        <v>0.25365714285714286</v>
      </c>
      <c r="JA35" s="13">
        <v>0.24386304761904753</v>
      </c>
      <c r="JB35" s="13">
        <v>0.1866674285714286</v>
      </c>
      <c r="JC35" s="13">
        <v>7.0669619047619037E-2</v>
      </c>
      <c r="JD35" s="13">
        <v>1.0789999999999998E-2</v>
      </c>
      <c r="JE35" s="13">
        <v>0.17625157142857142</v>
      </c>
      <c r="JF35" s="13">
        <v>0.38866566666666663</v>
      </c>
      <c r="JG35" s="13">
        <v>0.44401114285714288</v>
      </c>
      <c r="JH35" s="13">
        <v>0.11047619047619045</v>
      </c>
      <c r="JI35" s="13">
        <v>0.64598285714285719</v>
      </c>
      <c r="JJ35" s="13">
        <v>0.94694566666666669</v>
      </c>
      <c r="JK35" s="13">
        <v>0.72305328571428573</v>
      </c>
      <c r="JL35" s="13">
        <v>0.95482290476190479</v>
      </c>
      <c r="JM35" s="13">
        <v>0.76434861904761908</v>
      </c>
      <c r="JN35" s="13">
        <v>0.64054347826086966</v>
      </c>
      <c r="JO35" s="13">
        <v>0.4116695652173914</v>
      </c>
      <c r="JP35" s="13">
        <v>0.42367391304347829</v>
      </c>
      <c r="JQ35" s="13">
        <v>0.3672260869565217</v>
      </c>
      <c r="JR35" s="13">
        <v>0.27396521739130436</v>
      </c>
      <c r="JS35" s="13">
        <v>0.23577391304347833</v>
      </c>
      <c r="JT35" s="13">
        <v>0.27094082608695652</v>
      </c>
      <c r="JU35" s="13">
        <v>0.20350539130434786</v>
      </c>
      <c r="JV35" s="13">
        <v>5.7069869565217382E-2</v>
      </c>
      <c r="JW35" s="13">
        <v>-1.4359347826086956E-2</v>
      </c>
      <c r="JX35" s="13">
        <v>0.21722386956521739</v>
      </c>
      <c r="JY35" s="13">
        <v>0.40053926086956521</v>
      </c>
      <c r="JZ35" s="13">
        <v>0.46155052173913036</v>
      </c>
      <c r="KA35" s="13">
        <v>9.3260869565217369E-2</v>
      </c>
      <c r="KB35" s="13">
        <v>0.74456117391304344</v>
      </c>
      <c r="KC35" s="13">
        <v>1.0699246086956522</v>
      </c>
      <c r="KD35" s="13">
        <v>0.801755</v>
      </c>
      <c r="KE35" s="13">
        <v>1.0571758695652174</v>
      </c>
      <c r="KF35" s="13">
        <v>0.83673300000000006</v>
      </c>
      <c r="KG35" s="13">
        <v>0.53403666666666672</v>
      </c>
      <c r="KH35" s="13">
        <v>0.33947999999999995</v>
      </c>
      <c r="KI35" s="13">
        <v>0.30493333333333322</v>
      </c>
      <c r="KJ35" s="13">
        <v>0.30491333333333326</v>
      </c>
      <c r="KK35" s="13">
        <v>0.21256666666666665</v>
      </c>
      <c r="KL35" s="13">
        <v>0.18387333333333339</v>
      </c>
      <c r="KM35" s="13">
        <v>0.27253469999999996</v>
      </c>
      <c r="KN35" s="13">
        <v>0.27263589999999999</v>
      </c>
      <c r="KO35" s="13">
        <v>5.3330166666666658E-2</v>
      </c>
      <c r="KP35" s="13">
        <v>5.3401366666666679E-2</v>
      </c>
      <c r="KQ35" s="13">
        <v>0.22255623333333335</v>
      </c>
      <c r="KR35" s="13">
        <v>0.42991226666666654</v>
      </c>
      <c r="KS35" s="13">
        <v>0.48711310000000008</v>
      </c>
      <c r="KT35" s="13">
        <v>9.2346666666666646E-2</v>
      </c>
      <c r="KU35" s="13">
        <v>0.75364723333333339</v>
      </c>
      <c r="KV35" s="13">
        <v>0.82196673333333337</v>
      </c>
      <c r="KW35" s="13">
        <v>0.82004486666666654</v>
      </c>
      <c r="KX35" s="13">
        <v>0.85358790000000007</v>
      </c>
      <c r="KY35" s="13">
        <v>0.85261803333333341</v>
      </c>
      <c r="KZ35" s="13">
        <v>0.54735666666666649</v>
      </c>
      <c r="LA35" s="13">
        <v>0.31572666666666677</v>
      </c>
      <c r="LB35" s="13">
        <v>0.22737999999999997</v>
      </c>
      <c r="LC35" s="13">
        <v>0.2245733333333334</v>
      </c>
      <c r="LD35" s="13">
        <v>0.18630666666666673</v>
      </c>
      <c r="LE35" s="13">
        <v>0.16202</v>
      </c>
      <c r="LF35" s="13">
        <v>0.41555796666666656</v>
      </c>
      <c r="LG35" s="13">
        <v>0.41240583333333342</v>
      </c>
      <c r="LH35" s="13">
        <v>0.16876869999999997</v>
      </c>
      <c r="LI35" s="13">
        <v>0.16427703333333338</v>
      </c>
      <c r="LJ35" s="13">
        <v>0.26680510000000007</v>
      </c>
      <c r="LK35" s="13">
        <v>0.4900398333333334</v>
      </c>
      <c r="LL35" s="13">
        <v>0.54130423333333355</v>
      </c>
      <c r="LM35" s="13">
        <v>3.8266666666666657E-2</v>
      </c>
      <c r="LN35" s="13">
        <v>1.4567002000000002</v>
      </c>
      <c r="LO35" s="13">
        <v>0.65063536666666633</v>
      </c>
      <c r="LP35" s="13">
        <v>0.64856076666666673</v>
      </c>
      <c r="LQ35" s="13">
        <v>0.72348366666666686</v>
      </c>
      <c r="LR35" s="13">
        <v>0.72290563333333302</v>
      </c>
      <c r="LS35" s="13">
        <v>41.623333332999998</v>
      </c>
      <c r="LT35" s="13">
        <v>42.551111110999997</v>
      </c>
      <c r="LU35" s="13">
        <v>103.57777778000001</v>
      </c>
      <c r="LV35" s="13">
        <f t="shared" si="96"/>
        <v>27.422222219999995</v>
      </c>
      <c r="LW35" s="13">
        <f t="shared" si="161"/>
        <v>11.30908440649095</v>
      </c>
      <c r="LX35" s="13">
        <v>0.55420000000000003</v>
      </c>
      <c r="LY35" s="13">
        <v>0.30049999999999999</v>
      </c>
      <c r="LZ35" s="13">
        <v>0.15590000000000001</v>
      </c>
      <c r="MA35" s="13">
        <v>0.17469999999999999</v>
      </c>
      <c r="MB35" s="13">
        <v>0.14460000000000001</v>
      </c>
      <c r="MC35" s="13">
        <v>0.1323</v>
      </c>
      <c r="MD35" s="13">
        <v>0.51859999999999995</v>
      </c>
      <c r="ME35" s="13">
        <v>0.56010000000000004</v>
      </c>
      <c r="MF35" s="13">
        <v>0.26379999999999998</v>
      </c>
      <c r="MG35" s="13">
        <v>0.31730000000000003</v>
      </c>
      <c r="MH35" s="13">
        <v>0.29609999999999997</v>
      </c>
      <c r="MI35" s="13">
        <v>0.5847</v>
      </c>
      <c r="MJ35" s="13">
        <v>0.61299999999999999</v>
      </c>
      <c r="MK35" s="13">
        <v>3.0099999999999998E-2</v>
      </c>
      <c r="ML35" s="13">
        <v>2.1857000000000002</v>
      </c>
      <c r="MM35" s="13">
        <v>0.53069999999999995</v>
      </c>
      <c r="MN35" s="13">
        <v>0.57310000000000005</v>
      </c>
      <c r="MO35" s="13">
        <v>0.63759999999999994</v>
      </c>
      <c r="MP35" s="13">
        <v>0.67049999999999998</v>
      </c>
      <c r="MQ35" s="13">
        <v>36.862000000000002</v>
      </c>
      <c r="MR35" s="13">
        <v>36.69</v>
      </c>
      <c r="MS35" s="13">
        <v>37.095199999999998</v>
      </c>
      <c r="MT35" s="13">
        <f t="shared" si="69"/>
        <v>0.23319999999999652</v>
      </c>
      <c r="MU35" s="13">
        <v>112.792</v>
      </c>
      <c r="MV35" s="13">
        <f t="shared" si="70"/>
        <v>34.207999999999998</v>
      </c>
      <c r="MW35" s="13">
        <f t="shared" si="162"/>
        <v>19.159900799999999</v>
      </c>
      <c r="MX35" s="13">
        <v>0.42674375000000009</v>
      </c>
      <c r="MY35" s="13">
        <v>0.20856875000000002</v>
      </c>
      <c r="MZ35" s="13">
        <v>0.10575312499999999</v>
      </c>
      <c r="NA35" s="13">
        <v>0.11760937500000002</v>
      </c>
      <c r="NB35" s="13">
        <v>9.6706250000000021E-2</v>
      </c>
      <c r="NC35" s="13">
        <v>8.4084375000000017E-2</v>
      </c>
      <c r="ND35" s="13">
        <v>0.56459709375</v>
      </c>
      <c r="NE35" s="13">
        <v>0.60059059375000001</v>
      </c>
      <c r="NF35" s="13">
        <v>0.27765015625000006</v>
      </c>
      <c r="NG35" s="13">
        <v>0.32681353125000007</v>
      </c>
      <c r="NH35" s="13">
        <v>0.34199246875</v>
      </c>
      <c r="NI35" s="13">
        <v>0.62821171875000015</v>
      </c>
      <c r="NJ35" s="13">
        <v>0.66853534375000001</v>
      </c>
      <c r="NK35" s="13">
        <v>2.0903125000000002E-2</v>
      </c>
      <c r="NL35" s="13">
        <v>2.6533616875000003</v>
      </c>
      <c r="NM35" s="13">
        <v>0.57024740624999992</v>
      </c>
      <c r="NN35" s="13">
        <v>0.60777903124999999</v>
      </c>
      <c r="NO35" s="13">
        <v>0.67928140625</v>
      </c>
      <c r="NP35" s="13">
        <v>0.70748693749999991</v>
      </c>
      <c r="NQ35" s="13">
        <v>39.880000000000003</v>
      </c>
      <c r="NR35" s="13">
        <v>40.398333332999997</v>
      </c>
      <c r="NS35" s="13">
        <v>125.17333333000001</v>
      </c>
      <c r="NT35" s="13">
        <f t="shared" si="71"/>
        <v>40.826666669999994</v>
      </c>
      <c r="NU35" s="13">
        <f t="shared" si="163"/>
        <v>24.520111976168632</v>
      </c>
      <c r="NV35" s="13">
        <v>0.52500149253731332</v>
      </c>
      <c r="NW35" s="13">
        <v>0.24351343283582091</v>
      </c>
      <c r="NX35" s="13">
        <v>9.1383582089552218E-2</v>
      </c>
      <c r="NY35" s="13">
        <v>0.10945074626865668</v>
      </c>
      <c r="NZ35" s="13">
        <v>9.7359701492537309E-2</v>
      </c>
      <c r="OA35" s="13">
        <v>8.4189552238805962E-2</v>
      </c>
      <c r="OB35" s="13">
        <v>0.65222582089552228</v>
      </c>
      <c r="OC35" s="13">
        <v>0.70107100000000011</v>
      </c>
      <c r="OD35" s="13">
        <v>0.37806446268656718</v>
      </c>
      <c r="OE35" s="13">
        <v>0.45312680597014937</v>
      </c>
      <c r="OF35" s="13">
        <v>0.36508101492537326</v>
      </c>
      <c r="OG35" s="13">
        <v>0.68479668656716419</v>
      </c>
      <c r="OH35" s="13">
        <v>0.72176934328358211</v>
      </c>
      <c r="OI35" s="13">
        <v>1.2091044776119402E-2</v>
      </c>
      <c r="OJ35" s="13">
        <v>3.8101337313432828</v>
      </c>
      <c r="OK35" s="13">
        <v>0.52138497014925378</v>
      </c>
      <c r="OL35" s="13">
        <v>0.56030917910447764</v>
      </c>
      <c r="OM35" s="13">
        <v>0.64913279104477628</v>
      </c>
      <c r="ON35" s="13">
        <v>0.67767661194029827</v>
      </c>
      <c r="OO35" s="13">
        <v>37.831249999999997</v>
      </c>
      <c r="OP35" s="13">
        <v>39.875208333000003</v>
      </c>
      <c r="OQ35" s="13">
        <v>113.42916667</v>
      </c>
      <c r="OR35" s="13">
        <f t="shared" si="80"/>
        <v>57.570833329999999</v>
      </c>
      <c r="OS35" s="13">
        <f t="shared" si="77"/>
        <v>40.361241693496439</v>
      </c>
      <c r="OT35" s="13">
        <v>0.60621111111111103</v>
      </c>
      <c r="OU35" s="13">
        <v>0.26585185185185184</v>
      </c>
      <c r="OV35" s="13">
        <v>7.0307407407407388E-2</v>
      </c>
      <c r="OW35" s="13">
        <v>0.10555555555555556</v>
      </c>
      <c r="OX35" s="13">
        <v>0.10221481481481481</v>
      </c>
      <c r="OY35" s="13">
        <v>9.4500000000000001E-2</v>
      </c>
      <c r="OZ35" s="13">
        <v>0.70171581481481493</v>
      </c>
      <c r="PA35" s="13">
        <v>0.79078985185185191</v>
      </c>
      <c r="PB35" s="13">
        <v>0.42940585185185187</v>
      </c>
      <c r="PC35" s="13">
        <v>0.57959525925925925</v>
      </c>
      <c r="PD35" s="13">
        <v>0.39005466666666666</v>
      </c>
      <c r="PE35" s="13">
        <v>0.70943762962962964</v>
      </c>
      <c r="PF35" s="13">
        <v>0.72841388888888892</v>
      </c>
      <c r="PG35" s="13">
        <v>3.3407407407407409E-3</v>
      </c>
      <c r="PH35" s="13">
        <v>4.7495316296296286</v>
      </c>
      <c r="PI35" s="13">
        <v>0.49357444444444432</v>
      </c>
      <c r="PJ35" s="13">
        <v>0.55648448148148144</v>
      </c>
      <c r="PK35" s="13">
        <v>0.63540581481481484</v>
      </c>
      <c r="PL35" s="13">
        <v>0.68066466666666658</v>
      </c>
      <c r="PM35" s="13">
        <f t="shared" si="164"/>
        <v>0.61818293170692706</v>
      </c>
      <c r="PN35" s="13">
        <v>43.309047620000001</v>
      </c>
      <c r="PO35" s="13">
        <v>42.155833332999997</v>
      </c>
      <c r="PP35" s="13">
        <v>42.12</v>
      </c>
      <c r="PQ35" s="13">
        <f t="shared" si="92"/>
        <v>41.501817068293072</v>
      </c>
      <c r="PR35" s="13">
        <v>116.75</v>
      </c>
      <c r="PS35" s="13">
        <f t="shared" si="93"/>
        <v>72.25</v>
      </c>
      <c r="PT35" s="13">
        <f t="shared" si="165"/>
        <v>57.134566796296298</v>
      </c>
      <c r="PU35" s="13">
        <v>0.64767727272727271</v>
      </c>
      <c r="PV35" s="13">
        <v>0.27593181818181828</v>
      </c>
      <c r="PW35" s="13">
        <v>6.3049999999999995E-2</v>
      </c>
      <c r="PX35" s="13">
        <v>9.7568181818181818E-2</v>
      </c>
      <c r="PY35" s="13">
        <v>8.903636363636365E-2</v>
      </c>
      <c r="PZ35" s="13">
        <v>8.2849999999999993E-2</v>
      </c>
      <c r="QA35" s="13">
        <v>0.73506477272727266</v>
      </c>
      <c r="QB35" s="13">
        <v>0.81843431818181822</v>
      </c>
      <c r="QC35" s="13">
        <v>0.47351195454545464</v>
      </c>
      <c r="QD35" s="13">
        <v>0.62216963636363642</v>
      </c>
      <c r="QE35" s="13">
        <v>0.40192086363636359</v>
      </c>
      <c r="QF35" s="13">
        <v>0.75488081818181818</v>
      </c>
      <c r="QG35" s="13">
        <v>0.770845</v>
      </c>
      <c r="QH35" s="13">
        <v>8.5318181818181803E-3</v>
      </c>
      <c r="QI35" s="13">
        <v>5.616161045454545</v>
      </c>
      <c r="QJ35" s="13">
        <v>0.49180172727272731</v>
      </c>
      <c r="QK35" s="13">
        <v>0.54715581818181824</v>
      </c>
      <c r="QL35" s="13">
        <v>0.63729931818181818</v>
      </c>
      <c r="QM35" s="13">
        <v>0.67679686363636382</v>
      </c>
      <c r="QN35" s="13">
        <f t="shared" si="166"/>
        <v>0.77553729822192863</v>
      </c>
      <c r="QO35" s="13">
        <v>38.124000000000002</v>
      </c>
      <c r="QP35" s="13">
        <v>38.81</v>
      </c>
      <c r="QQ35" s="13">
        <v>110.42</v>
      </c>
      <c r="QR35" s="13">
        <f t="shared" si="109"/>
        <v>78.58</v>
      </c>
      <c r="QS35" s="13">
        <f t="shared" si="110"/>
        <v>64.312568722727278</v>
      </c>
      <c r="QT35" s="13">
        <v>0.54123437500000005</v>
      </c>
      <c r="QU35" s="13">
        <v>0.22693437499999999</v>
      </c>
      <c r="QV35" s="13">
        <v>6.3484374999999996E-2</v>
      </c>
      <c r="QW35" s="13">
        <v>8.3940625000000005E-2</v>
      </c>
      <c r="QX35" s="13">
        <v>8.376249999999999E-2</v>
      </c>
      <c r="QY35" s="13">
        <v>7.2540624999999997E-2</v>
      </c>
      <c r="QZ35" s="13">
        <v>0.72964328125000022</v>
      </c>
      <c r="RA35" s="13">
        <v>0.78797940624999996</v>
      </c>
      <c r="RB35" s="13">
        <v>0.45692231250000004</v>
      </c>
      <c r="RC35" s="13">
        <v>0.55923750000000005</v>
      </c>
      <c r="RD35" s="13">
        <v>0.40961834375000006</v>
      </c>
      <c r="RE35" s="13">
        <v>0.730336875</v>
      </c>
      <c r="RF35" s="13">
        <v>0.76194871875000014</v>
      </c>
      <c r="RG35" s="13">
        <v>1.7812500000000011E-4</v>
      </c>
      <c r="RH35" s="13">
        <v>5.4672848750000007</v>
      </c>
      <c r="RI35" s="13">
        <v>0.52062784374999993</v>
      </c>
      <c r="RJ35" s="13">
        <v>0.5621005</v>
      </c>
      <c r="RK35" s="13">
        <v>0.65970503125000002</v>
      </c>
      <c r="RL35" s="13">
        <v>0.68914084375000018</v>
      </c>
      <c r="RM35" s="13">
        <f t="shared" si="167"/>
        <v>0.4820459229017966</v>
      </c>
      <c r="RN35" s="13">
        <v>0.59454651162790684</v>
      </c>
      <c r="RO35" s="13">
        <v>0.27014651162790693</v>
      </c>
      <c r="RP35" s="13">
        <v>5.4995348837209294E-2</v>
      </c>
      <c r="RQ35" s="13">
        <v>9.1672093023255796E-2</v>
      </c>
      <c r="RR35" s="13">
        <v>8.4439534883720926E-2</v>
      </c>
      <c r="RS35" s="13">
        <v>7.6953488372093024E-2</v>
      </c>
      <c r="RT35" s="13">
        <v>0.73036076744186051</v>
      </c>
      <c r="RU35" s="13">
        <v>0.82810409302325561</v>
      </c>
      <c r="RV35" s="13">
        <v>0.49121551162790683</v>
      </c>
      <c r="RW35" s="13">
        <v>0.65909997674418608</v>
      </c>
      <c r="RX35" s="13">
        <v>0.37397304651162783</v>
      </c>
      <c r="RY35" s="13">
        <v>0.74895620930232543</v>
      </c>
      <c r="RZ35" s="13">
        <v>0.7684693023255813</v>
      </c>
      <c r="SA35" s="13">
        <v>7.2325581395348837E-3</v>
      </c>
      <c r="SB35" s="13">
        <v>5.4826008604651157</v>
      </c>
      <c r="SC35" s="13">
        <v>0.45180993023255817</v>
      </c>
      <c r="SD35" s="13">
        <v>0.51201116279069747</v>
      </c>
      <c r="SE35" s="13">
        <v>0.6008276511627908</v>
      </c>
      <c r="SF35" s="13">
        <v>0.64468383720930245</v>
      </c>
      <c r="SG35" s="13">
        <f t="shared" si="168"/>
        <v>0.88151977949853655</v>
      </c>
      <c r="SH35" s="21">
        <v>132.6875</v>
      </c>
      <c r="SI35" s="21">
        <f t="shared" si="129"/>
        <v>70.3125</v>
      </c>
      <c r="SJ35" s="24">
        <f t="shared" si="130"/>
        <v>58.226069040697659</v>
      </c>
      <c r="SK35" s="13">
        <v>0.61609736842105256</v>
      </c>
      <c r="SL35" s="13">
        <v>0.25521578947368423</v>
      </c>
      <c r="SM35" s="13">
        <v>4.5184210526315792E-2</v>
      </c>
      <c r="SN35" s="13">
        <v>7.5568421052631563E-2</v>
      </c>
      <c r="SO35" s="13">
        <v>7.426315789473685E-2</v>
      </c>
      <c r="SP35" s="13">
        <v>7.1763157894736834E-2</v>
      </c>
      <c r="SQ35" s="13">
        <v>0.77957871052631555</v>
      </c>
      <c r="SR35" s="13">
        <v>0.86140844736842082</v>
      </c>
      <c r="SS35" s="13">
        <v>0.54119097368421043</v>
      </c>
      <c r="ST35" s="13">
        <v>0.69681747368421043</v>
      </c>
      <c r="SU35" s="13">
        <v>0.41323278947368419</v>
      </c>
      <c r="SV35" s="13">
        <v>0.78261002631578946</v>
      </c>
      <c r="SW35" s="13">
        <v>0.78950755263157912</v>
      </c>
      <c r="SX35" s="13">
        <v>1.3052631578947369E-3</v>
      </c>
      <c r="SY35" s="13">
        <v>7.1607026578947384</v>
      </c>
      <c r="SZ35" s="13">
        <v>0.47985589473684209</v>
      </c>
      <c r="TA35" s="13">
        <v>0.53022384210526319</v>
      </c>
      <c r="TB35" s="13">
        <v>0.63176123684210506</v>
      </c>
      <c r="TC35" s="13">
        <v>0.66741702631578936</v>
      </c>
      <c r="TD35" s="13">
        <v>1.7053164940000001</v>
      </c>
      <c r="TE35" s="13">
        <v>-0.71816717100000005</v>
      </c>
      <c r="TF35" s="13">
        <f t="shared" si="73"/>
        <v>0.98338790754988814</v>
      </c>
      <c r="TG35" s="21">
        <v>120.86111111111111</v>
      </c>
      <c r="TH35" s="21">
        <f t="shared" si="169"/>
        <v>82.138888888888886</v>
      </c>
      <c r="TI35" s="24">
        <f t="shared" si="74"/>
        <v>70.755132746345012</v>
      </c>
      <c r="TJ35" s="26">
        <v>34</v>
      </c>
      <c r="TK35" s="24">
        <v>4.8600000000000003</v>
      </c>
      <c r="TL35" s="13">
        <v>1.06</v>
      </c>
      <c r="TM35" s="24">
        <v>81.099999999999994</v>
      </c>
      <c r="TN35" s="24">
        <v>28.6</v>
      </c>
      <c r="TO35" s="24">
        <v>5.6</v>
      </c>
      <c r="TP35" s="24">
        <v>9.9</v>
      </c>
    </row>
    <row r="36" spans="1:536" x14ac:dyDescent="0.25">
      <c r="A36" s="10">
        <v>35</v>
      </c>
      <c r="B36" s="20">
        <v>5</v>
      </c>
      <c r="C36" s="21">
        <v>205</v>
      </c>
      <c r="D36" s="21">
        <v>2</v>
      </c>
      <c r="E36" s="13" t="s">
        <v>62</v>
      </c>
      <c r="F36" s="21">
        <v>7</v>
      </c>
      <c r="G36" s="24">
        <f t="shared" si="17"/>
        <v>89.600000000000009</v>
      </c>
      <c r="H36" s="24">
        <f t="shared" si="18"/>
        <v>29.866666666666671</v>
      </c>
      <c r="I36" s="21">
        <v>80</v>
      </c>
      <c r="J36" s="13">
        <f t="shared" si="19"/>
        <v>29.866666666666671</v>
      </c>
      <c r="K36" s="13">
        <f t="shared" si="20"/>
        <v>29.866666666666671</v>
      </c>
      <c r="L36" s="13">
        <f t="shared" si="21"/>
        <v>29.866666666666671</v>
      </c>
      <c r="M36" s="22">
        <v>408719.88849899999</v>
      </c>
      <c r="N36" s="22">
        <v>3660516.0117299999</v>
      </c>
      <c r="O36" s="23">
        <v>33.079413000000002</v>
      </c>
      <c r="P36" s="23">
        <v>-111.97799500000001</v>
      </c>
      <c r="Q36" s="13">
        <v>47.839999999999996</v>
      </c>
      <c r="R36" s="13">
        <v>20.720000000000013</v>
      </c>
      <c r="S36" s="13">
        <v>31.439999999999994</v>
      </c>
      <c r="T36" s="13">
        <v>47.839999999999996</v>
      </c>
      <c r="U36" s="13">
        <v>22.72</v>
      </c>
      <c r="V36" s="13">
        <v>29.439999999999998</v>
      </c>
      <c r="W36" s="10">
        <v>-9999</v>
      </c>
      <c r="X36" s="10">
        <v>-9999</v>
      </c>
      <c r="Y36" s="10">
        <v>-9999</v>
      </c>
      <c r="Z36" s="13">
        <v>47.567164179104502</v>
      </c>
      <c r="AA36" s="21">
        <v>-9999</v>
      </c>
      <c r="AB36" s="21">
        <v>-9999</v>
      </c>
      <c r="AC36" s="21">
        <v>-9999</v>
      </c>
      <c r="AD36" s="10">
        <v>8.4</v>
      </c>
      <c r="AE36" s="10">
        <v>7.2</v>
      </c>
      <c r="AF36" s="13">
        <v>0.86</v>
      </c>
      <c r="AG36" s="10" t="s">
        <v>126</v>
      </c>
      <c r="AH36" s="10">
        <v>2</v>
      </c>
      <c r="AI36" s="24">
        <v>1.3</v>
      </c>
      <c r="AJ36" s="24">
        <v>0.3</v>
      </c>
      <c r="AK36" s="10">
        <v>1</v>
      </c>
      <c r="AL36" s="10">
        <v>315</v>
      </c>
      <c r="AM36" s="10">
        <v>39</v>
      </c>
      <c r="AN36" s="13">
        <v>1.29</v>
      </c>
      <c r="AO36" s="24">
        <v>5.9</v>
      </c>
      <c r="AP36" s="24">
        <v>12.3</v>
      </c>
      <c r="AQ36" s="13">
        <v>3.51</v>
      </c>
      <c r="AR36" s="10">
        <v>3163</v>
      </c>
      <c r="AS36" s="10">
        <v>300</v>
      </c>
      <c r="AT36" s="10">
        <v>247</v>
      </c>
      <c r="AU36" s="10">
        <v>20.2</v>
      </c>
      <c r="AV36" s="10">
        <v>0</v>
      </c>
      <c r="AW36" s="10">
        <v>4</v>
      </c>
      <c r="AX36" s="10">
        <v>78</v>
      </c>
      <c r="AY36" s="10">
        <v>12</v>
      </c>
      <c r="AZ36" s="10">
        <v>5</v>
      </c>
      <c r="BA36" s="10">
        <v>1.3</v>
      </c>
      <c r="BB36" s="10">
        <v>74</v>
      </c>
      <c r="BC36" s="25">
        <v>1.2218745343465951</v>
      </c>
      <c r="BD36" s="25">
        <v>0.59310207336523113</v>
      </c>
      <c r="BE36" s="25">
        <v>0.6341439057272682</v>
      </c>
      <c r="BF36" s="25">
        <v>1.0898102739386732</v>
      </c>
      <c r="BG36" s="25">
        <v>1.5537848605577689</v>
      </c>
      <c r="BH36" s="25">
        <v>1.9124058660325007</v>
      </c>
      <c r="BI36" s="13">
        <f t="shared" si="22"/>
        <v>7.2599064308473054</v>
      </c>
      <c r="BJ36" s="13">
        <f t="shared" si="23"/>
        <v>9.7964820537563781</v>
      </c>
      <c r="BK36" s="13">
        <f t="shared" si="24"/>
        <v>14.155723149511072</v>
      </c>
      <c r="BL36" s="13">
        <f t="shared" ref="BL36:BM36" si="172">(BK36+(BG36*4))</f>
        <v>20.370862591742146</v>
      </c>
      <c r="BM36" s="13">
        <f t="shared" si="172"/>
        <v>28.020486055872148</v>
      </c>
      <c r="BN36" s="13">
        <f t="shared" si="26"/>
        <v>4.359241095754693</v>
      </c>
      <c r="BO36" s="13">
        <f t="shared" si="27"/>
        <v>6.2151394422310755</v>
      </c>
      <c r="BP36" s="13">
        <f t="shared" si="28"/>
        <v>7.6496234641300029</v>
      </c>
      <c r="BQ36" s="13">
        <f t="shared" si="29"/>
        <v>18.22400400211577</v>
      </c>
      <c r="BR36" s="25">
        <v>1.8576466497789696</v>
      </c>
      <c r="BS36" s="25">
        <v>1.7593700159489631</v>
      </c>
      <c r="BT36" s="25">
        <v>1.89743845808159</v>
      </c>
      <c r="BU36" s="25">
        <v>1.9913805914697578</v>
      </c>
      <c r="BV36" s="25">
        <v>2.2061752988047809</v>
      </c>
      <c r="BW36" s="25">
        <v>2.7695204122076893</v>
      </c>
      <c r="BX36" s="13">
        <f t="shared" si="30"/>
        <v>14.468066662911731</v>
      </c>
      <c r="BY36" s="13">
        <f t="shared" si="31"/>
        <v>22.05782049523809</v>
      </c>
      <c r="BZ36" s="13">
        <f t="shared" si="32"/>
        <v>30.023342861117122</v>
      </c>
      <c r="CA36" s="13">
        <f t="shared" si="33"/>
        <v>7.9655223658790311</v>
      </c>
      <c r="CB36" s="13">
        <f t="shared" si="34"/>
        <v>8.8247011952191237</v>
      </c>
      <c r="CC36" s="13">
        <f t="shared" si="35"/>
        <v>11.078081648830757</v>
      </c>
      <c r="CD36" s="13">
        <f t="shared" si="36"/>
        <v>27.868305209928913</v>
      </c>
      <c r="CE36" s="13">
        <v>3.0750000000000002</v>
      </c>
      <c r="CF36" s="13">
        <v>0.40500000000000003</v>
      </c>
      <c r="CG36" s="13">
        <v>0.62</v>
      </c>
      <c r="CH36" s="13">
        <v>0.91500000000000004</v>
      </c>
      <c r="CI36" s="13">
        <v>0.67500000000000004</v>
      </c>
      <c r="CJ36" s="13">
        <v>1.02</v>
      </c>
      <c r="CK36" s="13">
        <f t="shared" si="148"/>
        <v>13.920000000000002</v>
      </c>
      <c r="CL36" s="13">
        <f t="shared" si="149"/>
        <v>16.400000000000002</v>
      </c>
      <c r="CM36" s="13">
        <f t="shared" si="150"/>
        <v>20.060000000000002</v>
      </c>
      <c r="CN36" s="13">
        <f t="shared" ref="CN36:CO36" si="173">(CM36+(CI36*4))</f>
        <v>22.76</v>
      </c>
      <c r="CO36" s="13">
        <f t="shared" si="173"/>
        <v>26.840000000000003</v>
      </c>
      <c r="CP36" s="13">
        <f t="shared" si="152"/>
        <v>3.66</v>
      </c>
      <c r="CQ36" s="13">
        <f t="shared" si="153"/>
        <v>2.7</v>
      </c>
      <c r="CR36" s="13">
        <f t="shared" si="154"/>
        <v>4.08</v>
      </c>
      <c r="CS36" s="13">
        <f t="shared" si="155"/>
        <v>10.440000000000001</v>
      </c>
      <c r="CT36" s="13">
        <v>1.630853378601905</v>
      </c>
      <c r="CU36" s="13">
        <v>20.436146027575777</v>
      </c>
      <c r="CV36" s="13">
        <v>0.78971239528306902</v>
      </c>
      <c r="CW36" s="13">
        <v>13.131636518862384</v>
      </c>
      <c r="CX36" s="13">
        <v>0.58302742388253037</v>
      </c>
      <c r="CY36" s="13">
        <v>2.9745195422155026</v>
      </c>
      <c r="CZ36" s="13">
        <v>7.5</v>
      </c>
      <c r="DA36" s="13">
        <v>7.5</v>
      </c>
      <c r="DB36" s="13">
        <v>7.5</v>
      </c>
      <c r="DC36" s="13">
        <v>27</v>
      </c>
      <c r="DD36" s="13">
        <v>39</v>
      </c>
      <c r="DE36" s="13">
        <v>38.666666666666664</v>
      </c>
      <c r="DF36" s="13">
        <v>50.333333333333336</v>
      </c>
      <c r="DG36" s="13">
        <v>52</v>
      </c>
      <c r="DH36" s="13">
        <v>61.333333333333336</v>
      </c>
      <c r="DI36" s="13">
        <v>66</v>
      </c>
      <c r="DJ36" s="13">
        <v>77.333333333333329</v>
      </c>
      <c r="DK36" s="13">
        <v>77</v>
      </c>
      <c r="DL36" s="13">
        <v>87</v>
      </c>
      <c r="DM36" s="13">
        <v>85.333333333333329</v>
      </c>
      <c r="DN36" s="13">
        <v>97</v>
      </c>
      <c r="DO36" s="13">
        <v>96.333333333333329</v>
      </c>
      <c r="DP36" s="13">
        <v>105</v>
      </c>
      <c r="DQ36" s="13">
        <f t="shared" si="45"/>
        <v>86.222222222222214</v>
      </c>
      <c r="DR36" s="13">
        <f t="shared" si="46"/>
        <v>86.222222222222214</v>
      </c>
      <c r="DS36" s="13">
        <v>96.666666666666671</v>
      </c>
      <c r="DT36" s="13">
        <v>107</v>
      </c>
      <c r="DU36" s="21">
        <v>131</v>
      </c>
      <c r="DV36" s="21">
        <v>147</v>
      </c>
      <c r="DW36" s="21">
        <v>166</v>
      </c>
      <c r="DX36" s="21">
        <v>171</v>
      </c>
      <c r="DY36" s="21">
        <v>178</v>
      </c>
      <c r="DZ36" s="21">
        <v>189</v>
      </c>
      <c r="EA36" s="21">
        <v>199</v>
      </c>
      <c r="EB36" s="21">
        <v>199</v>
      </c>
      <c r="EC36" s="21">
        <v>201</v>
      </c>
      <c r="ED36" s="21">
        <v>203</v>
      </c>
      <c r="EE36" s="12">
        <v>47.5</v>
      </c>
      <c r="EF36" s="12">
        <v>37.6</v>
      </c>
      <c r="EG36" s="12">
        <v>41.3</v>
      </c>
      <c r="EH36" s="12">
        <v>45.1</v>
      </c>
      <c r="EI36" s="12">
        <v>43.4</v>
      </c>
      <c r="EJ36" s="12">
        <v>36.299999999999997</v>
      </c>
      <c r="EK36" s="12">
        <v>44.6</v>
      </c>
      <c r="EL36" s="12">
        <v>41.8</v>
      </c>
      <c r="EM36" s="12">
        <v>43.7</v>
      </c>
      <c r="EN36" s="12">
        <v>40.799999999999997</v>
      </c>
      <c r="EO36" s="10">
        <v>5.07</v>
      </c>
      <c r="EP36" s="10">
        <v>5.56</v>
      </c>
      <c r="EQ36" s="10">
        <v>4.72</v>
      </c>
      <c r="ER36" s="10">
        <v>4.6100000000000003</v>
      </c>
      <c r="ES36" s="10">
        <v>4.16</v>
      </c>
      <c r="ET36" s="10">
        <v>4.09</v>
      </c>
      <c r="EU36" s="10">
        <v>4.25</v>
      </c>
      <c r="EV36" s="10">
        <v>4.38</v>
      </c>
      <c r="EW36" s="10">
        <v>3.91</v>
      </c>
      <c r="EX36" s="10">
        <v>3.4</v>
      </c>
      <c r="EY36" s="13">
        <v>27357.669322709164</v>
      </c>
      <c r="EZ36" s="13">
        <v>14372.055888223553</v>
      </c>
      <c r="FA36" s="11">
        <v>14004.890219560879</v>
      </c>
      <c r="FB36" s="13">
        <v>13542.828685258964</v>
      </c>
      <c r="FC36" s="13">
        <v>9662.7118644067796</v>
      </c>
      <c r="FD36" s="13">
        <v>8567.0318725099605</v>
      </c>
      <c r="FE36" s="11">
        <v>10526.9</v>
      </c>
      <c r="FF36" s="11">
        <v>8875.6218905472633</v>
      </c>
      <c r="FG36" s="11">
        <v>3913.5270541082168</v>
      </c>
      <c r="FH36" s="12">
        <v>416.9258920402562</v>
      </c>
      <c r="FI36" s="13">
        <v>260.51</v>
      </c>
      <c r="FJ36" s="10">
        <v>12</v>
      </c>
      <c r="FK36" s="10">
        <v>295.85999999999996</v>
      </c>
      <c r="FL36" s="10">
        <v>102</v>
      </c>
      <c r="FM36" s="10">
        <v>104.19000000000001</v>
      </c>
      <c r="FN36" s="10">
        <v>257.52</v>
      </c>
      <c r="FO36" s="10">
        <v>151.75</v>
      </c>
      <c r="FP36" s="10">
        <v>111.76</v>
      </c>
      <c r="FQ36" s="13">
        <f t="shared" si="47"/>
        <v>1095.686274509804</v>
      </c>
      <c r="FR36" s="13">
        <f t="shared" si="48"/>
        <v>978.29131652661056</v>
      </c>
      <c r="FS36" s="13">
        <f t="shared" si="156"/>
        <v>2554.0196078431372</v>
      </c>
      <c r="FT36" s="13">
        <f t="shared" si="157"/>
        <v>2900.5882352941171</v>
      </c>
      <c r="FU36" s="13">
        <f t="shared" si="49"/>
        <v>1021.4705882352943</v>
      </c>
      <c r="FV36" s="13">
        <f t="shared" si="50"/>
        <v>2524.705882352941</v>
      </c>
      <c r="FW36" s="13">
        <f t="shared" si="51"/>
        <v>9000.7843137254895</v>
      </c>
      <c r="FX36" s="13">
        <f t="shared" si="52"/>
        <v>1487.7450980392157</v>
      </c>
      <c r="FY36" s="13">
        <v>63.81</v>
      </c>
      <c r="FZ36" s="13">
        <v>84.74</v>
      </c>
      <c r="GA36" s="13">
        <f t="shared" si="53"/>
        <v>3.2000000000000028</v>
      </c>
      <c r="GB36" s="10">
        <v>3.06</v>
      </c>
      <c r="GC36" s="13">
        <f t="shared" si="54"/>
        <v>78.153000000000006</v>
      </c>
      <c r="GD36" s="13">
        <v>0.92200000000000004</v>
      </c>
      <c r="GE36" s="13">
        <f t="shared" si="55"/>
        <v>26.743423529411761</v>
      </c>
      <c r="GF36" s="13">
        <v>1.62</v>
      </c>
      <c r="GG36" s="13">
        <f t="shared" si="56"/>
        <v>16.547823529411769</v>
      </c>
      <c r="GH36" s="13">
        <v>3.66</v>
      </c>
      <c r="GI36" s="13">
        <f t="shared" si="57"/>
        <v>54.451470588235296</v>
      </c>
      <c r="GJ36" s="13">
        <f t="shared" si="58"/>
        <v>175.89571764705883</v>
      </c>
      <c r="GK36" s="13">
        <f t="shared" si="59"/>
        <v>157.04974789915966</v>
      </c>
      <c r="GL36" s="10">
        <v>17.2</v>
      </c>
      <c r="GM36" s="13">
        <v>6.28</v>
      </c>
      <c r="GN36" s="13">
        <f t="shared" si="60"/>
        <v>5254.5164976153401</v>
      </c>
      <c r="GO36" s="13">
        <v>2.3199999999999998</v>
      </c>
      <c r="GP36" s="13">
        <f t="shared" si="61"/>
        <v>0.36942675159235666</v>
      </c>
      <c r="GQ36" s="13">
        <f t="shared" si="62"/>
        <v>1941.158960902482</v>
      </c>
      <c r="GR36" s="13">
        <f t="shared" si="63"/>
        <v>2174.0980362107803</v>
      </c>
      <c r="GS36" s="13">
        <v>4219.9145833333341</v>
      </c>
      <c r="GT36" s="13">
        <v>4950.7750000000015</v>
      </c>
      <c r="GU36" s="13">
        <f t="shared" si="64"/>
        <v>1831.7867500000004</v>
      </c>
      <c r="GV36" s="13">
        <f t="shared" si="65"/>
        <v>2051.6011600000006</v>
      </c>
      <c r="GW36" s="13">
        <f>GS36*GP36</f>
        <v>1558.9493365180469</v>
      </c>
      <c r="GX36" s="13">
        <f>GW36*1.12</f>
        <v>1746.0232569002128</v>
      </c>
      <c r="GY36" s="13">
        <v>3.08</v>
      </c>
      <c r="GZ36" s="13">
        <f t="shared" si="66"/>
        <v>3.02</v>
      </c>
      <c r="HA36" s="21">
        <v>3028</v>
      </c>
      <c r="HB36" s="13">
        <f t="shared" si="158"/>
        <v>0.48089171974522293</v>
      </c>
      <c r="HC36" s="21">
        <f t="shared" ref="HC36:HC45" si="174">GY36*(43560/(GL36*6.667*0.454))</f>
        <v>2577.0558618877781</v>
      </c>
      <c r="HD36" s="22">
        <f t="shared" si="159"/>
        <v>1.3275862068965518</v>
      </c>
      <c r="HE36" s="21">
        <f t="shared" si="160"/>
        <v>2533.5471265572055</v>
      </c>
      <c r="HF36" s="13">
        <v>3.92</v>
      </c>
      <c r="HG36" s="22">
        <f t="shared" si="67"/>
        <v>101.0205897860009</v>
      </c>
      <c r="HH36" s="22">
        <v>0</v>
      </c>
      <c r="HI36" s="13">
        <v>0.53972777777777781</v>
      </c>
      <c r="HJ36" s="13">
        <v>0.39325555555555552</v>
      </c>
      <c r="HK36" s="13">
        <v>0.3984833333333333</v>
      </c>
      <c r="HL36" s="13">
        <v>0.33274444444444445</v>
      </c>
      <c r="HM36" s="13">
        <v>0.20496111111111112</v>
      </c>
      <c r="HN36" s="13">
        <v>0.18728888888888887</v>
      </c>
      <c r="HO36" s="13">
        <v>0.23715716666666667</v>
      </c>
      <c r="HP36" s="13">
        <v>0.15047516666666669</v>
      </c>
      <c r="HQ36" s="13">
        <v>8.3171444444444437E-2</v>
      </c>
      <c r="HR36" s="13">
        <v>-6.7659444444444442E-3</v>
      </c>
      <c r="HS36" s="13">
        <v>0.15706622222222222</v>
      </c>
      <c r="HT36" s="13">
        <v>0.44949922222222227</v>
      </c>
      <c r="HU36" s="13">
        <v>0.48472088888888887</v>
      </c>
      <c r="HV36" s="13">
        <v>0.1277833333333333</v>
      </c>
      <c r="HW36" s="13">
        <v>0.62213938888888876</v>
      </c>
      <c r="HX36" s="13">
        <v>1.0441393888888888</v>
      </c>
      <c r="HY36" s="13">
        <v>0.66204711111111125</v>
      </c>
      <c r="HZ36" s="13">
        <v>1.0376737222222223</v>
      </c>
      <c r="IA36" s="13">
        <v>0.70746022222222216</v>
      </c>
      <c r="IB36" s="13">
        <v>0.61191764705882357</v>
      </c>
      <c r="IC36" s="13">
        <v>0.44878235294117624</v>
      </c>
      <c r="ID36" s="13">
        <v>0.43797647058823524</v>
      </c>
      <c r="IE36" s="13">
        <v>0.4052411764705881</v>
      </c>
      <c r="IF36" s="13">
        <v>0.27429999999999993</v>
      </c>
      <c r="IG36" s="13">
        <v>0.24939411764705885</v>
      </c>
      <c r="IH36" s="13">
        <v>0.20320829411764704</v>
      </c>
      <c r="II36" s="13">
        <v>0.16566476470588243</v>
      </c>
      <c r="IJ36" s="13">
        <v>5.0920882352941191E-2</v>
      </c>
      <c r="IK36" s="13">
        <v>1.2098529411764706E-2</v>
      </c>
      <c r="IL36" s="13">
        <v>0.15387088235294119</v>
      </c>
      <c r="IM36" s="13">
        <v>0.38098288235294092</v>
      </c>
      <c r="IN36" s="13">
        <v>0.42087970588235296</v>
      </c>
      <c r="IO36" s="13">
        <v>0.1309411764705882</v>
      </c>
      <c r="IP36" s="13">
        <v>0.51023764705882335</v>
      </c>
      <c r="IQ36" s="13">
        <v>0.9302181176470592</v>
      </c>
      <c r="IR36" s="13">
        <v>0.7569487647058819</v>
      </c>
      <c r="IS36" s="13">
        <v>0.93921241176470593</v>
      </c>
      <c r="IT36" s="13">
        <v>0.78910635294117681</v>
      </c>
      <c r="IU36" s="13">
        <v>0.65482916666666657</v>
      </c>
      <c r="IV36" s="13">
        <v>0.45567916666666669</v>
      </c>
      <c r="IW36" s="13">
        <v>0.45352499999999979</v>
      </c>
      <c r="IX36" s="13">
        <v>0.40040833333333331</v>
      </c>
      <c r="IY36" s="13">
        <v>0.28942499999999988</v>
      </c>
      <c r="IZ36" s="13">
        <v>0.25445416666666665</v>
      </c>
      <c r="JA36" s="13">
        <v>0.24103170833333329</v>
      </c>
      <c r="JB36" s="13">
        <v>0.18143474999999998</v>
      </c>
      <c r="JC36" s="13">
        <v>6.4526583333333332E-2</v>
      </c>
      <c r="JD36" s="13">
        <v>2.2151666666666665E-3</v>
      </c>
      <c r="JE36" s="13">
        <v>0.17928558333333333</v>
      </c>
      <c r="JF36" s="13">
        <v>0.3868023333333333</v>
      </c>
      <c r="JG36" s="13">
        <v>0.44015862500000008</v>
      </c>
      <c r="JH36" s="13">
        <v>0.11098333333333334</v>
      </c>
      <c r="JI36" s="13">
        <v>0.63559358333333338</v>
      </c>
      <c r="JJ36" s="13">
        <v>0.98924495833333326</v>
      </c>
      <c r="JK36" s="13">
        <v>0.74376437500000003</v>
      </c>
      <c r="JL36" s="13">
        <v>0.99060079166666659</v>
      </c>
      <c r="JM36" s="13">
        <v>0.78242241666666645</v>
      </c>
      <c r="JN36" s="13">
        <v>0.6421</v>
      </c>
      <c r="JO36" s="13">
        <v>0.41822222222222222</v>
      </c>
      <c r="JP36" s="13">
        <v>0.43175555555555561</v>
      </c>
      <c r="JQ36" s="13">
        <v>0.3781666666666666</v>
      </c>
      <c r="JR36" s="13">
        <v>0.27789999999999998</v>
      </c>
      <c r="JS36" s="13">
        <v>0.24259444444444445</v>
      </c>
      <c r="JT36" s="13">
        <v>0.25848116666666665</v>
      </c>
      <c r="JU36" s="13">
        <v>0.19564894444444439</v>
      </c>
      <c r="JV36" s="13">
        <v>5.0293500000000012E-2</v>
      </c>
      <c r="JW36" s="13">
        <v>-1.5954388888888886E-2</v>
      </c>
      <c r="JX36" s="13">
        <v>0.2109549444444444</v>
      </c>
      <c r="JY36" s="13">
        <v>0.39565077777777774</v>
      </c>
      <c r="JZ36" s="13">
        <v>0.45128833333333329</v>
      </c>
      <c r="KA36" s="13">
        <v>0.10026666666666668</v>
      </c>
      <c r="KB36" s="13">
        <v>0.69826333333333335</v>
      </c>
      <c r="KC36" s="13">
        <v>1.0807668888888888</v>
      </c>
      <c r="KD36" s="13">
        <v>0.81671194444444439</v>
      </c>
      <c r="KE36" s="13">
        <v>1.066648222222222</v>
      </c>
      <c r="KF36" s="13">
        <v>0.84851861111111115</v>
      </c>
      <c r="KG36" s="13">
        <v>0.56048965517241378</v>
      </c>
      <c r="KH36" s="13">
        <v>0.36066896551724137</v>
      </c>
      <c r="KI36" s="13">
        <v>0.32167931034482755</v>
      </c>
      <c r="KJ36" s="13">
        <v>0.32386896551724137</v>
      </c>
      <c r="KK36" s="13">
        <v>0.22599310344827583</v>
      </c>
      <c r="KL36" s="13">
        <v>0.19548965517241376</v>
      </c>
      <c r="KM36" s="13">
        <v>0.26701510344827584</v>
      </c>
      <c r="KN36" s="13">
        <v>0.27015775862068964</v>
      </c>
      <c r="KO36" s="13">
        <v>5.358686206896552E-2</v>
      </c>
      <c r="KP36" s="13">
        <v>5.6987862068965535E-2</v>
      </c>
      <c r="KQ36" s="13">
        <v>0.21661555172413791</v>
      </c>
      <c r="KR36" s="13">
        <v>0.4248419655172414</v>
      </c>
      <c r="KS36" s="13">
        <v>0.48230679310344821</v>
      </c>
      <c r="KT36" s="13">
        <v>9.7875862068965522E-2</v>
      </c>
      <c r="KU36" s="13">
        <v>0.73147903448275864</v>
      </c>
      <c r="KV36" s="13">
        <v>0.80486920689655173</v>
      </c>
      <c r="KW36" s="13">
        <v>0.81419610344827564</v>
      </c>
      <c r="KX36" s="13">
        <v>0.83955079310344827</v>
      </c>
      <c r="KY36" s="13">
        <v>0.8471437586206898</v>
      </c>
      <c r="KZ36" s="13">
        <v>0.53167000000000009</v>
      </c>
      <c r="LA36" s="13">
        <v>0.30830000000000002</v>
      </c>
      <c r="LB36" s="13">
        <v>0.23209333333333332</v>
      </c>
      <c r="LC36" s="13">
        <v>0.22317333333333342</v>
      </c>
      <c r="LD36" s="13">
        <v>0.18191666666666673</v>
      </c>
      <c r="LE36" s="13">
        <v>0.16016333333333332</v>
      </c>
      <c r="LF36" s="13">
        <v>0.40754063333333324</v>
      </c>
      <c r="LG36" s="13">
        <v>0.39150143333333343</v>
      </c>
      <c r="LH36" s="13">
        <v>0.1601475</v>
      </c>
      <c r="LI36" s="13">
        <v>0.1416717666666667</v>
      </c>
      <c r="LJ36" s="13">
        <v>0.26539343333333332</v>
      </c>
      <c r="LK36" s="13">
        <v>0.48899533333333339</v>
      </c>
      <c r="LL36" s="13">
        <v>0.53586313333333335</v>
      </c>
      <c r="LM36" s="13">
        <v>4.1256666666666657E-2</v>
      </c>
      <c r="LN36" s="13">
        <v>1.395571066666667</v>
      </c>
      <c r="LO36" s="13">
        <v>0.68712116666666689</v>
      </c>
      <c r="LP36" s="13">
        <v>0.6563580333333332</v>
      </c>
      <c r="LQ36" s="13">
        <v>0.75272903333333308</v>
      </c>
      <c r="LR36" s="13">
        <v>0.7284151666666665</v>
      </c>
      <c r="LS36" s="13">
        <v>41.52</v>
      </c>
      <c r="LT36" s="13">
        <v>42.48</v>
      </c>
      <c r="LU36" s="13">
        <v>104.99166667</v>
      </c>
      <c r="LV36" s="13">
        <f t="shared" si="96"/>
        <v>26.008333329999999</v>
      </c>
      <c r="LW36" s="13">
        <f t="shared" si="161"/>
        <v>10.182299777306108</v>
      </c>
      <c r="LX36" s="13">
        <v>0.54349999999999998</v>
      </c>
      <c r="LY36" s="13">
        <v>0.29320000000000002</v>
      </c>
      <c r="LZ36" s="13">
        <v>0.1575</v>
      </c>
      <c r="MA36" s="13">
        <v>0.1724</v>
      </c>
      <c r="MB36" s="13">
        <v>0.14319999999999999</v>
      </c>
      <c r="MC36" s="13">
        <v>0.13059999999999999</v>
      </c>
      <c r="MD36" s="13">
        <v>0.51680000000000004</v>
      </c>
      <c r="ME36" s="13">
        <v>0.54949999999999999</v>
      </c>
      <c r="MF36" s="13">
        <v>0.25879999999999997</v>
      </c>
      <c r="MG36" s="13">
        <v>0.30109999999999998</v>
      </c>
      <c r="MH36" s="13">
        <v>0.29870000000000002</v>
      </c>
      <c r="MI36" s="13">
        <v>0.58179999999999998</v>
      </c>
      <c r="MJ36" s="13">
        <v>0.61119999999999997</v>
      </c>
      <c r="MK36" s="13">
        <v>2.93E-2</v>
      </c>
      <c r="ML36" s="13">
        <v>2.1688999999999998</v>
      </c>
      <c r="MM36" s="13">
        <v>0.54649999999999999</v>
      </c>
      <c r="MN36" s="13">
        <v>0.57989999999999997</v>
      </c>
      <c r="MO36" s="13">
        <v>0.65069999999999995</v>
      </c>
      <c r="MP36" s="13">
        <v>0.6764</v>
      </c>
      <c r="MQ36" s="13">
        <v>37.150370369999997</v>
      </c>
      <c r="MR36" s="13">
        <v>36.740384615000004</v>
      </c>
      <c r="MS36" s="13">
        <v>37.1</v>
      </c>
      <c r="MT36" s="13">
        <f t="shared" si="69"/>
        <v>-5.0370369999996001E-2</v>
      </c>
      <c r="MU36" s="13">
        <v>110.44230769000001</v>
      </c>
      <c r="MV36" s="13">
        <f t="shared" si="70"/>
        <v>36.557692309999993</v>
      </c>
      <c r="MW36" s="13">
        <f t="shared" si="162"/>
        <v>20.088451924344994</v>
      </c>
      <c r="MX36" s="13">
        <v>0.44688857142857141</v>
      </c>
      <c r="MY36" s="13">
        <v>0.2191085714285714</v>
      </c>
      <c r="MZ36" s="13">
        <v>0.10464285714285715</v>
      </c>
      <c r="NA36" s="13">
        <v>0.11747142857142856</v>
      </c>
      <c r="NB36" s="13">
        <v>9.8000000000000018E-2</v>
      </c>
      <c r="NC36" s="13">
        <v>8.4620000000000029E-2</v>
      </c>
      <c r="ND36" s="13">
        <v>0.58277031428571435</v>
      </c>
      <c r="NE36" s="13">
        <v>0.61943554285714286</v>
      </c>
      <c r="NF36" s="13">
        <v>0.30109491428571433</v>
      </c>
      <c r="NG36" s="13">
        <v>0.35265768571428574</v>
      </c>
      <c r="NH36" s="13">
        <v>0.34166248571428576</v>
      </c>
      <c r="NI36" s="13">
        <v>0.63953779999999993</v>
      </c>
      <c r="NJ36" s="13">
        <v>0.68084051428571435</v>
      </c>
      <c r="NK36" s="13">
        <v>1.947142857142857E-2</v>
      </c>
      <c r="NL36" s="13">
        <v>2.8085547142857137</v>
      </c>
      <c r="NM36" s="13">
        <v>0.55215271428571411</v>
      </c>
      <c r="NN36" s="13">
        <v>0.58630840000000006</v>
      </c>
      <c r="NO36" s="13">
        <v>0.66557011428571422</v>
      </c>
      <c r="NP36" s="13">
        <v>0.69101911428571439</v>
      </c>
      <c r="NQ36" s="13">
        <v>39.880000000000003</v>
      </c>
      <c r="NR36" s="13">
        <v>40.47</v>
      </c>
      <c r="NS36" s="13">
        <v>124.75357142999999</v>
      </c>
      <c r="NT36" s="13">
        <f t="shared" si="71"/>
        <v>41.246428570000006</v>
      </c>
      <c r="NU36" s="13">
        <f t="shared" si="163"/>
        <v>25.54950387217632</v>
      </c>
      <c r="NV36" s="13">
        <v>0.5729179104477613</v>
      </c>
      <c r="NW36" s="13">
        <v>0.26289850746268656</v>
      </c>
      <c r="NX36" s="13">
        <v>8.7558208955223871E-2</v>
      </c>
      <c r="NY36" s="13">
        <v>0.11174029850746268</v>
      </c>
      <c r="NZ36" s="13">
        <v>0.10157910447761191</v>
      </c>
      <c r="OA36" s="13">
        <v>8.9544776119403022E-2</v>
      </c>
      <c r="OB36" s="13">
        <v>0.6728099402985076</v>
      </c>
      <c r="OC36" s="13">
        <v>0.73389667164179107</v>
      </c>
      <c r="OD36" s="13">
        <v>0.40254811940298496</v>
      </c>
      <c r="OE36" s="13">
        <v>0.49915286567164163</v>
      </c>
      <c r="OF36" s="13">
        <v>0.3708147014925372</v>
      </c>
      <c r="OG36" s="13">
        <v>0.69798094029850766</v>
      </c>
      <c r="OH36" s="13">
        <v>0.72908655223880603</v>
      </c>
      <c r="OI36" s="13">
        <v>1.0161194029850745E-2</v>
      </c>
      <c r="OJ36" s="13">
        <v>4.1291161791044786</v>
      </c>
      <c r="OK36" s="13">
        <v>0.5056145970149255</v>
      </c>
      <c r="OL36" s="13">
        <v>0.55122919402985071</v>
      </c>
      <c r="OM36" s="13">
        <v>0.63913900000000012</v>
      </c>
      <c r="ON36" s="13">
        <v>0.6724287462686569</v>
      </c>
      <c r="OO36" s="13">
        <v>37.475625000000001</v>
      </c>
      <c r="OP36" s="13">
        <v>39.584687500000001</v>
      </c>
      <c r="OQ36" s="13">
        <v>110.453125</v>
      </c>
      <c r="OR36" s="13">
        <f t="shared" si="80"/>
        <v>60.546875</v>
      </c>
      <c r="OS36" s="13">
        <f t="shared" ref="OS36:OS65" si="175">OC36*OR36</f>
        <v>44.435150040811571</v>
      </c>
      <c r="OT36" s="13">
        <v>0.71361842105263151</v>
      </c>
      <c r="OU36" s="13">
        <v>0.32145000000000001</v>
      </c>
      <c r="OV36" s="13">
        <v>6.8039473684210539E-2</v>
      </c>
      <c r="OW36" s="13">
        <v>0.11193684210526317</v>
      </c>
      <c r="OX36" s="13">
        <v>0.11164736842105265</v>
      </c>
      <c r="OY36" s="13">
        <v>0.10556842105263159</v>
      </c>
      <c r="OZ36" s="13">
        <v>0.72743223684210523</v>
      </c>
      <c r="PA36" s="13">
        <v>0.82444392105263153</v>
      </c>
      <c r="PB36" s="13">
        <v>0.48168857894736838</v>
      </c>
      <c r="PC36" s="13">
        <v>0.6485907894736842</v>
      </c>
      <c r="PD36" s="13">
        <v>0.37845402631578945</v>
      </c>
      <c r="PE36" s="13">
        <v>0.7272655526315791</v>
      </c>
      <c r="PF36" s="13">
        <v>0.73981600000000003</v>
      </c>
      <c r="PG36" s="13">
        <v>2.8947368421052623E-4</v>
      </c>
      <c r="PH36" s="13">
        <v>5.3676305000000006</v>
      </c>
      <c r="PI36" s="13">
        <v>0.45915652631578957</v>
      </c>
      <c r="PJ36" s="13">
        <v>0.52034578947368426</v>
      </c>
      <c r="PK36" s="13">
        <v>0.60737336842105272</v>
      </c>
      <c r="PL36" s="13">
        <v>0.6517575000000001</v>
      </c>
      <c r="PM36" s="13">
        <f t="shared" si="164"/>
        <v>0.99926129762134974</v>
      </c>
      <c r="PN36" s="13">
        <v>43.045161290000003</v>
      </c>
      <c r="PO36" s="13">
        <v>30.495000000000001</v>
      </c>
      <c r="PP36" s="13">
        <v>42.06</v>
      </c>
      <c r="PQ36" s="13">
        <f t="shared" si="92"/>
        <v>41.06073870237865</v>
      </c>
      <c r="PR36" s="13">
        <v>111</v>
      </c>
      <c r="PS36" s="13">
        <f t="shared" si="93"/>
        <v>78</v>
      </c>
      <c r="PT36" s="13">
        <f t="shared" si="165"/>
        <v>64.306625842105262</v>
      </c>
      <c r="PU36" s="13">
        <v>0.66225454545454554</v>
      </c>
      <c r="PV36" s="13">
        <v>0.2792590909090909</v>
      </c>
      <c r="PW36" s="13">
        <v>6.3099999999999989E-2</v>
      </c>
      <c r="PX36" s="13">
        <v>0.10040909090909089</v>
      </c>
      <c r="PY36" s="13">
        <v>9.308181818181821E-2</v>
      </c>
      <c r="PZ36" s="13">
        <v>8.885454545454545E-2</v>
      </c>
      <c r="QA36" s="13">
        <v>0.73326372727272748</v>
      </c>
      <c r="QB36" s="13">
        <v>0.8214223181818181</v>
      </c>
      <c r="QC36" s="13">
        <v>0.46653431818181818</v>
      </c>
      <c r="QD36" s="13">
        <v>0.62467949999999994</v>
      </c>
      <c r="QE36" s="13">
        <v>0.40622340909090904</v>
      </c>
      <c r="QF36" s="13">
        <v>0.75069272727272718</v>
      </c>
      <c r="QG36" s="13">
        <v>0.76149363636363665</v>
      </c>
      <c r="QH36" s="13">
        <v>7.3272727272727274E-3</v>
      </c>
      <c r="QI36" s="13">
        <v>5.5673156818181804</v>
      </c>
      <c r="QJ36" s="13">
        <v>0.4951140454545454</v>
      </c>
      <c r="QK36" s="13">
        <v>0.55437372727272727</v>
      </c>
      <c r="QL36" s="13">
        <v>0.64084350000000001</v>
      </c>
      <c r="QM36" s="13">
        <v>0.68298459090909103</v>
      </c>
      <c r="QN36" s="13">
        <f t="shared" si="166"/>
        <v>0.7983406265798747</v>
      </c>
      <c r="QO36" s="21">
        <v>-9999</v>
      </c>
      <c r="QP36" s="21">
        <v>-9999</v>
      </c>
      <c r="QQ36" s="21">
        <v>-9999</v>
      </c>
      <c r="QR36" s="13">
        <f t="shared" si="109"/>
        <v>10188</v>
      </c>
      <c r="QS36" s="13">
        <f t="shared" si="110"/>
        <v>8368.6505776363629</v>
      </c>
      <c r="QT36" s="13">
        <v>0.63203437499999993</v>
      </c>
      <c r="QU36" s="13">
        <v>0.26832187499999999</v>
      </c>
      <c r="QV36" s="13">
        <v>6.3237500000000002E-2</v>
      </c>
      <c r="QW36" s="13">
        <v>9.2862500000000001E-2</v>
      </c>
      <c r="QX36" s="13">
        <v>9.5534375000000019E-2</v>
      </c>
      <c r="QY36" s="13">
        <v>8.6737500000000009E-2</v>
      </c>
      <c r="QZ36" s="13">
        <v>0.74119578125000019</v>
      </c>
      <c r="RA36" s="13">
        <v>0.81507053124999984</v>
      </c>
      <c r="RB36" s="13">
        <v>0.48275815625000001</v>
      </c>
      <c r="RC36" s="13">
        <v>0.61462993749999995</v>
      </c>
      <c r="RD36" s="13">
        <v>0.40305368749999998</v>
      </c>
      <c r="RE36" s="13">
        <v>0.73464693749999999</v>
      </c>
      <c r="RF36" s="13">
        <v>0.75613834375</v>
      </c>
      <c r="RG36" s="13">
        <v>-2.6718750000000002E-3</v>
      </c>
      <c r="RH36" s="13">
        <v>5.7803867812499998</v>
      </c>
      <c r="RI36" s="13">
        <v>0.49472428125000006</v>
      </c>
      <c r="RJ36" s="13">
        <v>0.54396471874999996</v>
      </c>
      <c r="RK36" s="13">
        <v>0.63975718749999999</v>
      </c>
      <c r="RL36" s="13">
        <v>0.67484678124999997</v>
      </c>
      <c r="RM36" s="13">
        <f t="shared" si="167"/>
        <v>0.72129205512453043</v>
      </c>
      <c r="RN36" s="13">
        <v>0.72323243243243263</v>
      </c>
      <c r="RO36" s="13">
        <v>0.32765675675675682</v>
      </c>
      <c r="RP36" s="13">
        <v>5.4321621621621637E-2</v>
      </c>
      <c r="RQ36" s="13">
        <v>0.10144324324324322</v>
      </c>
      <c r="RR36" s="13">
        <v>9.7535135135135106E-2</v>
      </c>
      <c r="RS36" s="13">
        <v>9.1270270270270265E-2</v>
      </c>
      <c r="RT36" s="13">
        <v>0.75354705405405409</v>
      </c>
      <c r="RU36" s="13">
        <v>0.85930143243243229</v>
      </c>
      <c r="RV36" s="13">
        <v>0.52641132432432436</v>
      </c>
      <c r="RW36" s="13">
        <v>0.71372291891891881</v>
      </c>
      <c r="RX36" s="13">
        <v>0.37654354054054046</v>
      </c>
      <c r="RY36" s="13">
        <v>0.76144556756756754</v>
      </c>
      <c r="RZ36" s="13">
        <v>0.77529240540540545</v>
      </c>
      <c r="SA36" s="13">
        <v>3.9081081081081071E-3</v>
      </c>
      <c r="SB36" s="13">
        <v>6.1369526486486503</v>
      </c>
      <c r="SC36" s="13">
        <v>0.43837818918918908</v>
      </c>
      <c r="SD36" s="13">
        <v>0.4997086216216215</v>
      </c>
      <c r="SE36" s="13">
        <v>0.59178732432432435</v>
      </c>
      <c r="SF36" s="13">
        <v>0.63635543243243231</v>
      </c>
      <c r="SG36" s="13">
        <f t="shared" si="168"/>
        <v>1.3758062521061287</v>
      </c>
      <c r="SH36" s="21">
        <v>122.6</v>
      </c>
      <c r="SI36" s="21">
        <f t="shared" si="129"/>
        <v>80.400000000000006</v>
      </c>
      <c r="SJ36" s="24">
        <f t="shared" si="130"/>
        <v>69.087835167567562</v>
      </c>
      <c r="SK36" s="13">
        <v>0.74380434782608718</v>
      </c>
      <c r="SL36" s="13">
        <v>0.31240434782608711</v>
      </c>
      <c r="SM36" s="13">
        <v>4.6793478260869562E-2</v>
      </c>
      <c r="SN36" s="13">
        <v>8.701521739130437E-2</v>
      </c>
      <c r="SO36" s="13">
        <v>9.0345652173913077E-2</v>
      </c>
      <c r="SP36" s="13">
        <v>8.8108695652173927E-2</v>
      </c>
      <c r="SQ36" s="13">
        <v>0.79013726086956504</v>
      </c>
      <c r="SR36" s="13">
        <v>0.88092191304347822</v>
      </c>
      <c r="SS36" s="13">
        <v>0.56352493478260868</v>
      </c>
      <c r="ST36" s="13">
        <v>0.73802217391304337</v>
      </c>
      <c r="SU36" s="13">
        <v>0.40861334782608699</v>
      </c>
      <c r="SV36" s="13">
        <v>0.78252608695652159</v>
      </c>
      <c r="SW36" s="13">
        <v>0.78744217391304383</v>
      </c>
      <c r="SX36" s="13">
        <v>-3.3304347826086946E-3</v>
      </c>
      <c r="SY36" s="13">
        <v>7.5516849565217399</v>
      </c>
      <c r="SZ36" s="13">
        <v>0.46389736956521732</v>
      </c>
      <c r="TA36" s="13">
        <v>0.51714404347826082</v>
      </c>
      <c r="TB36" s="13">
        <v>0.61929754347826094</v>
      </c>
      <c r="TC36" s="13">
        <v>0.65710391304347826</v>
      </c>
      <c r="TD36" s="13">
        <v>1.4587312109999999</v>
      </c>
      <c r="TE36" s="13">
        <v>-0.76671176699999999</v>
      </c>
      <c r="TF36" s="13">
        <f t="shared" si="73"/>
        <v>1.4723308499924272</v>
      </c>
      <c r="TG36" s="21">
        <v>111.41176470588235</v>
      </c>
      <c r="TH36" s="21">
        <f t="shared" si="169"/>
        <v>91.588235294117652</v>
      </c>
      <c r="TI36" s="24">
        <f t="shared" si="74"/>
        <v>80.682083447570335</v>
      </c>
      <c r="TJ36" s="26">
        <v>35</v>
      </c>
      <c r="TK36" s="24">
        <v>5.13</v>
      </c>
      <c r="TL36" s="13">
        <v>1.07</v>
      </c>
      <c r="TM36" s="24">
        <v>81</v>
      </c>
      <c r="TN36" s="24">
        <v>28.6</v>
      </c>
      <c r="TO36" s="24">
        <v>5.5</v>
      </c>
      <c r="TP36" s="24">
        <v>9.6999999999999993</v>
      </c>
    </row>
    <row r="37" spans="1:536" x14ac:dyDescent="0.25">
      <c r="A37" s="10">
        <v>36</v>
      </c>
      <c r="B37" s="20">
        <v>5</v>
      </c>
      <c r="C37" s="21">
        <v>205</v>
      </c>
      <c r="D37" s="21">
        <v>2</v>
      </c>
      <c r="E37" s="13" t="s">
        <v>62</v>
      </c>
      <c r="F37" s="21">
        <v>7</v>
      </c>
      <c r="G37" s="24">
        <f t="shared" si="17"/>
        <v>89.600000000000009</v>
      </c>
      <c r="H37" s="24">
        <f t="shared" si="18"/>
        <v>29.866666666666671</v>
      </c>
      <c r="I37" s="21">
        <v>80</v>
      </c>
      <c r="J37" s="13">
        <f t="shared" si="19"/>
        <v>29.866666666666671</v>
      </c>
      <c r="K37" s="13">
        <f t="shared" si="20"/>
        <v>29.866666666666671</v>
      </c>
      <c r="L37" s="13">
        <f t="shared" si="21"/>
        <v>29.866666666666671</v>
      </c>
      <c r="M37" s="22">
        <v>408719.608297</v>
      </c>
      <c r="N37" s="22">
        <v>3660497.725991</v>
      </c>
      <c r="O37" s="23">
        <v>33.079248999999997</v>
      </c>
      <c r="P37" s="23">
        <v>-111.977996</v>
      </c>
      <c r="Q37" s="13">
        <v>48.56</v>
      </c>
      <c r="R37" s="13">
        <v>20</v>
      </c>
      <c r="S37" s="13">
        <v>31.439999999999994</v>
      </c>
      <c r="T37" s="13">
        <v>48.56</v>
      </c>
      <c r="U37" s="13">
        <v>24</v>
      </c>
      <c r="V37" s="13">
        <v>27.439999999999998</v>
      </c>
      <c r="W37" s="10">
        <v>-9999</v>
      </c>
      <c r="X37" s="10">
        <v>-9999</v>
      </c>
      <c r="Y37" s="10">
        <v>-9999</v>
      </c>
      <c r="Z37" s="13">
        <v>37.298507462686601</v>
      </c>
      <c r="AA37" s="21">
        <v>-9999</v>
      </c>
      <c r="AB37" s="21">
        <v>-9999</v>
      </c>
      <c r="AC37" s="21">
        <v>-9999</v>
      </c>
      <c r="AD37" s="10">
        <v>8.3000000000000007</v>
      </c>
      <c r="AE37" s="10">
        <v>7.2</v>
      </c>
      <c r="AF37" s="13">
        <v>0.78</v>
      </c>
      <c r="AG37" s="10" t="s">
        <v>132</v>
      </c>
      <c r="AH37" s="10">
        <v>2</v>
      </c>
      <c r="AI37" s="24">
        <v>1.1000000000000001</v>
      </c>
      <c r="AJ37" s="24">
        <v>0.4</v>
      </c>
      <c r="AK37" s="10">
        <v>1</v>
      </c>
      <c r="AL37" s="10">
        <v>326</v>
      </c>
      <c r="AM37" s="10">
        <v>34</v>
      </c>
      <c r="AN37" s="13">
        <v>1.2</v>
      </c>
      <c r="AO37" s="24">
        <v>5.9</v>
      </c>
      <c r="AP37" s="24">
        <v>11.6</v>
      </c>
      <c r="AQ37" s="13">
        <v>2.91</v>
      </c>
      <c r="AR37" s="10">
        <v>2943</v>
      </c>
      <c r="AS37" s="10">
        <v>280</v>
      </c>
      <c r="AT37" s="10">
        <v>206</v>
      </c>
      <c r="AU37" s="10">
        <v>18.8</v>
      </c>
      <c r="AV37" s="10">
        <v>0</v>
      </c>
      <c r="AW37" s="10">
        <v>4</v>
      </c>
      <c r="AX37" s="10">
        <v>78</v>
      </c>
      <c r="AY37" s="10">
        <v>12</v>
      </c>
      <c r="AZ37" s="10">
        <v>5</v>
      </c>
      <c r="BA37" s="10">
        <v>1.1000000000000001</v>
      </c>
      <c r="BB37" s="10">
        <v>64</v>
      </c>
      <c r="BC37" s="25">
        <v>1.9299035048247586</v>
      </c>
      <c r="BD37" s="25">
        <v>1.7614770459081837</v>
      </c>
      <c r="BE37" s="25">
        <v>0.70457725364781132</v>
      </c>
      <c r="BF37" s="25">
        <v>0.73188946975354729</v>
      </c>
      <c r="BG37" s="25">
        <v>1.1797501120015927</v>
      </c>
      <c r="BH37" s="25">
        <v>1.4243737237910254</v>
      </c>
      <c r="BI37" s="13">
        <f t="shared" si="22"/>
        <v>14.76552220293177</v>
      </c>
      <c r="BJ37" s="13">
        <f t="shared" si="23"/>
        <v>17.583831217523016</v>
      </c>
      <c r="BK37" s="13">
        <f t="shared" si="24"/>
        <v>20.511389096537204</v>
      </c>
      <c r="BL37" s="13">
        <f t="shared" ref="BL37:BM37" si="176">(BK37+(BG37*4))</f>
        <v>25.230389544543577</v>
      </c>
      <c r="BM37" s="13">
        <f t="shared" si="176"/>
        <v>30.927884439707679</v>
      </c>
      <c r="BN37" s="13">
        <f t="shared" si="26"/>
        <v>2.9275578790141892</v>
      </c>
      <c r="BO37" s="13">
        <f t="shared" si="27"/>
        <v>4.719000448006371</v>
      </c>
      <c r="BP37" s="13">
        <f t="shared" si="28"/>
        <v>5.6974948951641018</v>
      </c>
      <c r="BQ37" s="13">
        <f t="shared" si="29"/>
        <v>13.344053222184662</v>
      </c>
      <c r="BR37" s="25">
        <v>2.6498675066246689</v>
      </c>
      <c r="BS37" s="25">
        <v>2.7495009980039926</v>
      </c>
      <c r="BT37" s="25">
        <v>1.8988606835898463</v>
      </c>
      <c r="BU37" s="25">
        <v>1.7226786158824992</v>
      </c>
      <c r="BV37" s="25">
        <v>1.6675792722385385</v>
      </c>
      <c r="BW37" s="25">
        <v>2.1166392748642862</v>
      </c>
      <c r="BX37" s="13">
        <f t="shared" si="30"/>
        <v>21.597474018514646</v>
      </c>
      <c r="BY37" s="13">
        <f t="shared" si="31"/>
        <v>29.19291675287403</v>
      </c>
      <c r="BZ37" s="13">
        <f t="shared" si="32"/>
        <v>36.083631216404029</v>
      </c>
      <c r="CA37" s="13">
        <f t="shared" si="33"/>
        <v>6.8907144635299966</v>
      </c>
      <c r="CB37" s="13">
        <f t="shared" si="34"/>
        <v>6.6703170889541541</v>
      </c>
      <c r="CC37" s="13">
        <f t="shared" si="35"/>
        <v>8.4665570994571446</v>
      </c>
      <c r="CD37" s="13">
        <f t="shared" si="36"/>
        <v>22.027588651941294</v>
      </c>
      <c r="CE37" s="13">
        <v>5.97</v>
      </c>
      <c r="CF37" s="13">
        <v>1.2</v>
      </c>
      <c r="CG37" s="13">
        <v>0.70499999999999996</v>
      </c>
      <c r="CH37" s="13">
        <v>0.70499999999999996</v>
      </c>
      <c r="CI37" s="13">
        <v>0.69500000000000006</v>
      </c>
      <c r="CJ37" s="13">
        <v>0.39500000000000002</v>
      </c>
      <c r="CK37" s="13">
        <f t="shared" si="148"/>
        <v>28.68</v>
      </c>
      <c r="CL37" s="13">
        <f t="shared" si="149"/>
        <v>31.5</v>
      </c>
      <c r="CM37" s="13">
        <f t="shared" si="150"/>
        <v>34.32</v>
      </c>
      <c r="CN37" s="13">
        <f t="shared" ref="CN37:CO37" si="177">(CM37+(CI37*4))</f>
        <v>37.1</v>
      </c>
      <c r="CO37" s="13">
        <f t="shared" si="177"/>
        <v>38.68</v>
      </c>
      <c r="CP37" s="13">
        <f t="shared" si="152"/>
        <v>2.82</v>
      </c>
      <c r="CQ37" s="13">
        <f t="shared" si="153"/>
        <v>2.7800000000000002</v>
      </c>
      <c r="CR37" s="13">
        <f t="shared" si="154"/>
        <v>1.58</v>
      </c>
      <c r="CS37" s="13">
        <f t="shared" si="155"/>
        <v>7.18</v>
      </c>
      <c r="CT37" s="10">
        <v>-9999</v>
      </c>
      <c r="CU37" s="10">
        <v>-9999</v>
      </c>
      <c r="CV37" s="10">
        <v>-9999</v>
      </c>
      <c r="CW37" s="10">
        <v>-9999</v>
      </c>
      <c r="CX37" s="10">
        <v>-9999</v>
      </c>
      <c r="CY37" s="10">
        <v>-9999</v>
      </c>
      <c r="CZ37" s="13">
        <v>7.5</v>
      </c>
      <c r="DA37" s="13">
        <v>7.5</v>
      </c>
      <c r="DB37" s="13">
        <v>7.5</v>
      </c>
      <c r="DC37" s="13">
        <v>26.666666666666668</v>
      </c>
      <c r="DD37" s="13">
        <v>36</v>
      </c>
      <c r="DE37" s="13">
        <v>32.333333333333336</v>
      </c>
      <c r="DF37" s="13">
        <v>43.666666666666664</v>
      </c>
      <c r="DG37" s="13">
        <v>50</v>
      </c>
      <c r="DH37" s="13">
        <v>61</v>
      </c>
      <c r="DI37" s="13">
        <v>56.333333333333336</v>
      </c>
      <c r="DJ37" s="13">
        <v>66</v>
      </c>
      <c r="DK37" s="13">
        <v>74</v>
      </c>
      <c r="DL37" s="13">
        <v>83.666666666666671</v>
      </c>
      <c r="DM37" s="13">
        <v>78.333333333333329</v>
      </c>
      <c r="DN37" s="13">
        <v>85.666666666666671</v>
      </c>
      <c r="DO37" s="13">
        <v>80</v>
      </c>
      <c r="DP37" s="13">
        <v>92.333333333333329</v>
      </c>
      <c r="DQ37" s="13">
        <f t="shared" si="45"/>
        <v>77.444444444444443</v>
      </c>
      <c r="DR37" s="13">
        <f t="shared" si="46"/>
        <v>77.444444444444443</v>
      </c>
      <c r="DS37" s="13">
        <v>82</v>
      </c>
      <c r="DT37" s="13">
        <v>91.666666666666671</v>
      </c>
      <c r="DU37" s="21">
        <v>131</v>
      </c>
      <c r="DV37" s="21">
        <v>147</v>
      </c>
      <c r="DW37" s="21">
        <v>166</v>
      </c>
      <c r="DX37" s="21">
        <v>171</v>
      </c>
      <c r="DY37" s="21">
        <v>178</v>
      </c>
      <c r="DZ37" s="21">
        <v>189</v>
      </c>
      <c r="EA37" s="21">
        <v>199</v>
      </c>
      <c r="EB37" s="21">
        <v>199</v>
      </c>
      <c r="EC37" s="21">
        <v>201</v>
      </c>
      <c r="ED37" s="21">
        <v>203</v>
      </c>
      <c r="EE37" s="12">
        <v>-9999</v>
      </c>
      <c r="EF37" s="12">
        <v>-9999</v>
      </c>
      <c r="EG37" s="12">
        <v>-9999</v>
      </c>
      <c r="EH37" s="12">
        <v>-9999</v>
      </c>
      <c r="EI37" s="12">
        <v>-9999</v>
      </c>
      <c r="EJ37" s="12">
        <v>-9999</v>
      </c>
      <c r="EK37" s="12">
        <v>-9999</v>
      </c>
      <c r="EL37" s="12">
        <v>-9999</v>
      </c>
      <c r="EM37" s="12">
        <v>-9999</v>
      </c>
      <c r="EN37" s="12">
        <v>-9999</v>
      </c>
      <c r="EO37" s="10">
        <v>-9999</v>
      </c>
      <c r="EP37" s="10">
        <v>-9999</v>
      </c>
      <c r="EQ37" s="10">
        <v>-9999</v>
      </c>
      <c r="ER37" s="10">
        <v>-9999</v>
      </c>
      <c r="ES37" s="10">
        <v>-9999</v>
      </c>
      <c r="ET37" s="10">
        <v>-9999</v>
      </c>
      <c r="EU37" s="10">
        <v>-9999</v>
      </c>
      <c r="EV37" s="10">
        <v>-9999</v>
      </c>
      <c r="EW37" s="10">
        <v>-9999</v>
      </c>
      <c r="EX37" s="10">
        <v>-9999</v>
      </c>
      <c r="EY37" s="21">
        <v>-9999</v>
      </c>
      <c r="EZ37" s="21">
        <v>-9999</v>
      </c>
      <c r="FA37" s="21">
        <v>-9999</v>
      </c>
      <c r="FB37" s="21">
        <v>-9999</v>
      </c>
      <c r="FC37" s="21">
        <v>-9999</v>
      </c>
      <c r="FD37" s="21">
        <v>-9999</v>
      </c>
      <c r="FE37" s="21">
        <v>-9999</v>
      </c>
      <c r="FF37" s="21">
        <v>-9999</v>
      </c>
      <c r="FG37" s="21">
        <v>-9999</v>
      </c>
      <c r="FH37" s="10">
        <v>-9999</v>
      </c>
      <c r="FI37" s="13">
        <v>255.89999999999998</v>
      </c>
      <c r="FJ37" s="10">
        <v>13</v>
      </c>
      <c r="FK37" s="10">
        <v>271.05</v>
      </c>
      <c r="FL37" s="10">
        <v>88</v>
      </c>
      <c r="FM37" s="10">
        <v>89.660000000000011</v>
      </c>
      <c r="FN37" s="10">
        <v>210.51</v>
      </c>
      <c r="FO37" s="10">
        <v>117.00999999999999</v>
      </c>
      <c r="FP37" s="10">
        <v>98.69</v>
      </c>
      <c r="FQ37" s="13">
        <f t="shared" si="47"/>
        <v>967.54901960784309</v>
      </c>
      <c r="FR37" s="13">
        <f t="shared" si="48"/>
        <v>863.88305322128838</v>
      </c>
      <c r="FS37" s="13">
        <f t="shared" si="156"/>
        <v>2508.8235294117649</v>
      </c>
      <c r="FT37" s="13">
        <f t="shared" si="157"/>
        <v>2657.3529411764707</v>
      </c>
      <c r="FU37" s="13">
        <f t="shared" si="49"/>
        <v>879.01960784313735</v>
      </c>
      <c r="FV37" s="13">
        <f t="shared" si="50"/>
        <v>2063.8235294117649</v>
      </c>
      <c r="FW37" s="13">
        <f t="shared" si="51"/>
        <v>8109.0196078431381</v>
      </c>
      <c r="FX37" s="13">
        <f t="shared" si="52"/>
        <v>1147.1568627450981</v>
      </c>
      <c r="FY37" s="13">
        <v>53.07</v>
      </c>
      <c r="FZ37" s="13">
        <v>65.52</v>
      </c>
      <c r="GA37" s="13">
        <f t="shared" si="53"/>
        <v>-1.5800000000000054</v>
      </c>
      <c r="GB37" s="10">
        <v>3.01</v>
      </c>
      <c r="GC37" s="13">
        <f t="shared" si="54"/>
        <v>75.515588235294118</v>
      </c>
      <c r="GD37" s="13">
        <v>1.06</v>
      </c>
      <c r="GE37" s="13">
        <f t="shared" si="55"/>
        <v>28.167941176470588</v>
      </c>
      <c r="GF37" s="13">
        <v>1.64</v>
      </c>
      <c r="GG37" s="13">
        <f t="shared" si="56"/>
        <v>14.41592156862745</v>
      </c>
      <c r="GH37" s="13">
        <v>4.03</v>
      </c>
      <c r="GI37" s="13">
        <f t="shared" si="57"/>
        <v>46.230421568627456</v>
      </c>
      <c r="GJ37" s="13">
        <f t="shared" si="58"/>
        <v>164.32987254901963</v>
      </c>
      <c r="GK37" s="13">
        <f t="shared" si="59"/>
        <v>146.72310049019609</v>
      </c>
      <c r="GL37" s="10">
        <v>17.2</v>
      </c>
      <c r="GM37" s="13">
        <v>4.72</v>
      </c>
      <c r="GN37" s="13">
        <f t="shared" si="60"/>
        <v>3949.2544376981532</v>
      </c>
      <c r="GO37" s="13">
        <v>1.78</v>
      </c>
      <c r="GP37" s="13">
        <f t="shared" si="61"/>
        <v>0.37711864406779666</v>
      </c>
      <c r="GQ37" s="13">
        <f t="shared" si="62"/>
        <v>1489.3374786234563</v>
      </c>
      <c r="GR37" s="13">
        <f t="shared" si="63"/>
        <v>1668.0579760582712</v>
      </c>
      <c r="GS37" s="21">
        <v>-9999</v>
      </c>
      <c r="GT37" s="13">
        <v>3997.8</v>
      </c>
      <c r="GU37" s="13">
        <f t="shared" si="64"/>
        <v>1479.1860000000001</v>
      </c>
      <c r="GV37" s="13">
        <f t="shared" si="65"/>
        <v>1656.6883200000004</v>
      </c>
      <c r="GW37" s="21">
        <v>-9999</v>
      </c>
      <c r="GX37" s="21">
        <v>-9999</v>
      </c>
      <c r="GY37" s="13">
        <v>2.2599999999999998</v>
      </c>
      <c r="GZ37" s="13">
        <f t="shared" si="66"/>
        <v>2.1999999999999997</v>
      </c>
      <c r="HA37" s="21">
        <v>2265</v>
      </c>
      <c r="HB37" s="13">
        <f t="shared" si="158"/>
        <v>0.46610169491525422</v>
      </c>
      <c r="HC37" s="21">
        <f t="shared" si="174"/>
        <v>1890.9565739825903</v>
      </c>
      <c r="HD37" s="22">
        <f t="shared" si="159"/>
        <v>1.2696629213483144</v>
      </c>
      <c r="HE37" s="21">
        <f t="shared" si="160"/>
        <v>1895.1401062259149</v>
      </c>
      <c r="HF37" s="13">
        <v>4.1900000000000004</v>
      </c>
      <c r="HG37" s="22">
        <f t="shared" si="67"/>
        <v>79.231080449870547</v>
      </c>
      <c r="HH37" s="22">
        <v>0</v>
      </c>
      <c r="HI37" s="13">
        <v>0.54426111111111108</v>
      </c>
      <c r="HJ37" s="13">
        <v>0.40088333333333337</v>
      </c>
      <c r="HK37" s="13">
        <v>0.40518333333333328</v>
      </c>
      <c r="HL37" s="13">
        <v>0.33961666666666662</v>
      </c>
      <c r="HM37" s="13">
        <v>0.20749999999999999</v>
      </c>
      <c r="HN37" s="13">
        <v>0.19003888888888892</v>
      </c>
      <c r="HO37" s="13">
        <v>0.23126888888888888</v>
      </c>
      <c r="HP37" s="13">
        <v>0.14624827777777777</v>
      </c>
      <c r="HQ37" s="13">
        <v>8.2636000000000015E-2</v>
      </c>
      <c r="HR37" s="13">
        <v>-5.4025000000000002E-3</v>
      </c>
      <c r="HS37" s="13">
        <v>0.1515070555555556</v>
      </c>
      <c r="HT37" s="13">
        <v>0.44774249999999999</v>
      </c>
      <c r="HU37" s="13">
        <v>0.48218566666666668</v>
      </c>
      <c r="HV37" s="13">
        <v>0.13211666666666663</v>
      </c>
      <c r="HW37" s="13">
        <v>0.60220327777777771</v>
      </c>
      <c r="HX37" s="13">
        <v>1.0349778888888888</v>
      </c>
      <c r="HY37" s="13">
        <v>0.65437627777777774</v>
      </c>
      <c r="HZ37" s="13">
        <v>1.0297508888888889</v>
      </c>
      <c r="IA37" s="13">
        <v>0.69922083333333329</v>
      </c>
      <c r="IB37" s="13">
        <v>0.5770823529411766</v>
      </c>
      <c r="IC37" s="13">
        <v>0.42311176470588235</v>
      </c>
      <c r="ID37" s="13">
        <v>0.41818235294117639</v>
      </c>
      <c r="IE37" s="13">
        <v>0.37895882352941179</v>
      </c>
      <c r="IF37" s="13">
        <v>0.26121764705882333</v>
      </c>
      <c r="IG37" s="13">
        <v>0.23719411764705886</v>
      </c>
      <c r="IH37" s="13">
        <v>0.2071193529411765</v>
      </c>
      <c r="II37" s="13">
        <v>0.15944217647058823</v>
      </c>
      <c r="IJ37" s="13">
        <v>5.5034941176470592E-2</v>
      </c>
      <c r="IK37" s="13">
        <v>5.7434117647058806E-3</v>
      </c>
      <c r="IL37" s="13">
        <v>0.15382652941176478</v>
      </c>
      <c r="IM37" s="13">
        <v>0.3766461176470588</v>
      </c>
      <c r="IN37" s="13">
        <v>0.41731623529411765</v>
      </c>
      <c r="IO37" s="13">
        <v>0.11774117647058829</v>
      </c>
      <c r="IP37" s="13">
        <v>0.52286711764705884</v>
      </c>
      <c r="IQ37" s="13">
        <v>0.96405823529411816</v>
      </c>
      <c r="IR37" s="13">
        <v>0.74186205882352951</v>
      </c>
      <c r="IS37" s="13">
        <v>0.96850717647058782</v>
      </c>
      <c r="IT37" s="13">
        <v>0.77585170588235275</v>
      </c>
      <c r="IU37" s="13">
        <v>0.63663913043478249</v>
      </c>
      <c r="IV37" s="13">
        <v>0.44659130434782607</v>
      </c>
      <c r="IW37" s="13">
        <v>0.44620000000000004</v>
      </c>
      <c r="IX37" s="13">
        <v>0.39007391304347822</v>
      </c>
      <c r="IY37" s="13">
        <v>0.28507391304347829</v>
      </c>
      <c r="IZ37" s="13">
        <v>0.24920000000000006</v>
      </c>
      <c r="JA37" s="13">
        <v>0.24001256521739123</v>
      </c>
      <c r="JB37" s="13">
        <v>0.17573495652173915</v>
      </c>
      <c r="JC37" s="13">
        <v>6.7489869565217409E-2</v>
      </c>
      <c r="JD37" s="13">
        <v>3.8000000000000008E-4</v>
      </c>
      <c r="JE37" s="13">
        <v>0.17536026086956524</v>
      </c>
      <c r="JF37" s="13">
        <v>0.38124434782608696</v>
      </c>
      <c r="JG37" s="13">
        <v>0.43724165217391298</v>
      </c>
      <c r="JH37" s="13">
        <v>0.10500000000000002</v>
      </c>
      <c r="JI37" s="13">
        <v>0.63213634782608707</v>
      </c>
      <c r="JJ37" s="13">
        <v>0.9986930869565217</v>
      </c>
      <c r="JK37" s="13">
        <v>0.73022030434782625</v>
      </c>
      <c r="JL37" s="13">
        <v>0.9986296086956522</v>
      </c>
      <c r="JM37" s="13">
        <v>0.77020243478260864</v>
      </c>
      <c r="JN37" s="13">
        <v>0.65319999999999989</v>
      </c>
      <c r="JO37" s="13">
        <v>0.42684210526315797</v>
      </c>
      <c r="JP37" s="13">
        <v>0.43194210526315785</v>
      </c>
      <c r="JQ37" s="13">
        <v>0.37883157894736841</v>
      </c>
      <c r="JR37" s="13">
        <v>0.27797894736842099</v>
      </c>
      <c r="JS37" s="13">
        <v>0.24176315789473687</v>
      </c>
      <c r="JT37" s="13">
        <v>0.26532715789473682</v>
      </c>
      <c r="JU37" s="13">
        <v>0.2034946842105263</v>
      </c>
      <c r="JV37" s="13">
        <v>5.9537631578947349E-2</v>
      </c>
      <c r="JW37" s="13">
        <v>-5.9443684210526322E-3</v>
      </c>
      <c r="JX37" s="13">
        <v>0.20917636842105264</v>
      </c>
      <c r="JY37" s="13">
        <v>0.40247231578947368</v>
      </c>
      <c r="JZ37" s="13">
        <v>0.4593303157894737</v>
      </c>
      <c r="KA37" s="13">
        <v>0.10085263157894736</v>
      </c>
      <c r="KB37" s="13">
        <v>0.7256019473684211</v>
      </c>
      <c r="KC37" s="13">
        <v>1.0298951578947368</v>
      </c>
      <c r="KD37" s="13">
        <v>0.78891699999999998</v>
      </c>
      <c r="KE37" s="13">
        <v>1.0241543684210526</v>
      </c>
      <c r="KF37" s="13">
        <v>0.82508547368421059</v>
      </c>
      <c r="KG37" s="13">
        <v>0.54438928571428558</v>
      </c>
      <c r="KH37" s="13">
        <v>0.36011071428571428</v>
      </c>
      <c r="KI37" s="13">
        <v>0.3218178571428571</v>
      </c>
      <c r="KJ37" s="13">
        <v>0.32309642857142867</v>
      </c>
      <c r="KK37" s="13">
        <v>0.22292500000000001</v>
      </c>
      <c r="KL37" s="13">
        <v>0.19327857142857144</v>
      </c>
      <c r="KM37" s="13">
        <v>0.25464142857142857</v>
      </c>
      <c r="KN37" s="13">
        <v>0.25661824999999999</v>
      </c>
      <c r="KO37" s="13">
        <v>5.4197035714285725E-2</v>
      </c>
      <c r="KP37" s="13">
        <v>5.627753571428571E-2</v>
      </c>
      <c r="KQ37" s="13">
        <v>0.20337110714285714</v>
      </c>
      <c r="KR37" s="13">
        <v>0.41856403571428574</v>
      </c>
      <c r="KS37" s="13">
        <v>0.47552371428571433</v>
      </c>
      <c r="KT37" s="13">
        <v>0.10017142857142858</v>
      </c>
      <c r="KU37" s="13">
        <v>0.68719967857142861</v>
      </c>
      <c r="KV37" s="13">
        <v>0.79485039285714287</v>
      </c>
      <c r="KW37" s="13">
        <v>0.80213296428571434</v>
      </c>
      <c r="KX37" s="13">
        <v>0.82930467857142853</v>
      </c>
      <c r="KY37" s="13">
        <v>0.83543121428571421</v>
      </c>
      <c r="KZ37" s="13">
        <v>0.51043103448275884</v>
      </c>
      <c r="LA37" s="13">
        <v>0.29928965517241402</v>
      </c>
      <c r="LB37" s="13">
        <v>0.24650344827586196</v>
      </c>
      <c r="LC37" s="13">
        <v>0.23321724137931032</v>
      </c>
      <c r="LD37" s="13">
        <v>0.18897586206896561</v>
      </c>
      <c r="LE37" s="13">
        <v>0.16466896551724131</v>
      </c>
      <c r="LF37" s="13">
        <v>0.3714101379310345</v>
      </c>
      <c r="LG37" s="13">
        <v>0.34814572413793121</v>
      </c>
      <c r="LH37" s="13">
        <v>0.12380534482758628</v>
      </c>
      <c r="LI37" s="13">
        <v>9.7058551724137965E-2</v>
      </c>
      <c r="LJ37" s="13">
        <v>0.26007603448275857</v>
      </c>
      <c r="LK37" s="13">
        <v>0.45875027586206879</v>
      </c>
      <c r="LL37" s="13">
        <v>0.51115731034482748</v>
      </c>
      <c r="LM37" s="13">
        <v>4.424137931034481E-2</v>
      </c>
      <c r="LN37" s="13">
        <v>1.1960797241379313</v>
      </c>
      <c r="LO37" s="13">
        <v>0.75128734482758608</v>
      </c>
      <c r="LP37" s="13">
        <v>0.70406620689655197</v>
      </c>
      <c r="LQ37" s="13">
        <v>0.80206379310344822</v>
      </c>
      <c r="LR37" s="13">
        <v>0.76501431034482714</v>
      </c>
      <c r="LS37" s="13">
        <v>41.46</v>
      </c>
      <c r="LT37" s="13">
        <v>42.48</v>
      </c>
      <c r="LU37" s="13">
        <v>104.73333332999999</v>
      </c>
      <c r="LV37" s="13">
        <f t="shared" si="96"/>
        <v>26.266666670000006</v>
      </c>
      <c r="LW37" s="13">
        <f t="shared" si="161"/>
        <v>9.144627688516815</v>
      </c>
      <c r="LX37" s="13">
        <v>0.52080000000000004</v>
      </c>
      <c r="LY37" s="13">
        <v>0.29120000000000001</v>
      </c>
      <c r="LZ37" s="13">
        <v>0.16059999999999999</v>
      </c>
      <c r="MA37" s="13">
        <v>0.17499999999999999</v>
      </c>
      <c r="MB37" s="13">
        <v>0.14449999999999999</v>
      </c>
      <c r="MC37" s="13">
        <v>0.13109999999999999</v>
      </c>
      <c r="MD37" s="13">
        <v>0.495</v>
      </c>
      <c r="ME37" s="13">
        <v>0.52810000000000001</v>
      </c>
      <c r="MF37" s="13">
        <v>0.24829999999999999</v>
      </c>
      <c r="MG37" s="13">
        <v>0.28960000000000002</v>
      </c>
      <c r="MH37" s="13">
        <v>0.28210000000000002</v>
      </c>
      <c r="MI37" s="13">
        <v>0.56430000000000002</v>
      </c>
      <c r="MJ37" s="13">
        <v>0.59660000000000002</v>
      </c>
      <c r="MK37" s="13">
        <v>3.0499999999999999E-2</v>
      </c>
      <c r="ML37" s="13">
        <v>1.9869000000000001</v>
      </c>
      <c r="MM37" s="13">
        <v>0.53590000000000004</v>
      </c>
      <c r="MN37" s="13">
        <v>0.5716</v>
      </c>
      <c r="MO37" s="13">
        <v>0.63759999999999994</v>
      </c>
      <c r="MP37" s="13">
        <v>0.66569999999999996</v>
      </c>
      <c r="MQ37" s="13">
        <v>37.499666667</v>
      </c>
      <c r="MR37" s="13">
        <v>36.779666667000001</v>
      </c>
      <c r="MS37" s="13">
        <v>37.078000000000003</v>
      </c>
      <c r="MT37" s="13">
        <f t="shared" si="69"/>
        <v>-0.42166666699999666</v>
      </c>
      <c r="MU37" s="13">
        <v>108.89666667</v>
      </c>
      <c r="MV37" s="13">
        <f t="shared" si="70"/>
        <v>38.103333329999998</v>
      </c>
      <c r="MW37" s="13">
        <f t="shared" si="162"/>
        <v>20.122370331572998</v>
      </c>
      <c r="MX37" s="13">
        <v>0.37977297297297302</v>
      </c>
      <c r="MY37" s="13">
        <v>0.19241891891891891</v>
      </c>
      <c r="MZ37" s="13">
        <v>0.11215405405405406</v>
      </c>
      <c r="NA37" s="13">
        <v>0.1190864864864865</v>
      </c>
      <c r="NB37" s="13">
        <v>9.5408108108108111E-2</v>
      </c>
      <c r="NC37" s="13">
        <v>8.2372972972972969E-2</v>
      </c>
      <c r="ND37" s="13">
        <v>0.51996967567567565</v>
      </c>
      <c r="NE37" s="13">
        <v>0.54193805405405404</v>
      </c>
      <c r="NF37" s="13">
        <v>0.23460094594594588</v>
      </c>
      <c r="NG37" s="13">
        <v>0.26295078378378378</v>
      </c>
      <c r="NH37" s="13">
        <v>0.32600189189189188</v>
      </c>
      <c r="NI37" s="13">
        <v>0.596755972972973</v>
      </c>
      <c r="NJ37" s="13">
        <v>0.64158640540540546</v>
      </c>
      <c r="NK37" s="13">
        <v>2.3678378378378381E-2</v>
      </c>
      <c r="NL37" s="13">
        <v>2.2036343243243244</v>
      </c>
      <c r="NM37" s="13">
        <v>0.60293048648648651</v>
      </c>
      <c r="NN37" s="13">
        <v>0.62697340540540536</v>
      </c>
      <c r="NO37" s="13">
        <v>0.69937054054054049</v>
      </c>
      <c r="NP37" s="13">
        <v>0.71791210810810813</v>
      </c>
      <c r="NQ37" s="13">
        <v>39.881111111000003</v>
      </c>
      <c r="NR37" s="13">
        <v>40.551851851999999</v>
      </c>
      <c r="NS37" s="13">
        <v>134.63333333</v>
      </c>
      <c r="NT37" s="13">
        <f t="shared" si="71"/>
        <v>31.366666670000001</v>
      </c>
      <c r="NU37" s="13">
        <f t="shared" si="163"/>
        <v>16.998790297301955</v>
      </c>
      <c r="NV37" s="13">
        <v>0.44878840579710128</v>
      </c>
      <c r="NW37" s="13">
        <v>0.21067101449275355</v>
      </c>
      <c r="NX37" s="13">
        <v>0.10179565217391306</v>
      </c>
      <c r="NY37" s="13">
        <v>0.1093463768115942</v>
      </c>
      <c r="NZ37" s="13">
        <v>9.5397101449275379E-2</v>
      </c>
      <c r="OA37" s="13">
        <v>7.9498550724637712E-2</v>
      </c>
      <c r="OB37" s="13">
        <v>0.60515957971014511</v>
      </c>
      <c r="OC37" s="13">
        <v>0.62793552173913059</v>
      </c>
      <c r="OD37" s="13">
        <v>0.31471595652173917</v>
      </c>
      <c r="OE37" s="13">
        <v>0.34736240579710148</v>
      </c>
      <c r="OF37" s="13">
        <v>0.35998576811594196</v>
      </c>
      <c r="OG37" s="13">
        <v>0.64704505797101441</v>
      </c>
      <c r="OH37" s="13">
        <v>0.69695210144927544</v>
      </c>
      <c r="OI37" s="13">
        <v>1.394927536231884E-2</v>
      </c>
      <c r="OJ37" s="13">
        <v>3.1182559999999997</v>
      </c>
      <c r="OK37" s="13">
        <v>0.5744958260869566</v>
      </c>
      <c r="OL37" s="13">
        <v>0.59622394202898565</v>
      </c>
      <c r="OM37" s="13">
        <v>0.68682068115941997</v>
      </c>
      <c r="ON37" s="13">
        <v>0.70286392753623184</v>
      </c>
      <c r="OO37" s="13">
        <v>37.350625000000001</v>
      </c>
      <c r="OP37" s="13">
        <v>39.536875000000002</v>
      </c>
      <c r="OQ37" s="13">
        <v>120.69374999999999</v>
      </c>
      <c r="OR37" s="13">
        <f t="shared" si="80"/>
        <v>50.306250000000006</v>
      </c>
      <c r="OS37" s="13">
        <f t="shared" si="175"/>
        <v>31.589081340489141</v>
      </c>
      <c r="OT37" s="13">
        <v>0.50942222222222211</v>
      </c>
      <c r="OU37" s="13">
        <v>0.23485555555555557</v>
      </c>
      <c r="OV37" s="13">
        <v>8.872777777777778E-2</v>
      </c>
      <c r="OW37" s="13">
        <v>0.11060833333333332</v>
      </c>
      <c r="OX37" s="13">
        <v>0.10211666666666668</v>
      </c>
      <c r="OY37" s="13">
        <v>9.1705555555555596E-2</v>
      </c>
      <c r="OZ37" s="13">
        <v>0.64024013888888898</v>
      </c>
      <c r="PA37" s="13">
        <v>0.69968333333333332</v>
      </c>
      <c r="PB37" s="13">
        <v>0.35712716666666672</v>
      </c>
      <c r="PC37" s="13">
        <v>0.4489016666666667</v>
      </c>
      <c r="PD37" s="13">
        <v>0.36780983333333339</v>
      </c>
      <c r="PE37" s="13">
        <v>0.66303608333333308</v>
      </c>
      <c r="PF37" s="13">
        <v>0.69236502777777764</v>
      </c>
      <c r="PG37" s="13">
        <v>8.4916666666666682E-3</v>
      </c>
      <c r="PH37" s="13">
        <v>3.608446861111112</v>
      </c>
      <c r="PI37" s="13">
        <v>0.52643233333333339</v>
      </c>
      <c r="PJ37" s="13">
        <v>0.57503322222222197</v>
      </c>
      <c r="PK37" s="13">
        <v>0.65343041666666657</v>
      </c>
      <c r="PL37" s="13">
        <v>0.6888894722222223</v>
      </c>
      <c r="PM37" s="13">
        <f t="shared" si="164"/>
        <v>0.3210143549767287</v>
      </c>
      <c r="PN37" s="13">
        <v>43.59857143</v>
      </c>
      <c r="PO37" s="13">
        <v>27.135294118000001</v>
      </c>
      <c r="PP37" s="13">
        <v>41.944117646999999</v>
      </c>
      <c r="PQ37" s="13">
        <f t="shared" si="92"/>
        <v>41.623103292023274</v>
      </c>
      <c r="PR37" s="13">
        <v>105.91764705999999</v>
      </c>
      <c r="PS37" s="13">
        <f t="shared" si="93"/>
        <v>83.082352940000007</v>
      </c>
      <c r="PT37" s="13">
        <f t="shared" si="165"/>
        <v>58.131337646235671</v>
      </c>
      <c r="PU37" s="13">
        <v>0.46304285714285714</v>
      </c>
      <c r="PV37" s="13">
        <v>0.19513333333333335</v>
      </c>
      <c r="PW37" s="13">
        <v>7.2671428571428567E-2</v>
      </c>
      <c r="PX37" s="13">
        <v>9.2580952380952375E-2</v>
      </c>
      <c r="PY37" s="13">
        <v>8.3257142857142863E-2</v>
      </c>
      <c r="PZ37" s="13">
        <v>7.0971428571428574E-2</v>
      </c>
      <c r="QA37" s="13">
        <v>0.66170157142857144</v>
      </c>
      <c r="QB37" s="13">
        <v>0.72313890476190468</v>
      </c>
      <c r="QC37" s="13">
        <v>0.3521097619047619</v>
      </c>
      <c r="QD37" s="13">
        <v>0.4529724761904762</v>
      </c>
      <c r="QE37" s="13">
        <v>0.40557147619047623</v>
      </c>
      <c r="QF37" s="13">
        <v>0.69091528571428584</v>
      </c>
      <c r="QG37" s="13">
        <v>0.73084771428571438</v>
      </c>
      <c r="QH37" s="13">
        <v>9.3238095238095259E-3</v>
      </c>
      <c r="QI37" s="13">
        <v>4.0236358095238094</v>
      </c>
      <c r="QJ37" s="13">
        <v>0.56269671428571422</v>
      </c>
      <c r="QK37" s="13">
        <v>0.61451699999999998</v>
      </c>
      <c r="QL37" s="13">
        <v>0.68860990476190476</v>
      </c>
      <c r="QM37" s="13">
        <v>0.7254505714285715</v>
      </c>
      <c r="QN37" s="13">
        <f t="shared" si="166"/>
        <v>0.27375438306795108</v>
      </c>
      <c r="QO37" s="13">
        <v>38.159999999999997</v>
      </c>
      <c r="QP37" s="13">
        <v>38.9</v>
      </c>
      <c r="QQ37" s="13">
        <v>119.85</v>
      </c>
      <c r="QR37" s="13">
        <f t="shared" si="109"/>
        <v>69.150000000000006</v>
      </c>
      <c r="QS37" s="13">
        <f t="shared" si="110"/>
        <v>50.005055264285716</v>
      </c>
      <c r="QT37" s="13">
        <v>0.48662499999999997</v>
      </c>
      <c r="QU37" s="13">
        <v>0.20910937499999999</v>
      </c>
      <c r="QV37" s="13">
        <v>6.4199999999999993E-2</v>
      </c>
      <c r="QW37" s="13">
        <v>8.2953124999999989E-2</v>
      </c>
      <c r="QX37" s="13">
        <v>8.4296875000000007E-2</v>
      </c>
      <c r="QY37" s="13">
        <v>7.3540624999999998E-2</v>
      </c>
      <c r="QZ37" s="13">
        <v>0.70420896874999983</v>
      </c>
      <c r="RA37" s="13">
        <v>0.76116334375000005</v>
      </c>
      <c r="RB37" s="13">
        <v>0.42464218749999993</v>
      </c>
      <c r="RC37" s="13">
        <v>0.52113143750000013</v>
      </c>
      <c r="RD37" s="13">
        <v>0.39956212500000005</v>
      </c>
      <c r="RE37" s="13">
        <v>0.70074756250000014</v>
      </c>
      <c r="RF37" s="13">
        <v>0.73464349999999989</v>
      </c>
      <c r="RG37" s="13">
        <v>-1.3437500000000001E-3</v>
      </c>
      <c r="RH37" s="13">
        <v>4.8523551249999999</v>
      </c>
      <c r="RI37" s="13">
        <v>0.52743234375000003</v>
      </c>
      <c r="RJ37" s="13">
        <v>0.56894662500000004</v>
      </c>
      <c r="RK37" s="13">
        <v>0.66202106249999981</v>
      </c>
      <c r="RL37" s="13">
        <v>0.69172862499999999</v>
      </c>
      <c r="RM37" s="13">
        <f t="shared" si="167"/>
        <v>0.38981024797386105</v>
      </c>
      <c r="RN37" s="13">
        <v>0.47164250000000002</v>
      </c>
      <c r="RO37" s="13">
        <v>0.22124749999999999</v>
      </c>
      <c r="RP37" s="13">
        <v>5.8830000000000014E-2</v>
      </c>
      <c r="RQ37" s="13">
        <v>8.7912500000000018E-2</v>
      </c>
      <c r="RR37" s="13">
        <v>8.1317499999999973E-2</v>
      </c>
      <c r="RS37" s="13">
        <v>7.2632500000000003E-2</v>
      </c>
      <c r="RT37" s="13">
        <v>0.68211599999999994</v>
      </c>
      <c r="RU37" s="13">
        <v>0.77302890000000002</v>
      </c>
      <c r="RV37" s="13">
        <v>0.42768372499999979</v>
      </c>
      <c r="RW37" s="13">
        <v>0.57399810000000007</v>
      </c>
      <c r="RX37" s="13">
        <v>0.36007440000000002</v>
      </c>
      <c r="RY37" s="13">
        <v>0.70299480000000014</v>
      </c>
      <c r="RZ37" s="13">
        <v>0.73091110000000004</v>
      </c>
      <c r="SA37" s="13">
        <v>6.595000000000001E-3</v>
      </c>
      <c r="SB37" s="13">
        <v>4.3455535249999997</v>
      </c>
      <c r="SC37" s="13">
        <v>0.46655732499999997</v>
      </c>
      <c r="SD37" s="13">
        <v>0.5281762499999999</v>
      </c>
      <c r="SE37" s="13">
        <v>0.60754912500000002</v>
      </c>
      <c r="SF37" s="13">
        <v>0.65286319999999987</v>
      </c>
      <c r="SG37" s="13">
        <f t="shared" si="168"/>
        <v>0.5105296404682983</v>
      </c>
      <c r="SH37" s="21">
        <v>152.61111111111111</v>
      </c>
      <c r="SI37" s="21">
        <f t="shared" si="129"/>
        <v>50.388888888888886</v>
      </c>
      <c r="SJ37" s="24">
        <f t="shared" si="130"/>
        <v>38.95206735</v>
      </c>
      <c r="SK37" s="13">
        <v>0.51688333333333336</v>
      </c>
      <c r="SL37" s="13">
        <v>0.22100952380952379</v>
      </c>
      <c r="SM37" s="13">
        <v>4.9209523809523814E-2</v>
      </c>
      <c r="SN37" s="13">
        <v>7.4935714285714314E-2</v>
      </c>
      <c r="SO37" s="13">
        <v>7.4207142857142833E-2</v>
      </c>
      <c r="SP37" s="13">
        <v>6.875714285714285E-2</v>
      </c>
      <c r="SQ37" s="13">
        <v>0.7413925476190476</v>
      </c>
      <c r="SR37" s="13">
        <v>0.81952052380952389</v>
      </c>
      <c r="SS37" s="13">
        <v>0.4864714523809523</v>
      </c>
      <c r="ST37" s="13">
        <v>0.6265693095238094</v>
      </c>
      <c r="SU37" s="13">
        <v>0.39999107142857132</v>
      </c>
      <c r="SV37" s="13">
        <v>0.74429199999999995</v>
      </c>
      <c r="SW37" s="13">
        <v>0.76138321428571432</v>
      </c>
      <c r="SX37" s="13">
        <v>7.285714285714289E-4</v>
      </c>
      <c r="SY37" s="13">
        <v>5.8597947619047615</v>
      </c>
      <c r="SZ37" s="13">
        <v>0.48905735714285697</v>
      </c>
      <c r="TA37" s="13">
        <v>0.5401273571428572</v>
      </c>
      <c r="TB37" s="13">
        <v>0.63485761904761906</v>
      </c>
      <c r="TC37" s="13">
        <v>0.67132164285714302</v>
      </c>
      <c r="TD37" s="13">
        <v>2.0002831740000002</v>
      </c>
      <c r="TE37" s="13">
        <v>-0.53773843499999996</v>
      </c>
      <c r="TF37" s="13">
        <f t="shared" si="73"/>
        <v>0.64037798243431276</v>
      </c>
      <c r="TG37" s="21">
        <v>128.4375</v>
      </c>
      <c r="TH37" s="21">
        <f t="shared" si="169"/>
        <v>74.5625</v>
      </c>
      <c r="TI37" s="24">
        <f t="shared" si="74"/>
        <v>61.105499056547629</v>
      </c>
      <c r="TJ37" s="26">
        <v>36</v>
      </c>
      <c r="TK37" s="24">
        <v>5.38</v>
      </c>
      <c r="TL37" s="13">
        <v>1.01</v>
      </c>
      <c r="TM37" s="24">
        <v>79</v>
      </c>
      <c r="TN37" s="24">
        <v>28.1</v>
      </c>
      <c r="TO37" s="24">
        <v>5.6</v>
      </c>
      <c r="TP37" s="24">
        <v>11.4</v>
      </c>
    </row>
    <row r="38" spans="1:536" x14ac:dyDescent="0.25">
      <c r="A38" s="10">
        <v>37</v>
      </c>
      <c r="B38" s="20">
        <v>5</v>
      </c>
      <c r="C38" s="21">
        <v>305</v>
      </c>
      <c r="D38" s="21">
        <v>3</v>
      </c>
      <c r="E38" s="13" t="s">
        <v>63</v>
      </c>
      <c r="F38" s="21">
        <v>1</v>
      </c>
      <c r="G38" s="24">
        <f t="shared" si="17"/>
        <v>0</v>
      </c>
      <c r="H38" s="24">
        <f t="shared" si="18"/>
        <v>0</v>
      </c>
      <c r="I38" s="21">
        <v>0</v>
      </c>
      <c r="J38" s="13">
        <f t="shared" si="19"/>
        <v>0</v>
      </c>
      <c r="K38" s="13">
        <f t="shared" si="20"/>
        <v>0</v>
      </c>
      <c r="L38" s="13">
        <f t="shared" si="21"/>
        <v>0</v>
      </c>
      <c r="M38" s="22">
        <v>408719.23000099999</v>
      </c>
      <c r="N38" s="22">
        <v>3660474.8657439998</v>
      </c>
      <c r="O38" s="23">
        <v>33.079042000000001</v>
      </c>
      <c r="P38" s="23">
        <v>-111.977998</v>
      </c>
      <c r="Q38" s="13">
        <v>47.12</v>
      </c>
      <c r="R38" s="13">
        <v>26.72</v>
      </c>
      <c r="S38" s="13">
        <v>26.160000000000004</v>
      </c>
      <c r="T38" s="13">
        <v>49.12</v>
      </c>
      <c r="U38" s="13">
        <v>22.72</v>
      </c>
      <c r="V38" s="13">
        <v>28.16</v>
      </c>
      <c r="W38" s="10">
        <v>-9999</v>
      </c>
      <c r="X38" s="10">
        <v>-9999</v>
      </c>
      <c r="Y38" s="10">
        <v>-9999</v>
      </c>
      <c r="Z38" s="13">
        <v>54.849624060150397</v>
      </c>
      <c r="AA38" s="21">
        <v>-9999</v>
      </c>
      <c r="AB38" s="21">
        <v>-9999</v>
      </c>
      <c r="AC38" s="21">
        <v>-9999</v>
      </c>
      <c r="AD38" s="10">
        <v>8.6</v>
      </c>
      <c r="AE38" s="10">
        <v>7.2</v>
      </c>
      <c r="AF38" s="13">
        <v>0.76</v>
      </c>
      <c r="AG38" s="10" t="s">
        <v>126</v>
      </c>
      <c r="AH38" s="10">
        <v>2</v>
      </c>
      <c r="AI38" s="24">
        <v>1</v>
      </c>
      <c r="AJ38" s="24">
        <v>0.1</v>
      </c>
      <c r="AK38" s="10">
        <v>0</v>
      </c>
      <c r="AL38" s="10">
        <v>314</v>
      </c>
      <c r="AM38" s="10">
        <v>20</v>
      </c>
      <c r="AN38" s="13">
        <v>1.21</v>
      </c>
      <c r="AO38" s="24">
        <v>5.9</v>
      </c>
      <c r="AP38" s="24">
        <v>15.8</v>
      </c>
      <c r="AQ38" s="13">
        <v>3.52</v>
      </c>
      <c r="AR38" s="10">
        <v>3408</v>
      </c>
      <c r="AS38" s="10">
        <v>300</v>
      </c>
      <c r="AT38" s="10">
        <v>251</v>
      </c>
      <c r="AU38" s="10">
        <v>21.4</v>
      </c>
      <c r="AV38" s="10">
        <v>0</v>
      </c>
      <c r="AW38" s="10">
        <v>4</v>
      </c>
      <c r="AX38" s="10">
        <v>79</v>
      </c>
      <c r="AY38" s="10">
        <v>12</v>
      </c>
      <c r="AZ38" s="10">
        <v>5</v>
      </c>
      <c r="BA38" s="10">
        <v>1</v>
      </c>
      <c r="BB38" s="10">
        <v>49</v>
      </c>
      <c r="BC38" s="25">
        <v>1.34558093346574</v>
      </c>
      <c r="BD38" s="25">
        <v>1.1128775834658189</v>
      </c>
      <c r="BE38" s="25">
        <v>0.86908745816892263</v>
      </c>
      <c r="BF38" s="25">
        <v>0.83229504111637176</v>
      </c>
      <c r="BG38" s="25">
        <v>4.3463125963498932</v>
      </c>
      <c r="BH38" s="25">
        <v>3.319254658385093</v>
      </c>
      <c r="BI38" s="13">
        <f t="shared" si="22"/>
        <v>9.8338340677262366</v>
      </c>
      <c r="BJ38" s="13">
        <f t="shared" si="23"/>
        <v>13.310183900401928</v>
      </c>
      <c r="BK38" s="13">
        <f t="shared" si="24"/>
        <v>16.639364064867415</v>
      </c>
      <c r="BL38" s="13">
        <f t="shared" ref="BL38:BM38" si="178">(BK38+(BG38*4))</f>
        <v>34.024614450266988</v>
      </c>
      <c r="BM38" s="13">
        <f t="shared" si="178"/>
        <v>47.30163308380736</v>
      </c>
      <c r="BN38" s="13">
        <f t="shared" si="26"/>
        <v>3.329180164465487</v>
      </c>
      <c r="BO38" s="13">
        <f t="shared" si="27"/>
        <v>17.385250385399573</v>
      </c>
      <c r="BP38" s="13">
        <f t="shared" si="28"/>
        <v>13.277018633540372</v>
      </c>
      <c r="BQ38" s="13">
        <f t="shared" si="29"/>
        <v>33.991449183405436</v>
      </c>
      <c r="BR38" s="25">
        <v>2.7805362462760681</v>
      </c>
      <c r="BS38" s="25">
        <v>2.6679252782193963</v>
      </c>
      <c r="BT38" s="25">
        <v>1.8830228260326658</v>
      </c>
      <c r="BU38" s="25">
        <v>2.1679541490156988</v>
      </c>
      <c r="BV38" s="25">
        <v>1.6758665274255311</v>
      </c>
      <c r="BW38" s="25">
        <v>1.4658385093167701</v>
      </c>
      <c r="BX38" s="13">
        <f t="shared" si="30"/>
        <v>21.793846097981856</v>
      </c>
      <c r="BY38" s="13">
        <f t="shared" si="31"/>
        <v>29.325937402112519</v>
      </c>
      <c r="BZ38" s="13">
        <f t="shared" si="32"/>
        <v>37.997753998175313</v>
      </c>
      <c r="CA38" s="13">
        <f t="shared" si="33"/>
        <v>8.6718165960627953</v>
      </c>
      <c r="CB38" s="13">
        <f t="shared" si="34"/>
        <v>6.7034661097021244</v>
      </c>
      <c r="CC38" s="13">
        <f t="shared" si="35"/>
        <v>5.8633540372670803</v>
      </c>
      <c r="CD38" s="13">
        <f t="shared" si="36"/>
        <v>21.238636743032</v>
      </c>
      <c r="CE38" s="13">
        <v>5.12</v>
      </c>
      <c r="CF38" s="13">
        <v>0.38500000000000001</v>
      </c>
      <c r="CG38" s="13">
        <v>0.2</v>
      </c>
      <c r="CH38" s="13">
        <v>0.33</v>
      </c>
      <c r="CI38" s="13">
        <v>1.1500000000000001</v>
      </c>
      <c r="CJ38" s="13">
        <v>1.59</v>
      </c>
      <c r="CK38" s="13">
        <f t="shared" ref="CK38:CK51" si="179">(4*CE38)+(4*CF38)</f>
        <v>22.02</v>
      </c>
      <c r="CL38" s="13">
        <f t="shared" ref="CL38:CL51" si="180">CK38+(4*CG38)</f>
        <v>22.82</v>
      </c>
      <c r="CM38" s="13">
        <f t="shared" ref="CM38:CM51" si="181">(CL38+(CH38*4))</f>
        <v>24.14</v>
      </c>
      <c r="CN38" s="13">
        <f t="shared" ref="CN38:CO38" si="182">(CM38+(CI38*4))</f>
        <v>28.740000000000002</v>
      </c>
      <c r="CO38" s="13">
        <f t="shared" si="182"/>
        <v>35.1</v>
      </c>
      <c r="CP38" s="13">
        <f t="shared" ref="CP38:CP51" si="183">(CH38*4)</f>
        <v>1.32</v>
      </c>
      <c r="CQ38" s="13">
        <f t="shared" ref="CQ38:CQ51" si="184">(CI38*4)</f>
        <v>4.6000000000000005</v>
      </c>
      <c r="CR38" s="13">
        <f t="shared" ref="CR38:CR51" si="185">(CJ38*4)</f>
        <v>6.36</v>
      </c>
      <c r="CS38" s="13">
        <f t="shared" ref="CS38:CS51" si="186">SUM(CP38:CR38)</f>
        <v>12.280000000000001</v>
      </c>
      <c r="CT38" s="13">
        <v>1.3642815199733695</v>
      </c>
      <c r="CU38" s="13">
        <v>6.7021261554975924</v>
      </c>
      <c r="CV38" s="13">
        <v>0.64132891762603206</v>
      </c>
      <c r="CW38" s="13">
        <v>4.5313567786363906</v>
      </c>
      <c r="CX38" s="13">
        <v>0.56274011146582958</v>
      </c>
      <c r="CY38" s="13">
        <v>1.558357231751528</v>
      </c>
      <c r="CZ38" s="13">
        <v>0</v>
      </c>
      <c r="DA38" s="13">
        <v>0</v>
      </c>
      <c r="DB38" s="13">
        <v>0</v>
      </c>
      <c r="DC38" s="13">
        <v>30.333333333333332</v>
      </c>
      <c r="DD38" s="13">
        <v>40</v>
      </c>
      <c r="DE38" s="13">
        <v>40.333333333333336</v>
      </c>
      <c r="DF38" s="13">
        <v>52.666666666666664</v>
      </c>
      <c r="DG38" s="13">
        <v>51.333333333333336</v>
      </c>
      <c r="DH38" s="13">
        <v>61.333333333333336</v>
      </c>
      <c r="DI38" s="13">
        <v>58.333333333333336</v>
      </c>
      <c r="DJ38" s="13">
        <v>69.333333333333329</v>
      </c>
      <c r="DK38" s="13">
        <v>64.333333333333329</v>
      </c>
      <c r="DL38" s="13">
        <v>79.666666666666671</v>
      </c>
      <c r="DM38" s="13">
        <v>81</v>
      </c>
      <c r="DN38" s="13">
        <v>88</v>
      </c>
      <c r="DO38" s="13">
        <v>80.666666666666671</v>
      </c>
      <c r="DP38" s="13">
        <v>93</v>
      </c>
      <c r="DQ38" s="13">
        <f t="shared" si="45"/>
        <v>75.333333333333329</v>
      </c>
      <c r="DR38" s="13">
        <f t="shared" si="46"/>
        <v>75.333333333333329</v>
      </c>
      <c r="DS38" s="13">
        <v>78.666666666666671</v>
      </c>
      <c r="DT38" s="13">
        <v>91.666666666666671</v>
      </c>
      <c r="DU38" s="21">
        <v>131</v>
      </c>
      <c r="DV38" s="21">
        <v>147</v>
      </c>
      <c r="DW38" s="21">
        <v>166</v>
      </c>
      <c r="DX38" s="21">
        <v>171</v>
      </c>
      <c r="DY38" s="21">
        <v>178</v>
      </c>
      <c r="DZ38" s="21">
        <v>189</v>
      </c>
      <c r="EA38" s="21">
        <v>199</v>
      </c>
      <c r="EB38" s="21">
        <v>199</v>
      </c>
      <c r="EC38" s="21">
        <v>201</v>
      </c>
      <c r="ED38" s="21">
        <v>203</v>
      </c>
      <c r="EE38" s="12">
        <v>47.4</v>
      </c>
      <c r="EF38" s="12">
        <v>40.5</v>
      </c>
      <c r="EG38" s="12">
        <v>39.1</v>
      </c>
      <c r="EH38" s="12">
        <v>44.3</v>
      </c>
      <c r="EI38" s="12">
        <v>42</v>
      </c>
      <c r="EJ38" s="12">
        <v>36.5</v>
      </c>
      <c r="EK38" s="12">
        <v>33.1</v>
      </c>
      <c r="EL38" s="12">
        <v>35.6</v>
      </c>
      <c r="EM38" s="12">
        <v>37.1</v>
      </c>
      <c r="EN38" s="12">
        <v>34.6</v>
      </c>
      <c r="EO38" s="10">
        <v>4.2699999999999996</v>
      </c>
      <c r="EP38" s="10">
        <v>5.29</v>
      </c>
      <c r="EQ38" s="10">
        <v>4.6100000000000003</v>
      </c>
      <c r="ER38" s="10">
        <v>4.07</v>
      </c>
      <c r="ES38" s="10">
        <v>3.52</v>
      </c>
      <c r="ET38" s="10">
        <v>3.44</v>
      </c>
      <c r="EU38" s="10">
        <v>3.56</v>
      </c>
      <c r="EV38" s="10">
        <v>3.49</v>
      </c>
      <c r="EW38" s="10">
        <v>3.45</v>
      </c>
      <c r="EX38" s="10">
        <v>2.78</v>
      </c>
      <c r="EY38" s="13">
        <v>26362.896825396823</v>
      </c>
      <c r="EZ38" s="13">
        <v>21881.93612774451</v>
      </c>
      <c r="FA38" s="11">
        <v>11500.298507462685</v>
      </c>
      <c r="FB38" s="13">
        <v>5818.5074626865662</v>
      </c>
      <c r="FC38" s="13">
        <v>3937.3134328358205</v>
      </c>
      <c r="FD38" s="13">
        <v>1386.0279441117764</v>
      </c>
      <c r="FE38" s="11">
        <v>1752.9</v>
      </c>
      <c r="FF38" s="11">
        <v>4570.0497512437805</v>
      </c>
      <c r="FG38" s="11">
        <v>182.47524752475246</v>
      </c>
      <c r="FH38" s="12">
        <v>31.337698783910199</v>
      </c>
      <c r="FI38" s="13">
        <v>226.60999999999996</v>
      </c>
      <c r="FJ38" s="10">
        <v>16</v>
      </c>
      <c r="FK38" s="10">
        <v>232.02999999999997</v>
      </c>
      <c r="FL38" s="10">
        <v>107</v>
      </c>
      <c r="FM38" s="10">
        <v>109.55999999999999</v>
      </c>
      <c r="FN38" s="10">
        <v>295.14999999999998</v>
      </c>
      <c r="FO38" s="10">
        <v>166.88</v>
      </c>
      <c r="FP38" s="10">
        <v>133.98999999999998</v>
      </c>
      <c r="FQ38" s="13">
        <f t="shared" si="47"/>
        <v>1313.627450980392</v>
      </c>
      <c r="FR38" s="13">
        <f t="shared" si="48"/>
        <v>1172.8816526610642</v>
      </c>
      <c r="FS38" s="13">
        <f t="shared" si="156"/>
        <v>2221.6666666666661</v>
      </c>
      <c r="FT38" s="13">
        <f t="shared" si="157"/>
        <v>2274.8039215686272</v>
      </c>
      <c r="FU38" s="13">
        <f t="shared" si="49"/>
        <v>1074.1176470588232</v>
      </c>
      <c r="FV38" s="13">
        <f t="shared" si="50"/>
        <v>2893.627450980392</v>
      </c>
      <c r="FW38" s="13">
        <f t="shared" si="51"/>
        <v>8464.2156862745087</v>
      </c>
      <c r="FX38" s="13">
        <f t="shared" si="52"/>
        <v>1636.0784313725489</v>
      </c>
      <c r="FY38" s="13">
        <v>88.25</v>
      </c>
      <c r="FZ38" s="13">
        <v>69.8</v>
      </c>
      <c r="GA38" s="13">
        <f t="shared" si="53"/>
        <v>8.8299999999999983</v>
      </c>
      <c r="GB38" s="10">
        <v>2.2799999999999998</v>
      </c>
      <c r="GC38" s="13">
        <f t="shared" si="54"/>
        <v>50.653999999999982</v>
      </c>
      <c r="GD38" s="13">
        <v>0.65100000000000002</v>
      </c>
      <c r="GE38" s="13">
        <f t="shared" si="55"/>
        <v>14.808973529411764</v>
      </c>
      <c r="GF38" s="13">
        <v>1.0900000000000001</v>
      </c>
      <c r="GG38" s="13">
        <f t="shared" si="56"/>
        <v>11.707882352941173</v>
      </c>
      <c r="GH38" s="13">
        <v>3.11</v>
      </c>
      <c r="GI38" s="13">
        <f t="shared" si="57"/>
        <v>50.88203921568627</v>
      </c>
      <c r="GJ38" s="13">
        <f t="shared" si="58"/>
        <v>128.05289509803919</v>
      </c>
      <c r="GK38" s="13">
        <f t="shared" si="59"/>
        <v>114.33294205182069</v>
      </c>
      <c r="GL38" s="10">
        <v>17.2</v>
      </c>
      <c r="GM38" s="13">
        <v>5.49</v>
      </c>
      <c r="GN38" s="13">
        <f t="shared" si="60"/>
        <v>4593.5184031700983</v>
      </c>
      <c r="GO38" s="13">
        <v>2.04</v>
      </c>
      <c r="GP38" s="13">
        <f t="shared" si="61"/>
        <v>0.37158469945355188</v>
      </c>
      <c r="GQ38" s="13">
        <f t="shared" si="62"/>
        <v>1706.8811552763207</v>
      </c>
      <c r="GR38" s="13">
        <f t="shared" si="63"/>
        <v>1911.7068939094793</v>
      </c>
      <c r="GS38" s="13">
        <v>3867.4749999999999</v>
      </c>
      <c r="GT38" s="13">
        <v>3852.9249999999993</v>
      </c>
      <c r="GU38" s="13">
        <f t="shared" si="64"/>
        <v>1425.5822499999997</v>
      </c>
      <c r="GV38" s="13">
        <f t="shared" si="65"/>
        <v>1596.6521199999997</v>
      </c>
      <c r="GW38" s="13">
        <f>GS38*GP38</f>
        <v>1437.0945355191254</v>
      </c>
      <c r="GX38" s="13">
        <f>GW38*1.12</f>
        <v>1609.5458797814206</v>
      </c>
      <c r="GY38" s="13">
        <v>2.56</v>
      </c>
      <c r="GZ38" s="13">
        <f t="shared" si="66"/>
        <v>2.5</v>
      </c>
      <c r="HA38" s="21">
        <v>2559</v>
      </c>
      <c r="HB38" s="13">
        <f t="shared" si="158"/>
        <v>0.45537340619307831</v>
      </c>
      <c r="HC38" s="21">
        <f t="shared" si="174"/>
        <v>2141.9685085820493</v>
      </c>
      <c r="HD38" s="22">
        <f t="shared" si="159"/>
        <v>1.2549019607843137</v>
      </c>
      <c r="HE38" s="21">
        <f t="shared" si="160"/>
        <v>2141.1318021333846</v>
      </c>
      <c r="HF38" s="13">
        <v>3.72</v>
      </c>
      <c r="HG38" s="22">
        <f t="shared" si="67"/>
        <v>79.681228519252244</v>
      </c>
      <c r="HH38" s="21">
        <v>-9999</v>
      </c>
      <c r="HI38" s="13">
        <v>0.54289411764705875</v>
      </c>
      <c r="HJ38" s="13">
        <v>0.39569411764705892</v>
      </c>
      <c r="HK38" s="13">
        <v>0.40032941176470588</v>
      </c>
      <c r="HL38" s="13">
        <v>0.33626470588235291</v>
      </c>
      <c r="HM38" s="13">
        <v>0.20405882352941182</v>
      </c>
      <c r="HN38" s="13">
        <v>0.18768823529411768</v>
      </c>
      <c r="HO38" s="13">
        <v>0.23477447058823528</v>
      </c>
      <c r="HP38" s="13">
        <v>0.15094458823529411</v>
      </c>
      <c r="HQ38" s="13">
        <v>8.1140352941176469E-2</v>
      </c>
      <c r="HR38" s="13">
        <v>-5.8239411764705873E-3</v>
      </c>
      <c r="HS38" s="13">
        <v>0.15662941176470591</v>
      </c>
      <c r="HT38" s="13">
        <v>0.45339070588235292</v>
      </c>
      <c r="HU38" s="13">
        <v>0.48600811764705876</v>
      </c>
      <c r="HV38" s="13">
        <v>0.13220588235294117</v>
      </c>
      <c r="HW38" s="13">
        <v>0.61447223529411754</v>
      </c>
      <c r="HX38" s="13">
        <v>1.0394404117647058</v>
      </c>
      <c r="HY38" s="13">
        <v>0.6661362352941177</v>
      </c>
      <c r="HZ38" s="13">
        <v>1.0340334705882355</v>
      </c>
      <c r="IA38" s="13">
        <v>0.71100688235294118</v>
      </c>
      <c r="IB38" s="13">
        <v>0.56324375000000015</v>
      </c>
      <c r="IC38" s="13">
        <v>0.4165625</v>
      </c>
      <c r="ID38" s="13">
        <v>0.40958749999999999</v>
      </c>
      <c r="IE38" s="13">
        <v>0.36944375000000007</v>
      </c>
      <c r="IF38" s="13">
        <v>0.25516874999999994</v>
      </c>
      <c r="IG38" s="13">
        <v>0.23173750000000001</v>
      </c>
      <c r="IH38" s="13">
        <v>0.20764250000000001</v>
      </c>
      <c r="II38" s="13">
        <v>0.157779</v>
      </c>
      <c r="IJ38" s="13">
        <v>5.9884187500000012E-2</v>
      </c>
      <c r="IK38" s="13">
        <v>8.3401875000000004E-3</v>
      </c>
      <c r="IL38" s="13">
        <v>0.14963250000000003</v>
      </c>
      <c r="IM38" s="13">
        <v>0.37629918750000002</v>
      </c>
      <c r="IN38" s="13">
        <v>0.41682556249999991</v>
      </c>
      <c r="IO38" s="13">
        <v>0.11427499999999999</v>
      </c>
      <c r="IP38" s="13">
        <v>0.52498700000000009</v>
      </c>
      <c r="IQ38" s="13">
        <v>0.94913931250000017</v>
      </c>
      <c r="IR38" s="13">
        <v>0.7204556875</v>
      </c>
      <c r="IS38" s="13">
        <v>0.95547193750000003</v>
      </c>
      <c r="IT38" s="13">
        <v>0.75654250000000012</v>
      </c>
      <c r="IU38" s="13">
        <v>0.66652727272727263</v>
      </c>
      <c r="IV38" s="13">
        <v>0.46314545454545458</v>
      </c>
      <c r="IW38" s="13">
        <v>0.44868636363636366</v>
      </c>
      <c r="IX38" s="13">
        <v>0.39761818181818182</v>
      </c>
      <c r="IY38" s="13">
        <v>0.28521818181818187</v>
      </c>
      <c r="IZ38" s="13">
        <v>0.25279545454545455</v>
      </c>
      <c r="JA38" s="13">
        <v>0.25236886363636363</v>
      </c>
      <c r="JB38" s="13">
        <v>0.1949616818181818</v>
      </c>
      <c r="JC38" s="13">
        <v>7.6010772727272732E-2</v>
      </c>
      <c r="JD38" s="13">
        <v>1.569077272727273E-2</v>
      </c>
      <c r="JE38" s="13">
        <v>0.1798234090909091</v>
      </c>
      <c r="JF38" s="13">
        <v>0.40028899999999995</v>
      </c>
      <c r="JG38" s="13">
        <v>0.44971204545454546</v>
      </c>
      <c r="JH38" s="13">
        <v>0.1124</v>
      </c>
      <c r="JI38" s="13">
        <v>0.67645390909090908</v>
      </c>
      <c r="JJ38" s="13">
        <v>0.92423654545454559</v>
      </c>
      <c r="JK38" s="13">
        <v>0.71261399999999986</v>
      </c>
      <c r="JL38" s="13">
        <v>0.93538204545454551</v>
      </c>
      <c r="JM38" s="13">
        <v>0.75600740909090891</v>
      </c>
      <c r="JN38" s="13">
        <v>0.67481666666666651</v>
      </c>
      <c r="JO38" s="13">
        <v>0.43644444444444441</v>
      </c>
      <c r="JP38" s="13">
        <v>0.4416944444444445</v>
      </c>
      <c r="JQ38" s="13">
        <v>0.3884833333333334</v>
      </c>
      <c r="JR38" s="13">
        <v>0.28415555555555561</v>
      </c>
      <c r="JS38" s="13">
        <v>0.2476555555555556</v>
      </c>
      <c r="JT38" s="13">
        <v>0.26899027777777768</v>
      </c>
      <c r="JU38" s="13">
        <v>0.20855166666666666</v>
      </c>
      <c r="JV38" s="13">
        <v>5.7980944444444446E-2</v>
      </c>
      <c r="JW38" s="13">
        <v>-6.0980555555555562E-3</v>
      </c>
      <c r="JX38" s="13">
        <v>0.2143882222222222</v>
      </c>
      <c r="JY38" s="13">
        <v>0.40715300000000004</v>
      </c>
      <c r="JZ38" s="13">
        <v>0.46281705555555558</v>
      </c>
      <c r="KA38" s="13">
        <v>0.1043277777777778</v>
      </c>
      <c r="KB38" s="13">
        <v>0.73734777777777782</v>
      </c>
      <c r="KC38" s="13">
        <v>1.0314003333333333</v>
      </c>
      <c r="KD38" s="13">
        <v>0.79842772222222225</v>
      </c>
      <c r="KE38" s="13">
        <v>1.0256089444444443</v>
      </c>
      <c r="KF38" s="13">
        <v>0.83384988888888889</v>
      </c>
      <c r="KG38" s="13">
        <v>0.58519642857142862</v>
      </c>
      <c r="KH38" s="13">
        <v>0.37725357142857135</v>
      </c>
      <c r="KI38" s="13">
        <v>0.31544642857142863</v>
      </c>
      <c r="KJ38" s="13">
        <v>0.32012142857142856</v>
      </c>
      <c r="KK38" s="13">
        <v>0.22254642857142853</v>
      </c>
      <c r="KL38" s="13">
        <v>0.19496785714285708</v>
      </c>
      <c r="KM38" s="13">
        <v>0.29212482142857149</v>
      </c>
      <c r="KN38" s="13">
        <v>0.29895603571428575</v>
      </c>
      <c r="KO38" s="13">
        <v>8.1860249999999996E-2</v>
      </c>
      <c r="KP38" s="13">
        <v>8.9235285714285698E-2</v>
      </c>
      <c r="KQ38" s="13">
        <v>0.21557446428571428</v>
      </c>
      <c r="KR38" s="13">
        <v>0.44841457142857133</v>
      </c>
      <c r="KS38" s="13">
        <v>0.49964335714285729</v>
      </c>
      <c r="KT38" s="13">
        <v>9.7575000000000009E-2</v>
      </c>
      <c r="KU38" s="13">
        <v>0.83020235714285706</v>
      </c>
      <c r="KV38" s="13">
        <v>0.72299125000000009</v>
      </c>
      <c r="KW38" s="13">
        <v>0.73944517857142855</v>
      </c>
      <c r="KX38" s="13">
        <v>0.77166546428571425</v>
      </c>
      <c r="KY38" s="13">
        <v>0.78544710714285715</v>
      </c>
      <c r="KZ38" s="13">
        <v>0.57926071428571446</v>
      </c>
      <c r="LA38" s="13">
        <v>0.32577857142857142</v>
      </c>
      <c r="LB38" s="13">
        <v>0.22616785714285723</v>
      </c>
      <c r="LC38" s="13">
        <v>0.22654642857142873</v>
      </c>
      <c r="LD38" s="13">
        <v>0.18805714285714298</v>
      </c>
      <c r="LE38" s="13">
        <v>0.1644035714285714</v>
      </c>
      <c r="LF38" s="13">
        <v>0.43689271428571441</v>
      </c>
      <c r="LG38" s="13">
        <v>0.43807921428571422</v>
      </c>
      <c r="LH38" s="13">
        <v>0.1795781428571428</v>
      </c>
      <c r="LI38" s="13">
        <v>0.18087674999999998</v>
      </c>
      <c r="LJ38" s="13">
        <v>0.27956046428571435</v>
      </c>
      <c r="LK38" s="13">
        <v>0.50924485714285694</v>
      </c>
      <c r="LL38" s="13">
        <v>0.5572148571428569</v>
      </c>
      <c r="LM38" s="13">
        <v>3.8489285714285747E-2</v>
      </c>
      <c r="LN38" s="13">
        <v>1.5632968571428576</v>
      </c>
      <c r="LO38" s="13">
        <v>0.63950746428571448</v>
      </c>
      <c r="LP38" s="13">
        <v>0.64057053571428557</v>
      </c>
      <c r="LQ38" s="13">
        <v>0.71771885714285721</v>
      </c>
      <c r="LR38" s="13">
        <v>0.71872739285714249</v>
      </c>
      <c r="LS38" s="13">
        <v>41.395714286</v>
      </c>
      <c r="LT38" s="13">
        <v>42.48</v>
      </c>
      <c r="LU38" s="13">
        <v>104.48571429</v>
      </c>
      <c r="LV38" s="13">
        <f t="shared" si="96"/>
        <v>26.514285709999996</v>
      </c>
      <c r="LW38" s="13">
        <f t="shared" si="161"/>
        <v>11.615357451183739</v>
      </c>
      <c r="LX38" s="13">
        <v>0.58720000000000006</v>
      </c>
      <c r="LY38" s="13">
        <v>0.31090000000000001</v>
      </c>
      <c r="LZ38" s="13">
        <v>0.1492</v>
      </c>
      <c r="MA38" s="13">
        <v>0.16919999999999999</v>
      </c>
      <c r="MB38" s="13">
        <v>0.1426</v>
      </c>
      <c r="MC38" s="13">
        <v>0.13239999999999999</v>
      </c>
      <c r="MD38" s="13">
        <v>0.55179999999999996</v>
      </c>
      <c r="ME38" s="13">
        <v>0.59379999999999999</v>
      </c>
      <c r="MF38" s="13">
        <v>0.2949</v>
      </c>
      <c r="MG38" s="13">
        <v>0.35120000000000001</v>
      </c>
      <c r="MH38" s="13">
        <v>0.30709999999999998</v>
      </c>
      <c r="MI38" s="13">
        <v>0.60860000000000003</v>
      </c>
      <c r="MJ38" s="13">
        <v>0.63149999999999995</v>
      </c>
      <c r="MK38" s="13">
        <v>2.6599999999999999E-2</v>
      </c>
      <c r="ML38" s="13">
        <v>2.4735999999999998</v>
      </c>
      <c r="MM38" s="13">
        <v>0.51770000000000005</v>
      </c>
      <c r="MN38" s="13">
        <v>0.55669999999999997</v>
      </c>
      <c r="MO38" s="13">
        <v>0.63090000000000002</v>
      </c>
      <c r="MP38" s="13">
        <v>0.66069999999999995</v>
      </c>
      <c r="MQ38" s="13">
        <v>37.634137930999998</v>
      </c>
      <c r="MR38" s="13">
        <v>36.78</v>
      </c>
      <c r="MS38" s="13">
        <v>37.022068965999999</v>
      </c>
      <c r="MT38" s="13">
        <f t="shared" si="69"/>
        <v>-0.61206896499999885</v>
      </c>
      <c r="MU38" s="13">
        <v>104.22068966000001</v>
      </c>
      <c r="MV38" s="13">
        <f t="shared" si="70"/>
        <v>42.779310339999995</v>
      </c>
      <c r="MW38" s="13">
        <f t="shared" si="162"/>
        <v>25.402354479891997</v>
      </c>
      <c r="MX38" s="13">
        <v>0.42323125000000006</v>
      </c>
      <c r="MY38" s="13">
        <v>0.21273749999999997</v>
      </c>
      <c r="MZ38" s="13">
        <v>0.11155625</v>
      </c>
      <c r="NA38" s="13">
        <v>0.12254687500000001</v>
      </c>
      <c r="NB38" s="13">
        <v>0.10069375</v>
      </c>
      <c r="NC38" s="13">
        <v>8.7721875000000005E-2</v>
      </c>
      <c r="ND38" s="13">
        <v>0.54926846875000002</v>
      </c>
      <c r="NE38" s="13">
        <v>0.5810493124999998</v>
      </c>
      <c r="NF38" s="13">
        <v>0.26824787500000002</v>
      </c>
      <c r="NG38" s="13">
        <v>0.31126774999999995</v>
      </c>
      <c r="NH38" s="13">
        <v>0.33001687500000004</v>
      </c>
      <c r="NI38" s="13">
        <v>0.61414312500000012</v>
      </c>
      <c r="NJ38" s="13">
        <v>0.65550818749999995</v>
      </c>
      <c r="NK38" s="13">
        <v>2.1853124999999998E-2</v>
      </c>
      <c r="NL38" s="13">
        <v>2.4613712500000005</v>
      </c>
      <c r="NM38" s="13">
        <v>0.56808418750000012</v>
      </c>
      <c r="NN38" s="13">
        <v>0.60067312499999992</v>
      </c>
      <c r="NO38" s="13">
        <v>0.67451256249999991</v>
      </c>
      <c r="NP38" s="13">
        <v>0.69900706250000011</v>
      </c>
      <c r="NQ38" s="13">
        <v>39.9</v>
      </c>
      <c r="NR38" s="13">
        <v>40.657499999999999</v>
      </c>
      <c r="NS38" s="13">
        <v>126.94166667</v>
      </c>
      <c r="NT38" s="13">
        <f t="shared" si="71"/>
        <v>39.058333329999996</v>
      </c>
      <c r="NU38" s="13">
        <f t="shared" si="163"/>
        <v>22.694817728792327</v>
      </c>
      <c r="NV38" s="13">
        <v>0.52201470588235277</v>
      </c>
      <c r="NW38" s="13">
        <v>0.25311323529411761</v>
      </c>
      <c r="NX38" s="13">
        <v>9.5902941176470594E-2</v>
      </c>
      <c r="NY38" s="13">
        <v>0.11950882352941174</v>
      </c>
      <c r="NZ38" s="13">
        <v>0.1056279411764706</v>
      </c>
      <c r="OA38" s="13">
        <v>9.3651470588235294E-2</v>
      </c>
      <c r="OB38" s="13">
        <v>0.62597972058823559</v>
      </c>
      <c r="OC38" s="13">
        <v>0.68796279411764749</v>
      </c>
      <c r="OD38" s="13">
        <v>0.35717298529411767</v>
      </c>
      <c r="OE38" s="13">
        <v>0.44898667647058821</v>
      </c>
      <c r="OF38" s="13">
        <v>0.34671260294117656</v>
      </c>
      <c r="OG38" s="13">
        <v>0.66217672058823529</v>
      </c>
      <c r="OH38" s="13">
        <v>0.69481041176470582</v>
      </c>
      <c r="OI38" s="13">
        <v>1.3880882352941173E-2</v>
      </c>
      <c r="OJ38" s="13">
        <v>3.3752513970588236</v>
      </c>
      <c r="OK38" s="13">
        <v>0.50513314705882362</v>
      </c>
      <c r="OL38" s="13">
        <v>0.5543522205882353</v>
      </c>
      <c r="OM38" s="13">
        <v>0.63228600000000013</v>
      </c>
      <c r="ON38" s="13">
        <v>0.66887764705882369</v>
      </c>
      <c r="OO38" s="13">
        <v>37.068301886999997</v>
      </c>
      <c r="OP38" s="13">
        <v>39.389811321000003</v>
      </c>
      <c r="OQ38" s="13">
        <v>113.68679245</v>
      </c>
      <c r="OR38" s="13">
        <f t="shared" si="80"/>
        <v>57.313207550000001</v>
      </c>
      <c r="OS38" s="13">
        <f t="shared" si="175"/>
        <v>39.429354405942654</v>
      </c>
      <c r="OT38" s="13">
        <v>0.5241434782608696</v>
      </c>
      <c r="OU38" s="13">
        <v>0.24835652173913045</v>
      </c>
      <c r="OV38" s="13">
        <v>8.3691304347826095E-2</v>
      </c>
      <c r="OW38" s="13">
        <v>0.1106739130434783</v>
      </c>
      <c r="OX38" s="13">
        <v>0.10137391304347827</v>
      </c>
      <c r="OY38" s="13">
        <v>9.2460869565217388E-2</v>
      </c>
      <c r="OZ38" s="13">
        <v>0.6505151304347826</v>
      </c>
      <c r="PA38" s="13">
        <v>0.72365730434782605</v>
      </c>
      <c r="PB38" s="13">
        <v>0.38238034782608704</v>
      </c>
      <c r="PC38" s="13">
        <v>0.49452073913043487</v>
      </c>
      <c r="PD38" s="13">
        <v>0.35708017391304347</v>
      </c>
      <c r="PE38" s="13">
        <v>0.67471108695652182</v>
      </c>
      <c r="PF38" s="13">
        <v>0.6990532608695651</v>
      </c>
      <c r="PG38" s="13">
        <v>9.3000000000000027E-3</v>
      </c>
      <c r="PH38" s="13">
        <v>3.7411165217391305</v>
      </c>
      <c r="PI38" s="13">
        <v>0.4939757391304348</v>
      </c>
      <c r="PJ38" s="13">
        <v>0.54902460869565217</v>
      </c>
      <c r="PK38" s="13">
        <v>0.62676778260869559</v>
      </c>
      <c r="PL38" s="13">
        <v>0.66737034782608684</v>
      </c>
      <c r="PM38" s="13">
        <f t="shared" si="164"/>
        <v>0.40693362528149402</v>
      </c>
      <c r="PN38" s="13">
        <v>42.844736840000003</v>
      </c>
      <c r="PO38" s="13">
        <v>42.213571428999998</v>
      </c>
      <c r="PP38" s="13">
        <v>41.811071429000002</v>
      </c>
      <c r="PQ38" s="13">
        <f t="shared" si="92"/>
        <v>41.404137803718505</v>
      </c>
      <c r="PR38" s="13">
        <v>119.29285714</v>
      </c>
      <c r="PS38" s="13">
        <f t="shared" si="93"/>
        <v>69.707142860000005</v>
      </c>
      <c r="PT38" s="13">
        <f t="shared" si="165"/>
        <v>50.444083095856413</v>
      </c>
      <c r="PU38" s="13">
        <v>0.58187142857142859</v>
      </c>
      <c r="PV38" s="13">
        <v>0.25765714285714286</v>
      </c>
      <c r="PW38" s="13">
        <v>6.768571428571428E-2</v>
      </c>
      <c r="PX38" s="13">
        <v>0.10228095238095236</v>
      </c>
      <c r="PY38" s="13">
        <v>8.9900000000000008E-2</v>
      </c>
      <c r="PZ38" s="13">
        <v>8.4628571428571442E-2</v>
      </c>
      <c r="QA38" s="13">
        <v>0.70003904761904745</v>
      </c>
      <c r="QB38" s="13">
        <v>0.79025442857142869</v>
      </c>
      <c r="QC38" s="13">
        <v>0.43018838095238093</v>
      </c>
      <c r="QD38" s="13">
        <v>0.58173161904761894</v>
      </c>
      <c r="QE38" s="13">
        <v>0.38624233333333341</v>
      </c>
      <c r="QF38" s="13">
        <v>0.73154980952380944</v>
      </c>
      <c r="QG38" s="13">
        <v>0.74569385714285685</v>
      </c>
      <c r="QH38" s="13">
        <v>1.2380952380952381E-2</v>
      </c>
      <c r="QI38" s="13">
        <v>4.6926400476190482</v>
      </c>
      <c r="QJ38" s="13">
        <v>0.48927180952380955</v>
      </c>
      <c r="QK38" s="13">
        <v>0.55175733333333332</v>
      </c>
      <c r="QL38" s="13">
        <v>0.63114428571428582</v>
      </c>
      <c r="QM38" s="13">
        <v>0.67626180952380943</v>
      </c>
      <c r="QN38" s="13">
        <f t="shared" si="166"/>
        <v>0.60486527890007846</v>
      </c>
      <c r="QO38" s="13">
        <v>38.159999999999997</v>
      </c>
      <c r="QP38" s="13">
        <v>38.950000000000003</v>
      </c>
      <c r="QQ38" s="13">
        <v>114.5</v>
      </c>
      <c r="QR38" s="13">
        <f t="shared" si="109"/>
        <v>74.5</v>
      </c>
      <c r="QS38" s="13">
        <f t="shared" si="110"/>
        <v>58.873954928571436</v>
      </c>
      <c r="QT38" s="13">
        <v>0.50779687500000015</v>
      </c>
      <c r="QU38" s="13">
        <v>0.23091562499999999</v>
      </c>
      <c r="QV38" s="13">
        <v>6.7609374999999999E-2</v>
      </c>
      <c r="QW38" s="13">
        <v>8.8312499999999988E-2</v>
      </c>
      <c r="QX38" s="13">
        <v>8.7253125000000001E-2</v>
      </c>
      <c r="QY38" s="13">
        <v>7.8137500000000013E-2</v>
      </c>
      <c r="QZ38" s="13">
        <v>0.70212868749999979</v>
      </c>
      <c r="RA38" s="13">
        <v>0.76231425000000008</v>
      </c>
      <c r="RB38" s="13">
        <v>0.44411806250000008</v>
      </c>
      <c r="RC38" s="13">
        <v>0.54270834374999999</v>
      </c>
      <c r="RD38" s="13">
        <v>0.37518721875</v>
      </c>
      <c r="RE38" s="13">
        <v>0.70525321875000002</v>
      </c>
      <c r="RF38" s="13">
        <v>0.73267362499999988</v>
      </c>
      <c r="RG38" s="13">
        <v>1.059375E-3</v>
      </c>
      <c r="RH38" s="13">
        <v>4.7478385624999984</v>
      </c>
      <c r="RI38" s="13">
        <v>0.49301046874999993</v>
      </c>
      <c r="RJ38" s="13">
        <v>0.53450981249999996</v>
      </c>
      <c r="RK38" s="13">
        <v>0.63094521874999987</v>
      </c>
      <c r="RL38" s="13">
        <v>0.66116415624999991</v>
      </c>
      <c r="RM38" s="13">
        <f t="shared" si="167"/>
        <v>0.46035193843887212</v>
      </c>
      <c r="RN38" s="13">
        <v>0.52590789473684196</v>
      </c>
      <c r="RO38" s="13">
        <v>0.25307105263157903</v>
      </c>
      <c r="RP38" s="13">
        <v>6.0115789473684192E-2</v>
      </c>
      <c r="RQ38" s="13">
        <v>9.4847368421052652E-2</v>
      </c>
      <c r="RR38" s="13">
        <v>8.4102631578947359E-2</v>
      </c>
      <c r="RS38" s="13">
        <v>7.7402631578947348E-2</v>
      </c>
      <c r="RT38" s="13">
        <v>0.6936907631578948</v>
      </c>
      <c r="RU38" s="13">
        <v>0.79374050000000007</v>
      </c>
      <c r="RV38" s="13">
        <v>0.45341000000000004</v>
      </c>
      <c r="RW38" s="13">
        <v>0.61428439473684215</v>
      </c>
      <c r="RX38" s="13">
        <v>0.35052789473684209</v>
      </c>
      <c r="RY38" s="13">
        <v>0.72354305263157892</v>
      </c>
      <c r="RZ38" s="13">
        <v>0.74311668421052635</v>
      </c>
      <c r="SA38" s="13">
        <v>1.074473684210526E-2</v>
      </c>
      <c r="SB38" s="13">
        <v>4.5533842631578949</v>
      </c>
      <c r="SC38" s="13">
        <v>0.44209347368421059</v>
      </c>
      <c r="SD38" s="13">
        <v>0.50549507894736856</v>
      </c>
      <c r="SE38" s="13">
        <v>0.58651450000000016</v>
      </c>
      <c r="SF38" s="13">
        <v>0.63346057894736829</v>
      </c>
      <c r="SG38" s="13">
        <f t="shared" si="168"/>
        <v>0.67907325267950203</v>
      </c>
      <c r="SH38" s="21">
        <v>134.91999999999999</v>
      </c>
      <c r="SI38" s="21">
        <f t="shared" si="129"/>
        <v>68.080000000000013</v>
      </c>
      <c r="SJ38" s="24">
        <f t="shared" si="130"/>
        <v>54.037853240000018</v>
      </c>
      <c r="SK38" s="13">
        <v>0.50753333333333339</v>
      </c>
      <c r="SL38" s="13">
        <v>0.23118055555555561</v>
      </c>
      <c r="SM38" s="13">
        <v>5.1283333333333347E-2</v>
      </c>
      <c r="SN38" s="13">
        <v>7.7727777777777785E-2</v>
      </c>
      <c r="SO38" s="13">
        <v>7.3436111111111105E-2</v>
      </c>
      <c r="SP38" s="13">
        <v>6.9013888888888875E-2</v>
      </c>
      <c r="SQ38" s="13">
        <v>0.73384269444444439</v>
      </c>
      <c r="SR38" s="13">
        <v>0.81564952777777799</v>
      </c>
      <c r="SS38" s="13">
        <v>0.49557991666666673</v>
      </c>
      <c r="ST38" s="13">
        <v>0.63512561111111099</v>
      </c>
      <c r="SU38" s="13">
        <v>0.37458544444444442</v>
      </c>
      <c r="SV38" s="13">
        <v>0.74702269444444425</v>
      </c>
      <c r="SW38" s="13">
        <v>0.76074755555555562</v>
      </c>
      <c r="SX38" s="13">
        <v>4.2916666666666667E-3</v>
      </c>
      <c r="SY38" s="13">
        <v>5.5460826944444443</v>
      </c>
      <c r="SZ38" s="13">
        <v>0.45946874999999998</v>
      </c>
      <c r="TA38" s="13">
        <v>0.51048380555555539</v>
      </c>
      <c r="TB38" s="13">
        <v>0.60641850000000019</v>
      </c>
      <c r="TC38" s="13">
        <v>0.64355430555555548</v>
      </c>
      <c r="TD38" s="13">
        <v>1.468198938</v>
      </c>
      <c r="TE38" s="13">
        <v>-0.659796983</v>
      </c>
      <c r="TF38" s="13">
        <f t="shared" si="73"/>
        <v>0.67260994655689177</v>
      </c>
      <c r="TG38" s="21">
        <v>133.38461538461539</v>
      </c>
      <c r="TH38" s="21">
        <f t="shared" si="169"/>
        <v>69.615384615384613</v>
      </c>
      <c r="TI38" s="24">
        <f t="shared" si="74"/>
        <v>56.781755587606852</v>
      </c>
      <c r="TJ38" s="26">
        <v>37</v>
      </c>
      <c r="TK38" s="24">
        <v>5.22</v>
      </c>
      <c r="TL38" s="13">
        <v>1.08</v>
      </c>
      <c r="TM38" s="24">
        <v>81</v>
      </c>
      <c r="TN38" s="24">
        <v>27.3</v>
      </c>
      <c r="TO38" s="24">
        <v>5.6</v>
      </c>
      <c r="TP38" s="24">
        <v>9.1999999999999993</v>
      </c>
    </row>
    <row r="39" spans="1:536" x14ac:dyDescent="0.25">
      <c r="A39" s="10">
        <v>38</v>
      </c>
      <c r="B39" s="20">
        <v>5</v>
      </c>
      <c r="C39" s="21">
        <v>305</v>
      </c>
      <c r="D39" s="21">
        <v>3</v>
      </c>
      <c r="E39" s="13" t="s">
        <v>63</v>
      </c>
      <c r="F39" s="21">
        <v>1</v>
      </c>
      <c r="G39" s="24">
        <f t="shared" si="17"/>
        <v>0</v>
      </c>
      <c r="H39" s="24">
        <f t="shared" si="18"/>
        <v>0</v>
      </c>
      <c r="I39" s="21">
        <v>0</v>
      </c>
      <c r="J39" s="13">
        <f t="shared" si="19"/>
        <v>0</v>
      </c>
      <c r="K39" s="13">
        <f t="shared" si="20"/>
        <v>0</v>
      </c>
      <c r="L39" s="13">
        <f t="shared" si="21"/>
        <v>0</v>
      </c>
      <c r="M39" s="22">
        <v>408718.943485</v>
      </c>
      <c r="N39" s="22">
        <v>3660456.5801019999</v>
      </c>
      <c r="O39" s="23">
        <v>33.078876999999999</v>
      </c>
      <c r="P39" s="23">
        <v>-111.977999</v>
      </c>
      <c r="Q39" s="13">
        <v>49.12</v>
      </c>
      <c r="R39" s="13">
        <v>22.72</v>
      </c>
      <c r="S39" s="13">
        <v>28.16</v>
      </c>
      <c r="T39" s="13">
        <v>49.12</v>
      </c>
      <c r="U39" s="13">
        <v>22.72</v>
      </c>
      <c r="V39" s="13">
        <v>28.16</v>
      </c>
      <c r="W39" s="10">
        <v>-9999</v>
      </c>
      <c r="X39" s="10">
        <v>-9999</v>
      </c>
      <c r="Y39" s="10">
        <v>-9999</v>
      </c>
      <c r="Z39" s="13">
        <v>42.458646616541401</v>
      </c>
      <c r="AA39" s="21">
        <v>-9999</v>
      </c>
      <c r="AB39" s="21">
        <v>-9999</v>
      </c>
      <c r="AC39" s="21">
        <v>-9999</v>
      </c>
      <c r="AD39" s="10">
        <v>8.4</v>
      </c>
      <c r="AE39" s="10">
        <v>7.2</v>
      </c>
      <c r="AF39" s="13">
        <v>0.76</v>
      </c>
      <c r="AG39" s="10" t="s">
        <v>126</v>
      </c>
      <c r="AH39" s="10">
        <v>2</v>
      </c>
      <c r="AI39" s="24">
        <v>1</v>
      </c>
      <c r="AJ39" s="24">
        <v>0.2</v>
      </c>
      <c r="AK39" s="10">
        <v>0</v>
      </c>
      <c r="AL39" s="10">
        <v>310</v>
      </c>
      <c r="AM39" s="10">
        <v>29</v>
      </c>
      <c r="AN39" s="13">
        <v>0.97</v>
      </c>
      <c r="AO39" s="24">
        <v>5.4</v>
      </c>
      <c r="AP39" s="24">
        <v>18.2</v>
      </c>
      <c r="AQ39" s="13">
        <v>3.06</v>
      </c>
      <c r="AR39" s="10">
        <v>3723</v>
      </c>
      <c r="AS39" s="10">
        <v>310</v>
      </c>
      <c r="AT39" s="10">
        <v>245</v>
      </c>
      <c r="AU39" s="10">
        <v>23.1</v>
      </c>
      <c r="AV39" s="10">
        <v>0</v>
      </c>
      <c r="AW39" s="10">
        <v>3</v>
      </c>
      <c r="AX39" s="10">
        <v>81</v>
      </c>
      <c r="AY39" s="10">
        <v>11</v>
      </c>
      <c r="AZ39" s="10">
        <v>5</v>
      </c>
      <c r="BA39" s="10">
        <v>1</v>
      </c>
      <c r="BB39" s="10">
        <v>36</v>
      </c>
      <c r="BC39" s="25">
        <v>0.34741178222244284</v>
      </c>
      <c r="BD39" s="25">
        <v>0.53598014888337464</v>
      </c>
      <c r="BE39" s="25">
        <v>0.91265314220524785</v>
      </c>
      <c r="BF39" s="25">
        <v>0.8991554893194238</v>
      </c>
      <c r="BG39" s="25">
        <v>1.4909000249314384</v>
      </c>
      <c r="BH39" s="25">
        <v>1.1342060557609674</v>
      </c>
      <c r="BI39" s="13">
        <f t="shared" si="22"/>
        <v>3.5335677244232699</v>
      </c>
      <c r="BJ39" s="13">
        <f t="shared" si="23"/>
        <v>7.1841802932442613</v>
      </c>
      <c r="BK39" s="13">
        <f t="shared" si="24"/>
        <v>10.780802250521957</v>
      </c>
      <c r="BL39" s="13">
        <f t="shared" ref="BL39:BM39" si="187">(BK39+(BG39*4))</f>
        <v>16.744402350247711</v>
      </c>
      <c r="BM39" s="13">
        <f t="shared" si="187"/>
        <v>21.28122657329158</v>
      </c>
      <c r="BN39" s="13">
        <f t="shared" si="26"/>
        <v>3.5966219572776952</v>
      </c>
      <c r="BO39" s="13">
        <f t="shared" si="27"/>
        <v>5.9636000997257534</v>
      </c>
      <c r="BP39" s="13">
        <f t="shared" si="28"/>
        <v>4.5368242230438698</v>
      </c>
      <c r="BQ39" s="13">
        <f t="shared" si="29"/>
        <v>14.097046280047319</v>
      </c>
      <c r="BR39" s="25">
        <v>2.9678892252717257</v>
      </c>
      <c r="BS39" s="25">
        <v>2.5955334987593051</v>
      </c>
      <c r="BT39" s="25">
        <v>2.7429194980407723</v>
      </c>
      <c r="BU39" s="25">
        <v>4.138102334823647</v>
      </c>
      <c r="BV39" s="25">
        <v>1.8997756170531039</v>
      </c>
      <c r="BW39" s="25">
        <v>2.2134505845907864</v>
      </c>
      <c r="BX39" s="13">
        <f t="shared" si="30"/>
        <v>22.253690896124123</v>
      </c>
      <c r="BY39" s="13">
        <f t="shared" si="31"/>
        <v>33.225368888287214</v>
      </c>
      <c r="BZ39" s="13">
        <f t="shared" si="32"/>
        <v>49.777778227581805</v>
      </c>
      <c r="CA39" s="13">
        <f t="shared" si="33"/>
        <v>16.552409339294588</v>
      </c>
      <c r="CB39" s="13">
        <f t="shared" si="34"/>
        <v>7.5991024682124158</v>
      </c>
      <c r="CC39" s="13">
        <f t="shared" si="35"/>
        <v>8.8538023383631455</v>
      </c>
      <c r="CD39" s="13">
        <f t="shared" si="36"/>
        <v>33.005314145870145</v>
      </c>
      <c r="CE39" s="13">
        <v>1.7249999999999999</v>
      </c>
      <c r="CF39" s="13">
        <v>1.9450000000000001</v>
      </c>
      <c r="CG39" s="13">
        <v>0.05</v>
      </c>
      <c r="CH39" s="13">
        <v>0.55500000000000005</v>
      </c>
      <c r="CI39" s="13">
        <v>0.6</v>
      </c>
      <c r="CJ39" s="13">
        <v>1.7949999999999999</v>
      </c>
      <c r="CK39" s="13">
        <f t="shared" si="179"/>
        <v>14.68</v>
      </c>
      <c r="CL39" s="13">
        <f t="shared" si="180"/>
        <v>14.879999999999999</v>
      </c>
      <c r="CM39" s="13">
        <f t="shared" si="181"/>
        <v>17.099999999999998</v>
      </c>
      <c r="CN39" s="13">
        <f t="shared" ref="CN39:CO39" si="188">(CM39+(CI39*4))</f>
        <v>19.499999999999996</v>
      </c>
      <c r="CO39" s="13">
        <f t="shared" si="188"/>
        <v>26.679999999999996</v>
      </c>
      <c r="CP39" s="13">
        <f t="shared" si="183"/>
        <v>2.2200000000000002</v>
      </c>
      <c r="CQ39" s="13">
        <f t="shared" si="184"/>
        <v>2.4</v>
      </c>
      <c r="CR39" s="13">
        <f t="shared" si="185"/>
        <v>7.18</v>
      </c>
      <c r="CS39" s="13">
        <f t="shared" si="186"/>
        <v>11.8</v>
      </c>
      <c r="CT39" s="10">
        <v>-9999</v>
      </c>
      <c r="CU39" s="10">
        <v>-9999</v>
      </c>
      <c r="CV39" s="10">
        <v>-9999</v>
      </c>
      <c r="CW39" s="10">
        <v>-9999</v>
      </c>
      <c r="CX39" s="10">
        <v>-9999</v>
      </c>
      <c r="CY39" s="10">
        <v>-9999</v>
      </c>
      <c r="CZ39" s="13">
        <v>0</v>
      </c>
      <c r="DA39" s="13">
        <v>0</v>
      </c>
      <c r="DB39" s="13">
        <v>0</v>
      </c>
      <c r="DC39" s="13">
        <v>30.333333333333332</v>
      </c>
      <c r="DD39" s="13">
        <v>38.666666666666664</v>
      </c>
      <c r="DE39" s="13">
        <v>39.333333333333336</v>
      </c>
      <c r="DF39" s="13">
        <v>51.333333333333336</v>
      </c>
      <c r="DG39" s="13">
        <v>55</v>
      </c>
      <c r="DH39" s="13">
        <v>66.333333333333329</v>
      </c>
      <c r="DI39" s="13">
        <v>62.333333333333336</v>
      </c>
      <c r="DJ39" s="13">
        <v>71.333333333333329</v>
      </c>
      <c r="DK39" s="13">
        <v>70</v>
      </c>
      <c r="DL39" s="13">
        <v>81</v>
      </c>
      <c r="DM39" s="13">
        <v>83.333333333333329</v>
      </c>
      <c r="DN39" s="13">
        <v>92.333333333333329</v>
      </c>
      <c r="DO39" s="13">
        <v>77.666666666666671</v>
      </c>
      <c r="DP39" s="13">
        <v>89</v>
      </c>
      <c r="DQ39" s="13">
        <f t="shared" si="45"/>
        <v>77</v>
      </c>
      <c r="DR39" s="13">
        <f t="shared" si="46"/>
        <v>77</v>
      </c>
      <c r="DS39" s="13">
        <v>85.333333333333329</v>
      </c>
      <c r="DT39" s="13">
        <v>94.333333333333329</v>
      </c>
      <c r="DU39" s="21">
        <v>131</v>
      </c>
      <c r="DV39" s="21">
        <v>147</v>
      </c>
      <c r="DW39" s="21">
        <v>166</v>
      </c>
      <c r="DX39" s="21">
        <v>171</v>
      </c>
      <c r="DY39" s="21">
        <v>178</v>
      </c>
      <c r="DZ39" s="21">
        <v>189</v>
      </c>
      <c r="EA39" s="21">
        <v>199</v>
      </c>
      <c r="EB39" s="21">
        <v>199</v>
      </c>
      <c r="EC39" s="21">
        <v>201</v>
      </c>
      <c r="ED39" s="21">
        <v>203</v>
      </c>
      <c r="EE39" s="12">
        <v>-9999</v>
      </c>
      <c r="EF39" s="12">
        <v>-9999</v>
      </c>
      <c r="EG39" s="12">
        <v>-9999</v>
      </c>
      <c r="EH39" s="12">
        <v>-9999</v>
      </c>
      <c r="EI39" s="12">
        <v>-9999</v>
      </c>
      <c r="EJ39" s="12">
        <v>-9999</v>
      </c>
      <c r="EK39" s="12">
        <v>-9999</v>
      </c>
      <c r="EL39" s="12">
        <v>-9999</v>
      </c>
      <c r="EM39" s="12">
        <v>-9999</v>
      </c>
      <c r="EN39" s="12">
        <v>-9999</v>
      </c>
      <c r="EO39" s="10">
        <v>-9999</v>
      </c>
      <c r="EP39" s="10">
        <v>-9999</v>
      </c>
      <c r="EQ39" s="10">
        <v>-9999</v>
      </c>
      <c r="ER39" s="10">
        <v>-9999</v>
      </c>
      <c r="ES39" s="10">
        <v>-9999</v>
      </c>
      <c r="ET39" s="10">
        <v>-9999</v>
      </c>
      <c r="EU39" s="10">
        <v>-9999</v>
      </c>
      <c r="EV39" s="10">
        <v>-9999</v>
      </c>
      <c r="EW39" s="10">
        <v>-9999</v>
      </c>
      <c r="EX39" s="10">
        <v>-9999</v>
      </c>
      <c r="EY39" s="21">
        <v>-9999</v>
      </c>
      <c r="EZ39" s="21">
        <v>-9999</v>
      </c>
      <c r="FA39" s="21">
        <v>-9999</v>
      </c>
      <c r="FB39" s="21">
        <v>-9999</v>
      </c>
      <c r="FC39" s="21">
        <v>-9999</v>
      </c>
      <c r="FD39" s="21">
        <v>-9999</v>
      </c>
      <c r="FE39" s="21">
        <v>-9999</v>
      </c>
      <c r="FF39" s="21">
        <v>-9999</v>
      </c>
      <c r="FG39" s="21">
        <v>-9999</v>
      </c>
      <c r="FH39" s="10">
        <v>-9999</v>
      </c>
      <c r="FI39" s="13">
        <v>264.54999999999995</v>
      </c>
      <c r="FJ39" s="10">
        <v>15</v>
      </c>
      <c r="FK39" s="10">
        <v>288.96999999999997</v>
      </c>
      <c r="FL39" s="10">
        <v>127</v>
      </c>
      <c r="FM39" s="10">
        <v>136.16999999999999</v>
      </c>
      <c r="FN39" s="10">
        <v>322.40999999999997</v>
      </c>
      <c r="FO39" s="10">
        <v>182.13</v>
      </c>
      <c r="FP39" s="10">
        <v>150.01999999999998</v>
      </c>
      <c r="FQ39" s="13">
        <f t="shared" si="47"/>
        <v>1470.7843137254899</v>
      </c>
      <c r="FR39" s="13">
        <f t="shared" si="48"/>
        <v>1313.2002801120445</v>
      </c>
      <c r="FS39" s="13">
        <f t="shared" si="156"/>
        <v>2593.6274509803916</v>
      </c>
      <c r="FT39" s="13">
        <f t="shared" si="157"/>
        <v>2833.039215686274</v>
      </c>
      <c r="FU39" s="13">
        <f t="shared" si="49"/>
        <v>1334.9999999999998</v>
      </c>
      <c r="FV39" s="13">
        <f t="shared" si="50"/>
        <v>3160.8823529411761</v>
      </c>
      <c r="FW39" s="13">
        <f t="shared" si="51"/>
        <v>9922.5490196078426</v>
      </c>
      <c r="FX39" s="13">
        <f t="shared" si="52"/>
        <v>1785.5882352941176</v>
      </c>
      <c r="FY39" s="13">
        <v>85.4</v>
      </c>
      <c r="FZ39" s="13">
        <v>89.05</v>
      </c>
      <c r="GA39" s="13">
        <f t="shared" si="53"/>
        <v>7.6799999999999926</v>
      </c>
      <c r="GB39" s="10">
        <v>2.34</v>
      </c>
      <c r="GC39" s="13">
        <f t="shared" si="54"/>
        <v>60.690882352941159</v>
      </c>
      <c r="GD39" s="13">
        <v>0.68899999999999995</v>
      </c>
      <c r="GE39" s="13">
        <f t="shared" si="55"/>
        <v>19.519640196078427</v>
      </c>
      <c r="GF39" s="13">
        <v>1.1200000000000001</v>
      </c>
      <c r="GG39" s="13">
        <f t="shared" si="56"/>
        <v>14.952</v>
      </c>
      <c r="GH39" s="13">
        <v>3.34</v>
      </c>
      <c r="GI39" s="13">
        <f t="shared" si="57"/>
        <v>59.638647058823523</v>
      </c>
      <c r="GJ39" s="13">
        <f t="shared" si="58"/>
        <v>154.80116960784312</v>
      </c>
      <c r="GK39" s="13">
        <f t="shared" si="59"/>
        <v>138.21533000700276</v>
      </c>
      <c r="GL39" s="10">
        <v>17.2</v>
      </c>
      <c r="GM39" s="13">
        <v>5.33</v>
      </c>
      <c r="GN39" s="13">
        <f t="shared" si="60"/>
        <v>4459.64537138372</v>
      </c>
      <c r="GO39" s="13">
        <v>2.02</v>
      </c>
      <c r="GP39" s="13">
        <f t="shared" si="61"/>
        <v>0.37898686679174481</v>
      </c>
      <c r="GQ39" s="13">
        <f t="shared" si="62"/>
        <v>1690.1470263030233</v>
      </c>
      <c r="GR39" s="13">
        <f t="shared" si="63"/>
        <v>1892.9646694593862</v>
      </c>
      <c r="GS39" s="21">
        <v>-9999</v>
      </c>
      <c r="GT39" s="13">
        <v>3846.7249999999999</v>
      </c>
      <c r="GU39" s="13">
        <f t="shared" si="64"/>
        <v>1423.2882500000001</v>
      </c>
      <c r="GV39" s="13">
        <f t="shared" si="65"/>
        <v>1594.0828400000003</v>
      </c>
      <c r="GW39" s="21">
        <v>-9999</v>
      </c>
      <c r="GX39" s="21">
        <v>-9999</v>
      </c>
      <c r="GY39" s="13">
        <v>2.46</v>
      </c>
      <c r="GZ39" s="13">
        <f t="shared" si="66"/>
        <v>2.4</v>
      </c>
      <c r="HA39" s="21">
        <v>2449</v>
      </c>
      <c r="HB39" s="13">
        <f t="shared" si="158"/>
        <v>0.45028142589118197</v>
      </c>
      <c r="HC39" s="21">
        <f t="shared" si="174"/>
        <v>2058.2978637155629</v>
      </c>
      <c r="HD39" s="22">
        <f t="shared" si="159"/>
        <v>1.2178217821782178</v>
      </c>
      <c r="HE39" s="21">
        <f t="shared" si="160"/>
        <v>2049.0940927802499</v>
      </c>
      <c r="HF39" s="13">
        <v>3.26</v>
      </c>
      <c r="HG39" s="22">
        <f t="shared" si="67"/>
        <v>67.100510357127348</v>
      </c>
      <c r="HH39" s="21">
        <v>-9999</v>
      </c>
      <c r="HI39" s="13">
        <v>0.55761176470588225</v>
      </c>
      <c r="HJ39" s="13">
        <v>0.40755882352941181</v>
      </c>
      <c r="HK39" s="13">
        <v>0.41369999999999996</v>
      </c>
      <c r="HL39" s="13">
        <v>0.34529411764705881</v>
      </c>
      <c r="HM39" s="13">
        <v>0.21074705882352943</v>
      </c>
      <c r="HN39" s="13">
        <v>0.19293529411764709</v>
      </c>
      <c r="HO39" s="13">
        <v>0.23491288235294117</v>
      </c>
      <c r="HP39" s="13">
        <v>0.14797076470588236</v>
      </c>
      <c r="HQ39" s="13">
        <v>8.2666411764705905E-2</v>
      </c>
      <c r="HR39" s="13">
        <v>-7.4954117647058824E-3</v>
      </c>
      <c r="HS39" s="13">
        <v>0.15529658823529413</v>
      </c>
      <c r="HT39" s="13">
        <v>0.45126870588235296</v>
      </c>
      <c r="HU39" s="13">
        <v>0.48565052941176473</v>
      </c>
      <c r="HV39" s="13">
        <v>0.13454705882352941</v>
      </c>
      <c r="HW39" s="13">
        <v>0.61532576470588229</v>
      </c>
      <c r="HX39" s="13">
        <v>1.0517735294117647</v>
      </c>
      <c r="HY39" s="13">
        <v>0.66042052941176477</v>
      </c>
      <c r="HZ39" s="13">
        <v>1.0448369411764706</v>
      </c>
      <c r="IA39" s="13">
        <v>0.7058279999999999</v>
      </c>
      <c r="IB39" s="13">
        <v>0.60750625000000003</v>
      </c>
      <c r="IC39" s="13">
        <v>0.44280625000000001</v>
      </c>
      <c r="ID39" s="13">
        <v>0.435</v>
      </c>
      <c r="IE39" s="13">
        <v>0.39468124999999998</v>
      </c>
      <c r="IF39" s="13">
        <v>0.27156874999999991</v>
      </c>
      <c r="IG39" s="13">
        <v>0.24645624999999999</v>
      </c>
      <c r="IH39" s="13">
        <v>0.21219306250000003</v>
      </c>
      <c r="II39" s="13">
        <v>0.16532787500000001</v>
      </c>
      <c r="IJ39" s="13">
        <v>5.7421937499999999E-2</v>
      </c>
      <c r="IK39" s="13">
        <v>8.8674375000000003E-3</v>
      </c>
      <c r="IL39" s="13">
        <v>0.15669225000000003</v>
      </c>
      <c r="IM39" s="13">
        <v>0.38197899999999996</v>
      </c>
      <c r="IN39" s="13">
        <v>0.42259743749999995</v>
      </c>
      <c r="IO39" s="13">
        <v>0.1231125</v>
      </c>
      <c r="IP39" s="13">
        <v>0.53927893749999989</v>
      </c>
      <c r="IQ39" s="13">
        <v>0.94867450000000031</v>
      </c>
      <c r="IR39" s="13">
        <v>0.73948637500000014</v>
      </c>
      <c r="IS39" s="13">
        <v>0.95553406249999995</v>
      </c>
      <c r="IT39" s="13">
        <v>0.77462518749999998</v>
      </c>
      <c r="IU39" s="13">
        <v>0.68720476190476187</v>
      </c>
      <c r="IV39" s="13">
        <v>0.476052380952381</v>
      </c>
      <c r="IW39" s="13">
        <v>0.46451904761904761</v>
      </c>
      <c r="IX39" s="13">
        <v>0.41385714285714281</v>
      </c>
      <c r="IY39" s="13">
        <v>0.29859999999999998</v>
      </c>
      <c r="IZ39" s="13">
        <v>0.26136666666666664</v>
      </c>
      <c r="JA39" s="13">
        <v>0.24812223809523809</v>
      </c>
      <c r="JB39" s="13">
        <v>0.19328514285714288</v>
      </c>
      <c r="JC39" s="13">
        <v>6.9834000000000007E-2</v>
      </c>
      <c r="JD39" s="13">
        <v>1.228085714285714E-2</v>
      </c>
      <c r="JE39" s="13">
        <v>0.18143576190476191</v>
      </c>
      <c r="JF39" s="13">
        <v>0.39413361904761907</v>
      </c>
      <c r="JG39" s="13">
        <v>0.44883376190476182</v>
      </c>
      <c r="JH39" s="13">
        <v>0.11525714285714285</v>
      </c>
      <c r="JI39" s="13">
        <v>0.6608938571428572</v>
      </c>
      <c r="JJ39" s="13">
        <v>0.94010438095238114</v>
      </c>
      <c r="JK39" s="13">
        <v>0.73046071428571435</v>
      </c>
      <c r="JL39" s="13">
        <v>0.94898252380952353</v>
      </c>
      <c r="JM39" s="13">
        <v>0.77152771428571432</v>
      </c>
      <c r="JN39" s="13">
        <v>0.64758500000000008</v>
      </c>
      <c r="JO39" s="13">
        <v>0.42346499999999987</v>
      </c>
      <c r="JP39" s="13">
        <v>0.42680999999999986</v>
      </c>
      <c r="JQ39" s="13">
        <v>0.37172500000000003</v>
      </c>
      <c r="JR39" s="13">
        <v>0.27900000000000003</v>
      </c>
      <c r="JS39" s="13">
        <v>0.24062500000000003</v>
      </c>
      <c r="JT39" s="13">
        <v>0.27036309999999997</v>
      </c>
      <c r="JU39" s="13">
        <v>0.20516859999999998</v>
      </c>
      <c r="JV39" s="13">
        <v>6.4988000000000004E-2</v>
      </c>
      <c r="JW39" s="13">
        <v>-4.0260999999999995E-3</v>
      </c>
      <c r="JX39" s="13">
        <v>0.20902670000000004</v>
      </c>
      <c r="JY39" s="13">
        <v>0.39747450000000001</v>
      </c>
      <c r="JZ39" s="13">
        <v>0.45784740000000007</v>
      </c>
      <c r="KA39" s="13">
        <v>9.2724999999999988E-2</v>
      </c>
      <c r="KB39" s="13">
        <v>0.74247174999999999</v>
      </c>
      <c r="KC39" s="13">
        <v>1.0210678000000004</v>
      </c>
      <c r="KD39" s="13">
        <v>0.7722405499999998</v>
      </c>
      <c r="KE39" s="13">
        <v>1.0171554500000002</v>
      </c>
      <c r="KF39" s="13">
        <v>0.81098859999999995</v>
      </c>
      <c r="KG39" s="13">
        <v>0.57013214285714287</v>
      </c>
      <c r="KH39" s="13">
        <v>0.36731428571428576</v>
      </c>
      <c r="KI39" s="13">
        <v>0.31592142857142852</v>
      </c>
      <c r="KJ39" s="13">
        <v>0.31996071428571426</v>
      </c>
      <c r="KK39" s="13">
        <v>0.22189642857142861</v>
      </c>
      <c r="KL39" s="13">
        <v>0.19164999999999993</v>
      </c>
      <c r="KM39" s="13">
        <v>0.28096667857142854</v>
      </c>
      <c r="KN39" s="13">
        <v>0.28676624999999994</v>
      </c>
      <c r="KO39" s="13">
        <v>6.9023535714285725E-2</v>
      </c>
      <c r="KP39" s="13">
        <v>7.5383642857142857E-2</v>
      </c>
      <c r="KQ39" s="13">
        <v>0.21618271428571428</v>
      </c>
      <c r="KR39" s="13">
        <v>0.4394123928571429</v>
      </c>
      <c r="KS39" s="13">
        <v>0.49650439285714282</v>
      </c>
      <c r="KT39" s="13">
        <v>9.8064285714285701E-2</v>
      </c>
      <c r="KU39" s="13">
        <v>0.78438692857142855</v>
      </c>
      <c r="KV39" s="13">
        <v>0.76000089285714267</v>
      </c>
      <c r="KW39" s="13">
        <v>0.77117874999999991</v>
      </c>
      <c r="KX39" s="13">
        <v>0.80201442857142857</v>
      </c>
      <c r="KY39" s="13">
        <v>0.81131017857142851</v>
      </c>
      <c r="KZ39" s="13">
        <v>0.55100344827586234</v>
      </c>
      <c r="LA39" s="13">
        <v>0.31853103448275855</v>
      </c>
      <c r="LB39" s="13">
        <v>0.24257241379310354</v>
      </c>
      <c r="LC39" s="13">
        <v>0.23703793103448276</v>
      </c>
      <c r="LD39" s="13">
        <v>0.1920931034482759</v>
      </c>
      <c r="LE39" s="13">
        <v>0.16890344827586201</v>
      </c>
      <c r="LF39" s="13">
        <v>0.39769844827586204</v>
      </c>
      <c r="LG39" s="13">
        <v>0.38852241379310343</v>
      </c>
      <c r="LH39" s="13">
        <v>0.1465913793103448</v>
      </c>
      <c r="LI39" s="13">
        <v>0.13581506896551729</v>
      </c>
      <c r="LJ39" s="13">
        <v>0.26695517241379318</v>
      </c>
      <c r="LK39" s="13">
        <v>0.4825023793103449</v>
      </c>
      <c r="LL39" s="13">
        <v>0.53023555172413783</v>
      </c>
      <c r="LM39" s="13">
        <v>4.4944827586206902E-2</v>
      </c>
      <c r="LN39" s="13">
        <v>1.3293481724137928</v>
      </c>
      <c r="LO39" s="13">
        <v>0.68995172413793115</v>
      </c>
      <c r="LP39" s="13">
        <v>0.67288862068965516</v>
      </c>
      <c r="LQ39" s="13">
        <v>0.75486910344827651</v>
      </c>
      <c r="LR39" s="13">
        <v>0.74167141379310364</v>
      </c>
      <c r="LS39" s="21">
        <v>-9999</v>
      </c>
      <c r="LT39" s="21">
        <v>-9999</v>
      </c>
      <c r="LU39" s="21">
        <v>-9999</v>
      </c>
      <c r="LV39" s="13">
        <f t="shared" si="96"/>
        <v>10130</v>
      </c>
      <c r="LW39" s="13">
        <f t="shared" si="161"/>
        <v>3935.7320517241378</v>
      </c>
      <c r="LX39" s="13">
        <v>0.57130000000000003</v>
      </c>
      <c r="LY39" s="13">
        <v>0.30759999999999998</v>
      </c>
      <c r="LZ39" s="13">
        <v>0.1565</v>
      </c>
      <c r="MA39" s="13">
        <v>0.17460000000000001</v>
      </c>
      <c r="MB39" s="13">
        <v>0.14549999999999999</v>
      </c>
      <c r="MC39" s="13">
        <v>0.1338</v>
      </c>
      <c r="MD39" s="13">
        <v>0.53090000000000004</v>
      </c>
      <c r="ME39" s="13">
        <v>0.56940000000000002</v>
      </c>
      <c r="MF39" s="13">
        <v>0.27560000000000001</v>
      </c>
      <c r="MG39" s="13">
        <v>0.3256</v>
      </c>
      <c r="MH39" s="13">
        <v>0.29959999999999998</v>
      </c>
      <c r="MI39" s="13">
        <v>0.59330000000000005</v>
      </c>
      <c r="MJ39" s="13">
        <v>0.61970000000000003</v>
      </c>
      <c r="MK39" s="13">
        <v>2.9100000000000001E-2</v>
      </c>
      <c r="ML39" s="13">
        <v>2.2827000000000002</v>
      </c>
      <c r="MM39" s="13">
        <v>0.52649999999999997</v>
      </c>
      <c r="MN39" s="13">
        <v>0.56520000000000004</v>
      </c>
      <c r="MO39" s="13">
        <v>0.63529999999999998</v>
      </c>
      <c r="MP39" s="13">
        <v>0.6653</v>
      </c>
      <c r="MQ39" s="13">
        <v>37.998888889</v>
      </c>
      <c r="MR39" s="13">
        <v>36.742222222000002</v>
      </c>
      <c r="MS39" s="13">
        <v>36.952222222000003</v>
      </c>
      <c r="MT39" s="13">
        <f t="shared" si="69"/>
        <v>-1.0466666669999967</v>
      </c>
      <c r="MU39" s="13">
        <v>105.61111111</v>
      </c>
      <c r="MV39" s="13">
        <f t="shared" si="70"/>
        <v>41.388888890000004</v>
      </c>
      <c r="MW39" s="13">
        <f t="shared" si="162"/>
        <v>23.566833333966002</v>
      </c>
      <c r="MX39" s="13">
        <v>0.43764062499999989</v>
      </c>
      <c r="MY39" s="13">
        <v>0.21927187499999995</v>
      </c>
      <c r="MZ39" s="13">
        <v>0.11128124999999997</v>
      </c>
      <c r="NA39" s="13">
        <v>0.12312812500000003</v>
      </c>
      <c r="NB39" s="13">
        <v>0.10113437499999998</v>
      </c>
      <c r="NC39" s="13">
        <v>8.8084374999999993E-2</v>
      </c>
      <c r="ND39" s="13">
        <v>0.55984887500000013</v>
      </c>
      <c r="NE39" s="13">
        <v>0.59386259375000006</v>
      </c>
      <c r="NF39" s="13">
        <v>0.28034193750000003</v>
      </c>
      <c r="NG39" s="13">
        <v>0.32649240625000003</v>
      </c>
      <c r="NH39" s="13">
        <v>0.33200112499999995</v>
      </c>
      <c r="NI39" s="13">
        <v>0.62395349999999983</v>
      </c>
      <c r="NJ39" s="13">
        <v>0.66415468749999995</v>
      </c>
      <c r="NK39" s="13">
        <v>2.1993749999999999E-2</v>
      </c>
      <c r="NL39" s="13">
        <v>2.5674595</v>
      </c>
      <c r="NM39" s="13">
        <v>0.55937096875000003</v>
      </c>
      <c r="NN39" s="13">
        <v>0.59425468749999999</v>
      </c>
      <c r="NO39" s="13">
        <v>0.66877818749999995</v>
      </c>
      <c r="NP39" s="13">
        <v>0.69499193749999999</v>
      </c>
      <c r="NQ39" s="13">
        <v>39.9</v>
      </c>
      <c r="NR39" s="13">
        <v>40.75</v>
      </c>
      <c r="NS39" s="13">
        <v>128.04117647000001</v>
      </c>
      <c r="NT39" s="13">
        <f t="shared" si="71"/>
        <v>37.958823529999989</v>
      </c>
      <c r="NU39" s="13">
        <f t="shared" si="163"/>
        <v>22.542325397224328</v>
      </c>
      <c r="NV39" s="13">
        <v>0.52152499999999991</v>
      </c>
      <c r="NW39" s="13">
        <v>0.24762499999999998</v>
      </c>
      <c r="NX39" s="13">
        <v>9.4513235294117662E-2</v>
      </c>
      <c r="NY39" s="13">
        <v>0.11335735294117649</v>
      </c>
      <c r="NZ39" s="13">
        <v>0.10192647058823531</v>
      </c>
      <c r="OA39" s="13">
        <v>8.8930882352941179E-2</v>
      </c>
      <c r="OB39" s="13">
        <v>0.64040824999999968</v>
      </c>
      <c r="OC39" s="13">
        <v>0.69142447058823486</v>
      </c>
      <c r="OD39" s="13">
        <v>0.37078155882352948</v>
      </c>
      <c r="OE39" s="13">
        <v>0.44721291176470584</v>
      </c>
      <c r="OF39" s="13">
        <v>0.35487507352941167</v>
      </c>
      <c r="OG39" s="13">
        <v>0.67113414705882357</v>
      </c>
      <c r="OH39" s="13">
        <v>0.70681942647058837</v>
      </c>
      <c r="OI39" s="13">
        <v>1.1430882352941178E-2</v>
      </c>
      <c r="OJ39" s="13">
        <v>3.6194722647058826</v>
      </c>
      <c r="OK39" s="13">
        <v>0.513620661764706</v>
      </c>
      <c r="OL39" s="13">
        <v>0.5544852941176468</v>
      </c>
      <c r="OM39" s="13">
        <v>0.64062633823529436</v>
      </c>
      <c r="ON39" s="13">
        <v>0.67088457352941178</v>
      </c>
      <c r="OO39" s="13">
        <v>36.994</v>
      </c>
      <c r="OP39" s="13">
        <v>39.36</v>
      </c>
      <c r="OQ39" s="13">
        <v>112.01714286000001</v>
      </c>
      <c r="OR39" s="13">
        <f t="shared" si="80"/>
        <v>58.982857139999993</v>
      </c>
      <c r="OS39" s="13">
        <f t="shared" si="175"/>
        <v>40.782190771805986</v>
      </c>
      <c r="OT39" s="13">
        <v>0.58157916666666676</v>
      </c>
      <c r="OU39" s="13">
        <v>0.27533333333333337</v>
      </c>
      <c r="OV39" s="13">
        <v>8.1508333333333335E-2</v>
      </c>
      <c r="OW39" s="13">
        <v>0.11521666666666669</v>
      </c>
      <c r="OX39" s="13">
        <v>0.11125000000000002</v>
      </c>
      <c r="OY39" s="13">
        <v>0.10187916666666667</v>
      </c>
      <c r="OZ39" s="13">
        <v>0.66797254166666675</v>
      </c>
      <c r="PA39" s="13">
        <v>0.75335120833333358</v>
      </c>
      <c r="PB39" s="13">
        <v>0.40920400000000007</v>
      </c>
      <c r="PC39" s="13">
        <v>0.54280416666666664</v>
      </c>
      <c r="PD39" s="13">
        <v>0.35656537499999996</v>
      </c>
      <c r="PE39" s="13">
        <v>0.67777900000000002</v>
      </c>
      <c r="PF39" s="13">
        <v>0.70081558333333327</v>
      </c>
      <c r="PG39" s="13">
        <v>3.9666666666666661E-3</v>
      </c>
      <c r="PH39" s="13">
        <v>4.0553614166666661</v>
      </c>
      <c r="PI39" s="13">
        <v>0.4733836666666667</v>
      </c>
      <c r="PJ39" s="13">
        <v>0.53356879166666671</v>
      </c>
      <c r="PK39" s="13">
        <v>0.61128958333333328</v>
      </c>
      <c r="PL39" s="13">
        <v>0.65572408333333332</v>
      </c>
      <c r="PM39" s="13">
        <f t="shared" si="164"/>
        <v>0.54656242374671993</v>
      </c>
      <c r="PN39" s="13">
        <v>42.860588239999998</v>
      </c>
      <c r="PO39" s="13">
        <v>42.803750000000001</v>
      </c>
      <c r="PP39" s="13">
        <v>41.72</v>
      </c>
      <c r="PQ39" s="13">
        <f t="shared" si="92"/>
        <v>41.173437576253278</v>
      </c>
      <c r="PR39" s="13">
        <v>114.83750000000001</v>
      </c>
      <c r="PS39" s="13">
        <f t="shared" si="93"/>
        <v>74.162499999999994</v>
      </c>
      <c r="PT39" s="13">
        <f t="shared" si="165"/>
        <v>55.870408988020849</v>
      </c>
      <c r="PU39" s="13">
        <v>0.50972631578947369</v>
      </c>
      <c r="PV39" s="13">
        <v>0.23202631578947364</v>
      </c>
      <c r="PW39" s="13">
        <v>7.1889473684210531E-2</v>
      </c>
      <c r="PX39" s="13">
        <v>0.10080526315789473</v>
      </c>
      <c r="PY39" s="13">
        <v>9.0647368421052615E-2</v>
      </c>
      <c r="PZ39" s="13">
        <v>8.2031578947368414E-2</v>
      </c>
      <c r="QA39" s="13">
        <v>0.66538536842105278</v>
      </c>
      <c r="QB39" s="13">
        <v>0.74852689473684231</v>
      </c>
      <c r="QC39" s="13">
        <v>0.39045663157894733</v>
      </c>
      <c r="QD39" s="13">
        <v>0.52282868421052631</v>
      </c>
      <c r="QE39" s="13">
        <v>0.373228</v>
      </c>
      <c r="QF39" s="13">
        <v>0.69373931578947368</v>
      </c>
      <c r="QG39" s="13">
        <v>0.71904221052631578</v>
      </c>
      <c r="QH39" s="13">
        <v>1.0157894736842104E-2</v>
      </c>
      <c r="QI39" s="13">
        <v>4.0736636842105263</v>
      </c>
      <c r="QJ39" s="13">
        <v>0.49970510526315787</v>
      </c>
      <c r="QK39" s="13">
        <v>0.56213305263157898</v>
      </c>
      <c r="QL39" s="13">
        <v>0.63540131578947368</v>
      </c>
      <c r="QM39" s="13">
        <v>0.68094615789473678</v>
      </c>
      <c r="QN39" s="13">
        <f t="shared" si="166"/>
        <v>0.43214412937681318</v>
      </c>
      <c r="QO39" s="21">
        <v>-9999</v>
      </c>
      <c r="QP39" s="21">
        <v>-9999</v>
      </c>
      <c r="QQ39" s="21">
        <v>-9999</v>
      </c>
      <c r="QR39" s="13">
        <f t="shared" si="109"/>
        <v>10188</v>
      </c>
      <c r="QS39" s="13">
        <f t="shared" si="110"/>
        <v>7625.9920035789492</v>
      </c>
      <c r="QT39" s="13">
        <v>0.49203750000000018</v>
      </c>
      <c r="QU39" s="13">
        <v>0.23218750000000002</v>
      </c>
      <c r="QV39" s="13">
        <v>7.0203124999999977E-2</v>
      </c>
      <c r="QW39" s="13">
        <v>9.1678125000000041E-2</v>
      </c>
      <c r="QX39" s="13">
        <v>8.90875E-2</v>
      </c>
      <c r="QY39" s="13">
        <v>8.0353124999999997E-2</v>
      </c>
      <c r="QZ39" s="13">
        <v>0.68386868750000007</v>
      </c>
      <c r="RA39" s="13">
        <v>0.7477872187500002</v>
      </c>
      <c r="RB39" s="13">
        <v>0.43261549999999993</v>
      </c>
      <c r="RC39" s="13">
        <v>0.53404800000000019</v>
      </c>
      <c r="RD39" s="13">
        <v>0.35762193749999993</v>
      </c>
      <c r="RE39" s="13">
        <v>0.69117524999999991</v>
      </c>
      <c r="RF39" s="13">
        <v>0.71730609375000021</v>
      </c>
      <c r="RG39" s="13">
        <v>2.5906249999999996E-3</v>
      </c>
      <c r="RH39" s="13">
        <v>4.3744960000000006</v>
      </c>
      <c r="RI39" s="13">
        <v>0.47834012500000017</v>
      </c>
      <c r="RJ39" s="13">
        <v>0.52282015625</v>
      </c>
      <c r="RK39" s="13">
        <v>0.61536565625000006</v>
      </c>
      <c r="RL39" s="13">
        <v>0.64811740625000003</v>
      </c>
      <c r="RM39" s="13">
        <f t="shared" si="167"/>
        <v>0.44279856443356364</v>
      </c>
      <c r="RN39" s="13">
        <v>0.50347567567567575</v>
      </c>
      <c r="RO39" s="13">
        <v>0.24834864864864861</v>
      </c>
      <c r="RP39" s="13">
        <v>5.6510810810810809E-2</v>
      </c>
      <c r="RQ39" s="13">
        <v>9.2737837837837817E-2</v>
      </c>
      <c r="RR39" s="13">
        <v>8.4337837837837826E-2</v>
      </c>
      <c r="RS39" s="13">
        <v>7.8021621621621629E-2</v>
      </c>
      <c r="RT39" s="13">
        <v>0.68557043243243232</v>
      </c>
      <c r="RU39" s="13">
        <v>0.79470340540540541</v>
      </c>
      <c r="RV39" s="13">
        <v>0.45385900000000012</v>
      </c>
      <c r="RW39" s="13">
        <v>0.62632635135135151</v>
      </c>
      <c r="RX39" s="13">
        <v>0.33750770270270281</v>
      </c>
      <c r="RY39" s="13">
        <v>0.71012437837837861</v>
      </c>
      <c r="RZ39" s="13">
        <v>0.72882770270270258</v>
      </c>
      <c r="SA39" s="13">
        <v>8.4000000000000012E-3</v>
      </c>
      <c r="SB39" s="13">
        <v>4.4298235945945947</v>
      </c>
      <c r="SC39" s="13">
        <v>0.42462108108108126</v>
      </c>
      <c r="SD39" s="13">
        <v>0.49243527027027029</v>
      </c>
      <c r="SE39" s="13">
        <v>0.5694684864864864</v>
      </c>
      <c r="SF39" s="13">
        <v>0.62017021621621615</v>
      </c>
      <c r="SG39" s="13">
        <f t="shared" si="168"/>
        <v>0.70629885322885644</v>
      </c>
      <c r="SH39" s="21">
        <v>166.05</v>
      </c>
      <c r="SI39" s="21">
        <v>-9999</v>
      </c>
      <c r="SJ39" s="21">
        <v>-9999</v>
      </c>
      <c r="SK39" s="13">
        <v>0.50654358974358971</v>
      </c>
      <c r="SL39" s="13">
        <v>0.23318205128205116</v>
      </c>
      <c r="SM39" s="13">
        <v>4.9358974358974364E-2</v>
      </c>
      <c r="SN39" s="13">
        <v>7.9512820512820492E-2</v>
      </c>
      <c r="SO39" s="13">
        <v>7.4284615384615379E-2</v>
      </c>
      <c r="SP39" s="13">
        <v>7.1502564102564128E-2</v>
      </c>
      <c r="SQ39" s="13">
        <v>0.72592725641025646</v>
      </c>
      <c r="SR39" s="13">
        <v>0.81941823076923093</v>
      </c>
      <c r="SS39" s="13">
        <v>0.48874925641025652</v>
      </c>
      <c r="ST39" s="13">
        <v>0.64765848717948715</v>
      </c>
      <c r="SU39" s="13">
        <v>0.36853253846153849</v>
      </c>
      <c r="SV39" s="13">
        <v>0.74242574358974378</v>
      </c>
      <c r="SW39" s="13">
        <v>0.75095346153846176</v>
      </c>
      <c r="SX39" s="13">
        <v>5.2282051282051285E-3</v>
      </c>
      <c r="SY39" s="13">
        <v>5.3736852051282034</v>
      </c>
      <c r="SZ39" s="13">
        <v>0.44983171794871796</v>
      </c>
      <c r="TA39" s="13">
        <v>0.50766930769230778</v>
      </c>
      <c r="TB39" s="13">
        <v>0.59759038461538461</v>
      </c>
      <c r="TC39" s="13">
        <v>0.63983602564102549</v>
      </c>
      <c r="TD39" s="13">
        <v>1.6218721869999999</v>
      </c>
      <c r="TE39" s="13">
        <v>-0.615717136</v>
      </c>
      <c r="TF39" s="13">
        <f t="shared" si="73"/>
        <v>0.72322533690309598</v>
      </c>
      <c r="TG39" s="21">
        <v>127.75757575757575</v>
      </c>
      <c r="TH39" s="21">
        <f t="shared" si="169"/>
        <v>75.242424242424249</v>
      </c>
      <c r="TI39" s="24">
        <f t="shared" si="74"/>
        <v>61.655014151515168</v>
      </c>
      <c r="TJ39" s="26">
        <v>38</v>
      </c>
      <c r="TK39" s="24">
        <v>5.33</v>
      </c>
      <c r="TL39" s="13">
        <v>1.07</v>
      </c>
      <c r="TM39" s="24">
        <v>80.5</v>
      </c>
      <c r="TN39" s="24">
        <v>27.8</v>
      </c>
      <c r="TO39" s="24">
        <v>5.6</v>
      </c>
      <c r="TP39" s="24">
        <v>9.8000000000000007</v>
      </c>
    </row>
    <row r="40" spans="1:536" x14ac:dyDescent="0.25">
      <c r="A40" s="10">
        <v>39</v>
      </c>
      <c r="B40" s="20">
        <v>5</v>
      </c>
      <c r="C40" s="21">
        <v>405</v>
      </c>
      <c r="D40" s="21">
        <v>4</v>
      </c>
      <c r="E40" s="13" t="s">
        <v>60</v>
      </c>
      <c r="F40" s="21">
        <v>4</v>
      </c>
      <c r="G40" s="24">
        <f t="shared" si="17"/>
        <v>179.20000000000002</v>
      </c>
      <c r="H40" s="24">
        <f t="shared" si="18"/>
        <v>59.733333333333341</v>
      </c>
      <c r="I40" s="21">
        <v>160</v>
      </c>
      <c r="J40" s="13">
        <f t="shared" si="19"/>
        <v>59.733333333333341</v>
      </c>
      <c r="K40" s="13">
        <f t="shared" si="20"/>
        <v>59.733333333333341</v>
      </c>
      <c r="L40" s="13">
        <f t="shared" si="21"/>
        <v>59.733333333333341</v>
      </c>
      <c r="M40" s="22">
        <v>408718.61726799997</v>
      </c>
      <c r="N40" s="22">
        <v>3660433.7190629998</v>
      </c>
      <c r="O40" s="23">
        <v>33.078671</v>
      </c>
      <c r="P40" s="23">
        <v>-111.97800100000001</v>
      </c>
      <c r="Q40" s="13">
        <v>49.12</v>
      </c>
      <c r="R40" s="13">
        <v>24.72</v>
      </c>
      <c r="S40" s="13">
        <v>26.160000000000004</v>
      </c>
      <c r="T40" s="13">
        <v>49.12</v>
      </c>
      <c r="U40" s="13">
        <v>24.72</v>
      </c>
      <c r="V40" s="13">
        <v>26.160000000000004</v>
      </c>
      <c r="W40" s="10">
        <v>-9999</v>
      </c>
      <c r="X40" s="10">
        <v>-9999</v>
      </c>
      <c r="Y40" s="10">
        <v>-9999</v>
      </c>
      <c r="Z40" s="13">
        <v>43.014814814814798</v>
      </c>
      <c r="AA40" s="21">
        <v>-9999</v>
      </c>
      <c r="AB40" s="21">
        <v>-9999</v>
      </c>
      <c r="AC40" s="21">
        <v>-9999</v>
      </c>
      <c r="AD40" s="10">
        <v>8.5</v>
      </c>
      <c r="AE40" s="10">
        <v>7.2</v>
      </c>
      <c r="AF40" s="13">
        <v>0.68</v>
      </c>
      <c r="AG40" s="10" t="s">
        <v>126</v>
      </c>
      <c r="AH40" s="10">
        <v>2</v>
      </c>
      <c r="AI40" s="24">
        <v>1</v>
      </c>
      <c r="AJ40" s="24">
        <v>0.1</v>
      </c>
      <c r="AK40" s="10">
        <v>0</v>
      </c>
      <c r="AL40" s="10">
        <v>284</v>
      </c>
      <c r="AM40" s="10">
        <v>21</v>
      </c>
      <c r="AN40" s="13">
        <v>1.2</v>
      </c>
      <c r="AO40" s="24">
        <v>5.2</v>
      </c>
      <c r="AP40" s="24">
        <v>14.7</v>
      </c>
      <c r="AQ40" s="13">
        <v>3.4</v>
      </c>
      <c r="AR40" s="10">
        <v>3290</v>
      </c>
      <c r="AS40" s="10">
        <v>291</v>
      </c>
      <c r="AT40" s="10">
        <v>221</v>
      </c>
      <c r="AU40" s="10">
        <v>20.6</v>
      </c>
      <c r="AV40" s="10">
        <v>0</v>
      </c>
      <c r="AW40" s="10">
        <v>4</v>
      </c>
      <c r="AX40" s="10">
        <v>79</v>
      </c>
      <c r="AY40" s="10">
        <v>12</v>
      </c>
      <c r="AZ40" s="10">
        <v>5</v>
      </c>
      <c r="BA40" s="10">
        <v>1</v>
      </c>
      <c r="BB40" s="10">
        <v>44</v>
      </c>
      <c r="BC40" s="25">
        <v>0.72442195097747342</v>
      </c>
      <c r="BD40" s="25">
        <v>0.68383747629030656</v>
      </c>
      <c r="BE40" s="25">
        <v>1.275940820176745</v>
      </c>
      <c r="BF40" s="25">
        <v>1.3901345291479821</v>
      </c>
      <c r="BG40" s="25">
        <v>3.1084229834911503</v>
      </c>
      <c r="BH40" s="25">
        <v>4.1317365269461082</v>
      </c>
      <c r="BI40" s="13">
        <f t="shared" si="22"/>
        <v>5.6330377090711199</v>
      </c>
      <c r="BJ40" s="13">
        <f t="shared" si="23"/>
        <v>10.7368009897781</v>
      </c>
      <c r="BK40" s="13">
        <f t="shared" si="24"/>
        <v>16.297339106370028</v>
      </c>
      <c r="BL40" s="13">
        <f t="shared" ref="BL40:BM40" si="189">(BK40+(BG40*4))</f>
        <v>28.731031040334628</v>
      </c>
      <c r="BM40" s="13">
        <f t="shared" si="189"/>
        <v>45.25797714811906</v>
      </c>
      <c r="BN40" s="13">
        <f t="shared" si="26"/>
        <v>5.5605381165919283</v>
      </c>
      <c r="BO40" s="13">
        <f t="shared" si="27"/>
        <v>12.433691933964601</v>
      </c>
      <c r="BP40" s="13">
        <f t="shared" si="28"/>
        <v>16.526946107784433</v>
      </c>
      <c r="BQ40" s="13">
        <f t="shared" si="29"/>
        <v>34.521176158340964</v>
      </c>
      <c r="BR40" s="25">
        <v>3.3392874863550661</v>
      </c>
      <c r="BS40" s="25">
        <v>2.2012578616352201</v>
      </c>
      <c r="BT40" s="25">
        <v>3.1824049250322708</v>
      </c>
      <c r="BU40" s="25">
        <v>2.401594419531639</v>
      </c>
      <c r="BV40" s="25">
        <v>1.9681721283030091</v>
      </c>
      <c r="BW40" s="25">
        <v>1.5818363273453095</v>
      </c>
      <c r="BX40" s="13">
        <f t="shared" si="30"/>
        <v>22.162181391961145</v>
      </c>
      <c r="BY40" s="13">
        <f t="shared" si="31"/>
        <v>34.891801092090226</v>
      </c>
      <c r="BZ40" s="13">
        <f t="shared" si="32"/>
        <v>44.498178770216782</v>
      </c>
      <c r="CA40" s="13">
        <f t="shared" si="33"/>
        <v>9.606377678126556</v>
      </c>
      <c r="CB40" s="13">
        <f t="shared" si="34"/>
        <v>7.8726885132120366</v>
      </c>
      <c r="CC40" s="13">
        <f t="shared" si="35"/>
        <v>6.3273453093812382</v>
      </c>
      <c r="CD40" s="13">
        <f t="shared" si="36"/>
        <v>23.806411500719832</v>
      </c>
      <c r="CE40" s="13">
        <v>4.3550000000000004</v>
      </c>
      <c r="CF40" s="13">
        <v>1.7349999999999999</v>
      </c>
      <c r="CG40" s="13">
        <v>2.5049999999999999</v>
      </c>
      <c r="CH40" s="13">
        <v>2.0049999999999999</v>
      </c>
      <c r="CI40" s="13">
        <v>2.2000000000000002</v>
      </c>
      <c r="CJ40" s="13">
        <v>2.7300000000000004</v>
      </c>
      <c r="CK40" s="13">
        <f t="shared" si="179"/>
        <v>24.36</v>
      </c>
      <c r="CL40" s="13">
        <f t="shared" si="180"/>
        <v>34.379999999999995</v>
      </c>
      <c r="CM40" s="13">
        <f t="shared" si="181"/>
        <v>42.399999999999991</v>
      </c>
      <c r="CN40" s="13">
        <f t="shared" ref="CN40:CO40" si="190">(CM40+(CI40*4))</f>
        <v>51.199999999999989</v>
      </c>
      <c r="CO40" s="13">
        <f t="shared" si="190"/>
        <v>62.11999999999999</v>
      </c>
      <c r="CP40" s="13">
        <f t="shared" si="183"/>
        <v>8.02</v>
      </c>
      <c r="CQ40" s="13">
        <f t="shared" si="184"/>
        <v>8.8000000000000007</v>
      </c>
      <c r="CR40" s="13">
        <f t="shared" si="185"/>
        <v>10.920000000000002</v>
      </c>
      <c r="CS40" s="13">
        <f t="shared" si="186"/>
        <v>27.740000000000002</v>
      </c>
      <c r="CT40" s="13">
        <v>1.8955319441540754</v>
      </c>
      <c r="CU40" s="13">
        <v>17.351699416786406</v>
      </c>
      <c r="CV40" s="13">
        <v>2.1088897008926231</v>
      </c>
      <c r="CW40" s="13">
        <v>27.514746567834194</v>
      </c>
      <c r="CX40" s="13">
        <v>0.52105715513536766</v>
      </c>
      <c r="CY40" s="13">
        <v>3.7279759346798467</v>
      </c>
      <c r="CZ40" s="13">
        <v>15</v>
      </c>
      <c r="DA40" s="13">
        <v>15</v>
      </c>
      <c r="DB40" s="13">
        <v>15</v>
      </c>
      <c r="DC40" s="13">
        <v>29.333333333333332</v>
      </c>
      <c r="DD40" s="13">
        <v>40</v>
      </c>
      <c r="DE40" s="13">
        <v>32</v>
      </c>
      <c r="DF40" s="13">
        <v>44</v>
      </c>
      <c r="DG40" s="13">
        <v>45</v>
      </c>
      <c r="DH40" s="13">
        <v>56.333333333333336</v>
      </c>
      <c r="DI40" s="13">
        <v>52.333333333333336</v>
      </c>
      <c r="DJ40" s="13">
        <v>63</v>
      </c>
      <c r="DK40" s="13">
        <v>71</v>
      </c>
      <c r="DL40" s="13">
        <v>81</v>
      </c>
      <c r="DM40" s="13">
        <v>75</v>
      </c>
      <c r="DN40" s="13">
        <v>82.666666666666671</v>
      </c>
      <c r="DO40" s="13">
        <v>78</v>
      </c>
      <c r="DP40" s="13">
        <v>89.333333333333329</v>
      </c>
      <c r="DQ40" s="13">
        <f t="shared" si="45"/>
        <v>74.666666666666671</v>
      </c>
      <c r="DR40" s="13">
        <f t="shared" si="46"/>
        <v>74.666666666666671</v>
      </c>
      <c r="DS40" s="13">
        <v>76.666666666666671</v>
      </c>
      <c r="DT40" s="13">
        <v>88</v>
      </c>
      <c r="DU40" s="21">
        <v>131</v>
      </c>
      <c r="DV40" s="21">
        <v>147</v>
      </c>
      <c r="DW40" s="21">
        <v>166</v>
      </c>
      <c r="DX40" s="21">
        <v>171</v>
      </c>
      <c r="DY40" s="21">
        <v>178</v>
      </c>
      <c r="DZ40" s="21">
        <v>189</v>
      </c>
      <c r="EA40" s="21">
        <v>199</v>
      </c>
      <c r="EB40" s="21">
        <v>199</v>
      </c>
      <c r="EC40" s="21">
        <v>201</v>
      </c>
      <c r="ED40" s="21">
        <v>203</v>
      </c>
      <c r="EE40" s="12">
        <v>52.4</v>
      </c>
      <c r="EF40" s="12">
        <v>42.6</v>
      </c>
      <c r="EG40" s="12">
        <v>38.700000000000003</v>
      </c>
      <c r="EH40" s="12">
        <v>44.4</v>
      </c>
      <c r="EI40" s="12">
        <v>44.2</v>
      </c>
      <c r="EJ40" s="12">
        <v>39.6</v>
      </c>
      <c r="EK40" s="12">
        <v>45.2</v>
      </c>
      <c r="EL40" s="12">
        <v>45.3</v>
      </c>
      <c r="EM40" s="12">
        <v>42.6</v>
      </c>
      <c r="EN40" s="12">
        <v>43.1</v>
      </c>
      <c r="EO40" s="10">
        <v>4.0599999999999996</v>
      </c>
      <c r="EP40" s="10">
        <v>5.34</v>
      </c>
      <c r="EQ40" s="10">
        <v>4.74</v>
      </c>
      <c r="ER40" s="10">
        <v>4.62</v>
      </c>
      <c r="ES40" s="10">
        <v>4.2</v>
      </c>
      <c r="ET40" s="10">
        <v>4.28</v>
      </c>
      <c r="EU40" s="10">
        <v>4.6399999999999997</v>
      </c>
      <c r="EV40" s="10">
        <v>4.6399999999999997</v>
      </c>
      <c r="EW40" s="10">
        <v>4.04</v>
      </c>
      <c r="EX40" s="10">
        <v>3.54</v>
      </c>
      <c r="EY40" s="13">
        <v>28429.970029970031</v>
      </c>
      <c r="EZ40" s="13">
        <v>21600.49900199601</v>
      </c>
      <c r="FA40" s="11">
        <v>12301.097804391218</v>
      </c>
      <c r="FB40" s="13">
        <v>8713.4596211365897</v>
      </c>
      <c r="FC40" s="13">
        <v>8458.6345381526116</v>
      </c>
      <c r="FD40" s="13">
        <v>6793.2135728542908</v>
      </c>
      <c r="FE40" s="11">
        <v>12254.954954954956</v>
      </c>
      <c r="FF40" s="11">
        <v>7858.0419580419584</v>
      </c>
      <c r="FG40" s="11">
        <v>2184.0361445783137</v>
      </c>
      <c r="FH40" s="12">
        <v>956.72068636796951</v>
      </c>
      <c r="FI40" s="13">
        <v>279.15999999999997</v>
      </c>
      <c r="FJ40" s="10">
        <v>12</v>
      </c>
      <c r="FK40" s="10">
        <v>242.63</v>
      </c>
      <c r="FL40" s="10">
        <v>90</v>
      </c>
      <c r="FM40" s="10">
        <v>93.160000000000011</v>
      </c>
      <c r="FN40" s="10">
        <v>276.55</v>
      </c>
      <c r="FO40" s="10">
        <v>161.43</v>
      </c>
      <c r="FP40" s="10">
        <v>122.92</v>
      </c>
      <c r="FQ40" s="13">
        <f t="shared" si="47"/>
        <v>1205.0980392156862</v>
      </c>
      <c r="FR40" s="13">
        <f t="shared" si="48"/>
        <v>1075.9803921568625</v>
      </c>
      <c r="FS40" s="13">
        <f t="shared" si="156"/>
        <v>2736.8627450980389</v>
      </c>
      <c r="FT40" s="13">
        <f t="shared" si="157"/>
        <v>2378.7254901960782</v>
      </c>
      <c r="FU40" s="13">
        <f t="shared" si="49"/>
        <v>913.33333333333348</v>
      </c>
      <c r="FV40" s="13">
        <f t="shared" si="50"/>
        <v>2711.2745098039218</v>
      </c>
      <c r="FW40" s="13">
        <f t="shared" si="51"/>
        <v>8740.1960784313724</v>
      </c>
      <c r="FX40" s="13">
        <f t="shared" si="52"/>
        <v>1582.6470588235295</v>
      </c>
      <c r="FY40" s="13">
        <v>82.64</v>
      </c>
      <c r="FZ40" s="13">
        <v>76.25</v>
      </c>
      <c r="GA40" s="13">
        <f t="shared" si="53"/>
        <v>2.5400000000000063</v>
      </c>
      <c r="GB40" s="10">
        <v>3.28</v>
      </c>
      <c r="GC40" s="13">
        <f t="shared" si="54"/>
        <v>89.769098039215663</v>
      </c>
      <c r="GD40" s="13">
        <v>1.22</v>
      </c>
      <c r="GE40" s="13">
        <f t="shared" si="55"/>
        <v>29.020450980392152</v>
      </c>
      <c r="GF40" s="13">
        <v>1.58</v>
      </c>
      <c r="GG40" s="13">
        <f t="shared" si="56"/>
        <v>14.430666666666671</v>
      </c>
      <c r="GH40" s="13">
        <v>3.88</v>
      </c>
      <c r="GI40" s="13">
        <f t="shared" si="57"/>
        <v>61.406705882352945</v>
      </c>
      <c r="GJ40" s="13">
        <f t="shared" si="58"/>
        <v>194.62692156862744</v>
      </c>
      <c r="GK40" s="13">
        <f t="shared" si="59"/>
        <v>173.7740371148459</v>
      </c>
      <c r="GL40" s="10">
        <v>17.2</v>
      </c>
      <c r="GM40" s="13">
        <v>5.27</v>
      </c>
      <c r="GN40" s="13">
        <f t="shared" si="60"/>
        <v>4409.442984463828</v>
      </c>
      <c r="GO40" s="13">
        <v>1.94</v>
      </c>
      <c r="GP40" s="13">
        <f t="shared" si="61"/>
        <v>0.36812144212523723</v>
      </c>
      <c r="GQ40" s="13">
        <f t="shared" si="62"/>
        <v>1623.2105104098343</v>
      </c>
      <c r="GR40" s="13">
        <f t="shared" si="63"/>
        <v>1817.9957716590147</v>
      </c>
      <c r="GS40" s="13">
        <v>3649.8104166666658</v>
      </c>
      <c r="GT40" s="13">
        <v>3546.1875</v>
      </c>
      <c r="GU40" s="13">
        <f t="shared" si="64"/>
        <v>1312.089375</v>
      </c>
      <c r="GV40" s="13">
        <f t="shared" si="65"/>
        <v>1469.5401000000002</v>
      </c>
      <c r="GW40" s="13">
        <f>GS40*GP40</f>
        <v>1343.5734740670459</v>
      </c>
      <c r="GX40" s="13">
        <f>GW40*1.12</f>
        <v>1504.8022909550916</v>
      </c>
      <c r="GY40" s="13">
        <v>2.52</v>
      </c>
      <c r="GZ40" s="13">
        <f t="shared" si="66"/>
        <v>2.46</v>
      </c>
      <c r="HA40" s="21">
        <v>2513</v>
      </c>
      <c r="HB40" s="13">
        <f t="shared" si="158"/>
        <v>0.46679316888045541</v>
      </c>
      <c r="HC40" s="21">
        <f t="shared" si="174"/>
        <v>2108.5002506354549</v>
      </c>
      <c r="HD40" s="22">
        <f t="shared" si="159"/>
        <v>1.2989690721649485</v>
      </c>
      <c r="HE40" s="21">
        <f t="shared" si="160"/>
        <v>2102.6433054948006</v>
      </c>
      <c r="HF40" s="13">
        <v>4.03</v>
      </c>
      <c r="HG40" s="22">
        <f t="shared" si="67"/>
        <v>84.972560100608831</v>
      </c>
      <c r="HH40" s="22">
        <f>(GR40-1701.25)/G40</f>
        <v>0.65148310077575178</v>
      </c>
      <c r="HI40" s="13">
        <v>0.56085294117647067</v>
      </c>
      <c r="HJ40" s="13">
        <v>0.4115176470588236</v>
      </c>
      <c r="HK40" s="13">
        <v>0.41639411764705891</v>
      </c>
      <c r="HL40" s="13">
        <v>0.34692941176470588</v>
      </c>
      <c r="HM40" s="13">
        <v>0.21273529411764708</v>
      </c>
      <c r="HN40" s="13">
        <v>0.19404117647058824</v>
      </c>
      <c r="HO40" s="13">
        <v>0.23552258823529412</v>
      </c>
      <c r="HP40" s="13">
        <v>0.14765864705882353</v>
      </c>
      <c r="HQ40" s="13">
        <v>8.511723529411766E-2</v>
      </c>
      <c r="HR40" s="13">
        <v>-5.9584705882352942E-3</v>
      </c>
      <c r="HS40" s="13">
        <v>0.15348752941176472</v>
      </c>
      <c r="HT40" s="13">
        <v>0.44986452941176475</v>
      </c>
      <c r="HU40" s="13">
        <v>0.48576970588235302</v>
      </c>
      <c r="HV40" s="13">
        <v>0.13419411764705882</v>
      </c>
      <c r="HW40" s="13">
        <v>0.6166508235294117</v>
      </c>
      <c r="HX40" s="13">
        <v>1.0423857647058823</v>
      </c>
      <c r="HY40" s="13">
        <v>0.65185129411764697</v>
      </c>
      <c r="HZ40" s="13">
        <v>1.0366510000000002</v>
      </c>
      <c r="IA40" s="13">
        <v>0.69798217647058813</v>
      </c>
      <c r="IB40" s="13">
        <v>0.62128235294117662</v>
      </c>
      <c r="IC40" s="13">
        <v>0.44758235294117643</v>
      </c>
      <c r="ID40" s="13">
        <v>0.44062941176470594</v>
      </c>
      <c r="IE40" s="13">
        <v>0.40025882352941178</v>
      </c>
      <c r="IF40" s="13">
        <v>0.27534705882352939</v>
      </c>
      <c r="IG40" s="13">
        <v>0.25094117647058822</v>
      </c>
      <c r="IH40" s="13">
        <v>0.21628964705882353</v>
      </c>
      <c r="II40" s="13">
        <v>0.17003241176470588</v>
      </c>
      <c r="IJ40" s="13">
        <v>5.5730117647058812E-2</v>
      </c>
      <c r="IK40" s="13">
        <v>7.7195882352941187E-3</v>
      </c>
      <c r="IL40" s="13">
        <v>0.16251717647058828</v>
      </c>
      <c r="IM40" s="13">
        <v>0.38571841176470606</v>
      </c>
      <c r="IN40" s="13">
        <v>0.42450582352941157</v>
      </c>
      <c r="IO40" s="13">
        <v>0.12491176470588237</v>
      </c>
      <c r="IP40" s="13">
        <v>0.55251958823529412</v>
      </c>
      <c r="IQ40" s="13">
        <v>0.95623829411764671</v>
      </c>
      <c r="IR40" s="13">
        <v>0.75093494117647053</v>
      </c>
      <c r="IS40" s="13">
        <v>0.96197529411764715</v>
      </c>
      <c r="IT40" s="13">
        <v>0.78542223529411759</v>
      </c>
      <c r="IU40" s="13">
        <v>0.66683809523809523</v>
      </c>
      <c r="IV40" s="13">
        <v>0.46061904761904771</v>
      </c>
      <c r="IW40" s="13">
        <v>0.45792857142857146</v>
      </c>
      <c r="IX40" s="13">
        <v>0.40150476190476186</v>
      </c>
      <c r="IY40" s="13">
        <v>0.29476666666666668</v>
      </c>
      <c r="IZ40" s="13">
        <v>0.25770476190476188</v>
      </c>
      <c r="JA40" s="13">
        <v>0.24825271428571427</v>
      </c>
      <c r="JB40" s="13">
        <v>0.18561628571428571</v>
      </c>
      <c r="JC40" s="13">
        <v>6.8583952380952384E-2</v>
      </c>
      <c r="JD40" s="13">
        <v>2.9169047619047616E-3</v>
      </c>
      <c r="JE40" s="13">
        <v>0.18279438095238099</v>
      </c>
      <c r="JF40" s="13">
        <v>0.386826619047619</v>
      </c>
      <c r="JG40" s="13">
        <v>0.44238928571428571</v>
      </c>
      <c r="JH40" s="13">
        <v>0.10673809523809526</v>
      </c>
      <c r="JI40" s="13">
        <v>0.6612742857142857</v>
      </c>
      <c r="JJ40" s="13">
        <v>0.9852065714285716</v>
      </c>
      <c r="JK40" s="13">
        <v>0.73647638095238099</v>
      </c>
      <c r="JL40" s="13">
        <v>0.98732566666666666</v>
      </c>
      <c r="JM40" s="13">
        <v>0.77701876190476171</v>
      </c>
      <c r="JN40" s="13">
        <v>0.67038333333333322</v>
      </c>
      <c r="JO40" s="13">
        <v>0.43806666666666666</v>
      </c>
      <c r="JP40" s="13">
        <v>0.44614583333333346</v>
      </c>
      <c r="JQ40" s="13">
        <v>0.38906250000000003</v>
      </c>
      <c r="JR40" s="13">
        <v>0.28721666666666662</v>
      </c>
      <c r="JS40" s="13">
        <v>0.24904166666666669</v>
      </c>
      <c r="JT40" s="13">
        <v>0.26558474999999993</v>
      </c>
      <c r="JU40" s="13">
        <v>0.20079079166666669</v>
      </c>
      <c r="JV40" s="13">
        <v>5.9461750000000001E-2</v>
      </c>
      <c r="JW40" s="13">
        <v>-9.0458333333333345E-3</v>
      </c>
      <c r="JX40" s="13">
        <v>0.2094387916666666</v>
      </c>
      <c r="JY40" s="13">
        <v>0.40000295833333332</v>
      </c>
      <c r="JZ40" s="13">
        <v>0.45815279166666673</v>
      </c>
      <c r="KA40" s="13">
        <v>0.10184583333333332</v>
      </c>
      <c r="KB40" s="13">
        <v>0.72447187499999999</v>
      </c>
      <c r="KC40" s="13">
        <v>1.0440944999999997</v>
      </c>
      <c r="KD40" s="13">
        <v>0.78863708333333349</v>
      </c>
      <c r="KE40" s="13">
        <v>1.0360565000000002</v>
      </c>
      <c r="KF40" s="13">
        <v>0.82492541666666674</v>
      </c>
      <c r="KG40" s="13">
        <v>0.54988888888888887</v>
      </c>
      <c r="KH40" s="13">
        <v>0.35889999999999994</v>
      </c>
      <c r="KI40" s="13">
        <v>0.32429259259259252</v>
      </c>
      <c r="KJ40" s="13">
        <v>0.32406666666666667</v>
      </c>
      <c r="KK40" s="13">
        <v>0.22554814814814814</v>
      </c>
      <c r="KL40" s="13">
        <v>0.19581111111111116</v>
      </c>
      <c r="KM40" s="13">
        <v>0.25793848148148152</v>
      </c>
      <c r="KN40" s="13">
        <v>0.25774929629629634</v>
      </c>
      <c r="KO40" s="13">
        <v>5.1073518518518525E-2</v>
      </c>
      <c r="KP40" s="13">
        <v>5.0895185185185182E-2</v>
      </c>
      <c r="KQ40" s="13">
        <v>0.20972281481481481</v>
      </c>
      <c r="KR40" s="13">
        <v>0.41776122222222223</v>
      </c>
      <c r="KS40" s="13">
        <v>0.47431025925925924</v>
      </c>
      <c r="KT40" s="13">
        <v>9.8518518518518519E-2</v>
      </c>
      <c r="KU40" s="13">
        <v>0.69882688888888889</v>
      </c>
      <c r="KV40" s="13">
        <v>0.81679433333333351</v>
      </c>
      <c r="KW40" s="13">
        <v>0.81509818518518529</v>
      </c>
      <c r="KX40" s="13">
        <v>0.84826951851851851</v>
      </c>
      <c r="KY40" s="13">
        <v>0.84683340740740742</v>
      </c>
      <c r="KZ40" s="13">
        <v>0.54454482758620681</v>
      </c>
      <c r="LA40" s="13">
        <v>0.31765862068965506</v>
      </c>
      <c r="LB40" s="13">
        <v>0.23860344827586208</v>
      </c>
      <c r="LC40" s="13">
        <v>0.2301413793103449</v>
      </c>
      <c r="LD40" s="13">
        <v>0.19030344827586204</v>
      </c>
      <c r="LE40" s="13">
        <v>0.16461034482758621</v>
      </c>
      <c r="LF40" s="13">
        <v>0.4049675862068966</v>
      </c>
      <c r="LG40" s="13">
        <v>0.3908036206896553</v>
      </c>
      <c r="LH40" s="13">
        <v>0.15994131034482761</v>
      </c>
      <c r="LI40" s="13">
        <v>0.14322248275862062</v>
      </c>
      <c r="LJ40" s="13">
        <v>0.26263851724137921</v>
      </c>
      <c r="LK40" s="13">
        <v>0.48145837931034491</v>
      </c>
      <c r="LL40" s="13">
        <v>0.53514062068965496</v>
      </c>
      <c r="LM40" s="13">
        <v>3.9837931034482778E-2</v>
      </c>
      <c r="LN40" s="13">
        <v>1.3780834137931031</v>
      </c>
      <c r="LO40" s="13">
        <v>0.67615665517241352</v>
      </c>
      <c r="LP40" s="13">
        <v>0.65204768965517257</v>
      </c>
      <c r="LQ40" s="13">
        <v>0.74317965517241391</v>
      </c>
      <c r="LR40" s="13">
        <v>0.7244072068965518</v>
      </c>
      <c r="LS40" s="13">
        <v>42.036086957000002</v>
      </c>
      <c r="LT40" s="13">
        <v>42.58</v>
      </c>
      <c r="LU40" s="13">
        <v>106.10869565</v>
      </c>
      <c r="LV40" s="13">
        <f t="shared" si="96"/>
        <v>24.891304349999999</v>
      </c>
      <c r="LW40" s="13">
        <f t="shared" si="161"/>
        <v>9.7276118636681659</v>
      </c>
      <c r="LX40" s="13">
        <v>0.51359999999999995</v>
      </c>
      <c r="LY40" s="13">
        <v>0.27939999999999998</v>
      </c>
      <c r="LZ40" s="13">
        <v>0.1666</v>
      </c>
      <c r="MA40" s="13">
        <v>0.1762</v>
      </c>
      <c r="MB40" s="13">
        <v>0.14419999999999999</v>
      </c>
      <c r="MC40" s="13">
        <v>0.12939999999999999</v>
      </c>
      <c r="MD40" s="13">
        <v>0.48709999999999998</v>
      </c>
      <c r="ME40" s="13">
        <v>0.50870000000000004</v>
      </c>
      <c r="MF40" s="13">
        <v>0.22559999999999999</v>
      </c>
      <c r="MG40" s="13">
        <v>0.25269999999999998</v>
      </c>
      <c r="MH40" s="13">
        <v>0.29459999999999997</v>
      </c>
      <c r="MI40" s="13">
        <v>0.55989999999999995</v>
      </c>
      <c r="MJ40" s="13">
        <v>0.59589999999999999</v>
      </c>
      <c r="MK40" s="13">
        <v>3.2000000000000001E-2</v>
      </c>
      <c r="ML40" s="13">
        <v>1.9269000000000001</v>
      </c>
      <c r="MM40" s="13">
        <v>0.58279999999999998</v>
      </c>
      <c r="MN40" s="13">
        <v>0.60680000000000001</v>
      </c>
      <c r="MO40" s="13">
        <v>0.67730000000000001</v>
      </c>
      <c r="MP40" s="13">
        <v>0.69610000000000005</v>
      </c>
      <c r="MQ40" s="13">
        <v>37.885769230999998</v>
      </c>
      <c r="MR40" s="13">
        <v>36.69</v>
      </c>
      <c r="MS40" s="13">
        <v>36.843333332999997</v>
      </c>
      <c r="MT40" s="13">
        <f t="shared" si="69"/>
        <v>-1.0424358980000008</v>
      </c>
      <c r="MU40" s="13">
        <v>111.30416667</v>
      </c>
      <c r="MV40" s="13">
        <f t="shared" si="70"/>
        <v>35.695833329999999</v>
      </c>
      <c r="MW40" s="13">
        <f t="shared" si="162"/>
        <v>18.158470414971003</v>
      </c>
      <c r="MX40" s="13">
        <v>0.3843242424242424</v>
      </c>
      <c r="MY40" s="13">
        <v>0.20000000000000004</v>
      </c>
      <c r="MZ40" s="13">
        <v>0.12203939393939389</v>
      </c>
      <c r="NA40" s="13">
        <v>0.12634545454545454</v>
      </c>
      <c r="NB40" s="13">
        <v>0.10253939393939393</v>
      </c>
      <c r="NC40" s="13">
        <v>8.5481818181818187E-2</v>
      </c>
      <c r="ND40" s="13">
        <v>0.50296460606060611</v>
      </c>
      <c r="NE40" s="13">
        <v>0.51584248484848483</v>
      </c>
      <c r="NF40" s="13">
        <v>0.22449184848484849</v>
      </c>
      <c r="NG40" s="13">
        <v>0.2407108484848485</v>
      </c>
      <c r="NH40" s="13">
        <v>0.31459960606060611</v>
      </c>
      <c r="NI40" s="13">
        <v>0.57731687878787863</v>
      </c>
      <c r="NJ40" s="13">
        <v>0.63449554545454556</v>
      </c>
      <c r="NK40" s="13">
        <v>2.3806060606060612E-2</v>
      </c>
      <c r="NL40" s="13">
        <v>2.0522809696969704</v>
      </c>
      <c r="NM40" s="13">
        <v>0.61123454545454536</v>
      </c>
      <c r="NN40" s="13">
        <v>0.62673454545454543</v>
      </c>
      <c r="NO40" s="13">
        <v>0.70341754545454549</v>
      </c>
      <c r="NP40" s="13">
        <v>0.71536818181818174</v>
      </c>
      <c r="NQ40" s="13">
        <v>41.120555555999999</v>
      </c>
      <c r="NR40" s="13">
        <v>40.827222222000003</v>
      </c>
      <c r="NS40" s="13">
        <v>129.66111111000001</v>
      </c>
      <c r="NT40" s="13">
        <f t="shared" si="71"/>
        <v>36.338888889999993</v>
      </c>
      <c r="NU40" s="13">
        <f t="shared" si="163"/>
        <v>18.745142741650596</v>
      </c>
      <c r="NV40" s="13">
        <v>0.45067794117647053</v>
      </c>
      <c r="NW40" s="13">
        <v>0.21325294117647059</v>
      </c>
      <c r="NX40" s="13">
        <v>0.11146176470588236</v>
      </c>
      <c r="NY40" s="13">
        <v>0.1166985294117647</v>
      </c>
      <c r="NZ40" s="13">
        <v>9.8914705882352932E-2</v>
      </c>
      <c r="OA40" s="13">
        <v>8.2880882352941179E-2</v>
      </c>
      <c r="OB40" s="13">
        <v>0.58609020588235294</v>
      </c>
      <c r="OC40" s="13">
        <v>0.60093367647058826</v>
      </c>
      <c r="OD40" s="13">
        <v>0.29113242647058823</v>
      </c>
      <c r="OE40" s="13">
        <v>0.31229692647058827</v>
      </c>
      <c r="OF40" s="13">
        <v>0.3565643529411765</v>
      </c>
      <c r="OG40" s="13">
        <v>0.63775364705882354</v>
      </c>
      <c r="OH40" s="13">
        <v>0.68715433823529437</v>
      </c>
      <c r="OI40" s="13">
        <v>1.7783823529411758E-2</v>
      </c>
      <c r="OJ40" s="13">
        <v>2.8760235147058815</v>
      </c>
      <c r="OK40" s="13">
        <v>0.59491479411764714</v>
      </c>
      <c r="OL40" s="13">
        <v>0.60951958823529429</v>
      </c>
      <c r="OM40" s="13">
        <v>0.70099063235294112</v>
      </c>
      <c r="ON40" s="13">
        <v>0.71174720588235274</v>
      </c>
      <c r="OO40" s="13">
        <v>37.025652174000001</v>
      </c>
      <c r="OP40" s="13">
        <v>39.427826087</v>
      </c>
      <c r="OQ40" s="13">
        <v>126.32173913</v>
      </c>
      <c r="OR40" s="13">
        <f t="shared" si="80"/>
        <v>44.678260870000003</v>
      </c>
      <c r="OS40" s="13">
        <f t="shared" si="175"/>
        <v>26.848671562921126</v>
      </c>
      <c r="OT40" s="13">
        <v>0.48197142857142855</v>
      </c>
      <c r="OU40" s="13">
        <v>0.22928095238095234</v>
      </c>
      <c r="OV40" s="13">
        <v>9.1957142857142876E-2</v>
      </c>
      <c r="OW40" s="13">
        <v>0.11131428571428573</v>
      </c>
      <c r="OX40" s="13">
        <v>0.10184761904761903</v>
      </c>
      <c r="OY40" s="13">
        <v>8.9761904761904765E-2</v>
      </c>
      <c r="OZ40" s="13">
        <v>0.62121614285714288</v>
      </c>
      <c r="PA40" s="13">
        <v>0.67603871428571427</v>
      </c>
      <c r="PB40" s="13">
        <v>0.34498542857142855</v>
      </c>
      <c r="PC40" s="13">
        <v>0.4266322857142858</v>
      </c>
      <c r="PD40" s="13">
        <v>0.35285376190476192</v>
      </c>
      <c r="PE40" s="13">
        <v>0.64854633333333345</v>
      </c>
      <c r="PF40" s="13">
        <v>0.68332699999999991</v>
      </c>
      <c r="PG40" s="13">
        <v>9.4666666666666666E-3</v>
      </c>
      <c r="PH40" s="13">
        <v>3.3370310952380953</v>
      </c>
      <c r="PI40" s="13">
        <v>0.52176404761904771</v>
      </c>
      <c r="PJ40" s="13">
        <v>0.56794909523809511</v>
      </c>
      <c r="PK40" s="13">
        <v>0.64600223809523827</v>
      </c>
      <c r="PL40" s="13">
        <v>0.68011314285714286</v>
      </c>
      <c r="PM40" s="13">
        <f t="shared" si="164"/>
        <v>0.28356940076097731</v>
      </c>
      <c r="PN40" s="13">
        <v>42.33888889</v>
      </c>
      <c r="PO40" s="13">
        <v>38.698749999999997</v>
      </c>
      <c r="PP40" s="13">
        <v>41.64875</v>
      </c>
      <c r="PQ40" s="13">
        <f t="shared" si="92"/>
        <v>41.365180599239025</v>
      </c>
      <c r="PR40" s="13">
        <v>111.33750000000001</v>
      </c>
      <c r="PS40" s="13">
        <f t="shared" si="93"/>
        <v>77.662499999999994</v>
      </c>
      <c r="PT40" s="13">
        <f t="shared" si="165"/>
        <v>52.502856648214284</v>
      </c>
      <c r="PU40" s="13">
        <v>0.43249473684210527</v>
      </c>
      <c r="PV40" s="13">
        <v>0.19235263157894736</v>
      </c>
      <c r="PW40" s="13">
        <v>8.160526315789475E-2</v>
      </c>
      <c r="PX40" s="13">
        <v>9.8157894736842125E-2</v>
      </c>
      <c r="PY40" s="13">
        <v>8.3778947368421064E-2</v>
      </c>
      <c r="PZ40" s="13">
        <v>7.2531578947368419E-2</v>
      </c>
      <c r="QA40" s="13">
        <v>0.62855394736842118</v>
      </c>
      <c r="QB40" s="13">
        <v>0.68135594736842109</v>
      </c>
      <c r="QC40" s="13">
        <v>0.32232478947368426</v>
      </c>
      <c r="QD40" s="13">
        <v>0.40263694736842098</v>
      </c>
      <c r="QE40" s="13">
        <v>0.38431473684210515</v>
      </c>
      <c r="QF40" s="13">
        <v>0.67419473684210518</v>
      </c>
      <c r="QG40" s="13">
        <v>0.71147342105263156</v>
      </c>
      <c r="QH40" s="13">
        <v>1.4378947368421052E-2</v>
      </c>
      <c r="QI40" s="13">
        <v>3.4131925789473683</v>
      </c>
      <c r="QJ40" s="13">
        <v>0.56502684210526322</v>
      </c>
      <c r="QK40" s="13">
        <v>0.61209952631578946</v>
      </c>
      <c r="QL40" s="13">
        <v>0.68529394736842086</v>
      </c>
      <c r="QM40" s="13">
        <v>0.71935821052631577</v>
      </c>
      <c r="QN40" s="13">
        <f t="shared" si="166"/>
        <v>0.21663831436378747</v>
      </c>
      <c r="QO40" s="13">
        <v>38.145000000000003</v>
      </c>
      <c r="QP40" s="13">
        <v>39.04</v>
      </c>
      <c r="QQ40" s="13">
        <v>120.13333333</v>
      </c>
      <c r="QR40" s="13">
        <f t="shared" si="109"/>
        <v>68.866666670000001</v>
      </c>
      <c r="QS40" s="13">
        <f t="shared" si="110"/>
        <v>46.922712911043121</v>
      </c>
      <c r="QT40" s="13">
        <v>0.47021612903225801</v>
      </c>
      <c r="QU40" s="13">
        <v>0.20659354838709676</v>
      </c>
      <c r="QV40" s="13">
        <v>7.1380645161290321E-2</v>
      </c>
      <c r="QW40" s="13">
        <v>8.6303225806451639E-2</v>
      </c>
      <c r="QX40" s="13">
        <v>8.6038709677419348E-2</v>
      </c>
      <c r="QY40" s="13">
        <v>7.4180645161290318E-2</v>
      </c>
      <c r="QZ40" s="13">
        <v>0.68471580645161301</v>
      </c>
      <c r="RA40" s="13">
        <v>0.73000212903225814</v>
      </c>
      <c r="RB40" s="13">
        <v>0.40586496774193542</v>
      </c>
      <c r="RC40" s="13">
        <v>0.48025335483870968</v>
      </c>
      <c r="RD40" s="13">
        <v>0.38777438709677431</v>
      </c>
      <c r="RE40" s="13">
        <v>0.68619883870967757</v>
      </c>
      <c r="RF40" s="13">
        <v>0.72420719354838703</v>
      </c>
      <c r="RG40" s="13">
        <v>2.6451612903225814E-4</v>
      </c>
      <c r="RH40" s="13">
        <v>4.4435296774193542</v>
      </c>
      <c r="RI40" s="13">
        <v>0.53262645161290312</v>
      </c>
      <c r="RJ40" s="13">
        <v>0.56702151612903218</v>
      </c>
      <c r="RK40" s="13">
        <v>0.66292464516129024</v>
      </c>
      <c r="RL40" s="13">
        <v>0.68770993548387094</v>
      </c>
      <c r="RM40" s="13">
        <f t="shared" si="167"/>
        <v>0.3217100727730739</v>
      </c>
      <c r="RN40" s="13">
        <v>0.46759722222222216</v>
      </c>
      <c r="RO40" s="13">
        <v>0.21701111111111107</v>
      </c>
      <c r="RP40" s="13">
        <v>6.0525000000000016E-2</v>
      </c>
      <c r="RQ40" s="13">
        <v>8.8613888888888867E-2</v>
      </c>
      <c r="RR40" s="13">
        <v>8.0877777777777771E-2</v>
      </c>
      <c r="RS40" s="13">
        <v>7.0430555555555552E-2</v>
      </c>
      <c r="RT40" s="13">
        <v>0.67767894444444432</v>
      </c>
      <c r="RU40" s="13">
        <v>0.76664955555555558</v>
      </c>
      <c r="RV40" s="13">
        <v>0.41667697222222205</v>
      </c>
      <c r="RW40" s="13">
        <v>0.55999225000000019</v>
      </c>
      <c r="RX40" s="13">
        <v>0.36474925000000014</v>
      </c>
      <c r="RY40" s="13">
        <v>0.70243191666666682</v>
      </c>
      <c r="RZ40" s="13">
        <v>0.73584105555555579</v>
      </c>
      <c r="SA40" s="13">
        <v>7.7361111111111137E-3</v>
      </c>
      <c r="SB40" s="13">
        <v>4.2759220555555544</v>
      </c>
      <c r="SC40" s="13">
        <v>0.47613358333333344</v>
      </c>
      <c r="SD40" s="13">
        <v>0.53859277777777781</v>
      </c>
      <c r="SE40" s="13">
        <v>0.61578894444444465</v>
      </c>
      <c r="SF40" s="13">
        <v>0.66152227777777772</v>
      </c>
      <c r="SG40" s="13">
        <f t="shared" si="168"/>
        <v>0.46900454480089293</v>
      </c>
      <c r="SH40" s="21">
        <v>134.13636363636363</v>
      </c>
      <c r="SI40" s="21">
        <f>EC40-SH40+2</f>
        <v>68.863636363636374</v>
      </c>
      <c r="SJ40" s="24">
        <f>RU40*SI40</f>
        <v>52.794276212121225</v>
      </c>
      <c r="SK40" s="13">
        <v>0.48959210526315783</v>
      </c>
      <c r="SL40" s="13">
        <v>0.2097105263157894</v>
      </c>
      <c r="SM40" s="13">
        <v>5.1452631578947354E-2</v>
      </c>
      <c r="SN40" s="13">
        <v>7.4476315789473682E-2</v>
      </c>
      <c r="SO40" s="13">
        <v>7.4131578947368396E-2</v>
      </c>
      <c r="SP40" s="13">
        <v>6.5621052631578927E-2</v>
      </c>
      <c r="SQ40" s="13">
        <v>0.73198294736842084</v>
      </c>
      <c r="SR40" s="13">
        <v>0.80533405263157898</v>
      </c>
      <c r="SS40" s="13">
        <v>0.47277252631578959</v>
      </c>
      <c r="ST40" s="13">
        <v>0.60218739473684224</v>
      </c>
      <c r="SU40" s="13">
        <v>0.3982072105263158</v>
      </c>
      <c r="SV40" s="13">
        <v>0.73437942105263165</v>
      </c>
      <c r="SW40" s="13">
        <v>0.76171355263157903</v>
      </c>
      <c r="SX40" s="13">
        <v>3.4473684210526253E-4</v>
      </c>
      <c r="SY40" s="13">
        <v>5.5891379210526315</v>
      </c>
      <c r="SZ40" s="13">
        <v>0.49490976315789487</v>
      </c>
      <c r="TA40" s="13">
        <v>0.54425199999999996</v>
      </c>
      <c r="TB40" s="13">
        <v>0.63856286842105259</v>
      </c>
      <c r="TC40" s="13">
        <v>0.67385818421052623</v>
      </c>
      <c r="TD40" s="13">
        <v>1.7764815549999999</v>
      </c>
      <c r="TE40" s="13">
        <v>-0.641500972</v>
      </c>
      <c r="TF40" s="13">
        <f t="shared" si="73"/>
        <v>0.53478972914333678</v>
      </c>
      <c r="TG40" s="21">
        <v>128.36111111111111</v>
      </c>
      <c r="TH40" s="21">
        <f t="shared" si="169"/>
        <v>74.638888888888886</v>
      </c>
      <c r="TI40" s="24">
        <f t="shared" si="74"/>
        <v>60.109238872807019</v>
      </c>
      <c r="TJ40" s="26">
        <v>39</v>
      </c>
      <c r="TK40" s="24">
        <v>5.26</v>
      </c>
      <c r="TL40" s="13">
        <v>1.06</v>
      </c>
      <c r="TM40" s="24">
        <v>80.7</v>
      </c>
      <c r="TN40" s="24">
        <v>29.4</v>
      </c>
      <c r="TO40" s="24">
        <v>5.4</v>
      </c>
      <c r="TP40" s="24">
        <v>10.1</v>
      </c>
    </row>
    <row r="41" spans="1:536" x14ac:dyDescent="0.25">
      <c r="A41" s="10">
        <v>40</v>
      </c>
      <c r="B41" s="20">
        <v>5</v>
      </c>
      <c r="C41" s="21">
        <v>405</v>
      </c>
      <c r="D41" s="21">
        <v>4</v>
      </c>
      <c r="E41" s="13" t="s">
        <v>60</v>
      </c>
      <c r="F41" s="21">
        <v>4</v>
      </c>
      <c r="G41" s="24">
        <f t="shared" si="17"/>
        <v>179.20000000000002</v>
      </c>
      <c r="H41" s="24">
        <f t="shared" si="18"/>
        <v>59.733333333333341</v>
      </c>
      <c r="I41" s="21">
        <v>160</v>
      </c>
      <c r="J41" s="13">
        <f t="shared" si="19"/>
        <v>59.733333333333341</v>
      </c>
      <c r="K41" s="13">
        <f t="shared" si="20"/>
        <v>59.733333333333341</v>
      </c>
      <c r="L41" s="13">
        <f t="shared" si="21"/>
        <v>59.733333333333341</v>
      </c>
      <c r="M41" s="22">
        <v>408718.33185000002</v>
      </c>
      <c r="N41" s="22">
        <v>3660415.433404</v>
      </c>
      <c r="O41" s="23">
        <v>33.078505999999997</v>
      </c>
      <c r="P41" s="23">
        <v>-111.978002</v>
      </c>
      <c r="Q41" s="13">
        <v>49.12</v>
      </c>
      <c r="R41" s="13">
        <v>22.72</v>
      </c>
      <c r="S41" s="13">
        <v>28.16</v>
      </c>
      <c r="T41" s="13">
        <v>47.12</v>
      </c>
      <c r="U41" s="13">
        <v>24.72</v>
      </c>
      <c r="V41" s="13">
        <v>28.16</v>
      </c>
      <c r="W41" s="10">
        <v>-9999</v>
      </c>
      <c r="X41" s="10">
        <v>-9999</v>
      </c>
      <c r="Y41" s="10">
        <v>-9999</v>
      </c>
      <c r="Z41" s="13">
        <v>40.242990654205599</v>
      </c>
      <c r="AA41" s="21">
        <v>-9999</v>
      </c>
      <c r="AB41" s="21">
        <v>-9999</v>
      </c>
      <c r="AC41" s="21">
        <v>-9999</v>
      </c>
      <c r="AD41" s="10">
        <v>8.5</v>
      </c>
      <c r="AE41" s="10">
        <v>7.2</v>
      </c>
      <c r="AF41" s="13">
        <v>0.78</v>
      </c>
      <c r="AG41" s="10" t="s">
        <v>126</v>
      </c>
      <c r="AH41" s="10">
        <v>2</v>
      </c>
      <c r="AI41" s="24">
        <v>0.9</v>
      </c>
      <c r="AJ41" s="24">
        <v>0.1</v>
      </c>
      <c r="AK41" s="10">
        <v>0</v>
      </c>
      <c r="AL41" s="10">
        <v>249</v>
      </c>
      <c r="AM41" s="10">
        <v>36</v>
      </c>
      <c r="AN41" s="13">
        <v>1.21</v>
      </c>
      <c r="AO41" s="24">
        <v>5.6</v>
      </c>
      <c r="AP41" s="24">
        <v>15.1</v>
      </c>
      <c r="AQ41" s="13">
        <v>3.57</v>
      </c>
      <c r="AR41" s="10">
        <v>3361</v>
      </c>
      <c r="AS41" s="10">
        <v>276</v>
      </c>
      <c r="AT41" s="10">
        <v>231</v>
      </c>
      <c r="AU41" s="10">
        <v>20.8</v>
      </c>
      <c r="AV41" s="10">
        <v>0</v>
      </c>
      <c r="AW41" s="10">
        <v>3</v>
      </c>
      <c r="AX41" s="10">
        <v>81</v>
      </c>
      <c r="AY41" s="10">
        <v>11</v>
      </c>
      <c r="AZ41" s="10">
        <v>5</v>
      </c>
      <c r="BA41" s="10">
        <v>0.9</v>
      </c>
      <c r="BB41" s="10">
        <v>32</v>
      </c>
      <c r="BC41" s="25">
        <v>0.86869695456814766</v>
      </c>
      <c r="BD41" s="25">
        <v>2.1186228951181727</v>
      </c>
      <c r="BE41" s="25">
        <v>2.1333865018442824</v>
      </c>
      <c r="BF41" s="25">
        <v>1.9238417180353948</v>
      </c>
      <c r="BG41" s="25">
        <v>1.9644014558508254</v>
      </c>
      <c r="BH41" s="25">
        <v>0.74299391642565071</v>
      </c>
      <c r="BI41" s="13">
        <f t="shared" si="22"/>
        <v>11.949279398745281</v>
      </c>
      <c r="BJ41" s="13">
        <f t="shared" si="23"/>
        <v>20.482825406122409</v>
      </c>
      <c r="BK41" s="13">
        <f t="shared" si="24"/>
        <v>28.178192278263989</v>
      </c>
      <c r="BL41" s="13">
        <f t="shared" ref="BL41:BM41" si="191">(BK41+(BG41*4))</f>
        <v>36.035798101667289</v>
      </c>
      <c r="BM41" s="13">
        <f t="shared" si="191"/>
        <v>39.007773767369891</v>
      </c>
      <c r="BN41" s="13">
        <f t="shared" si="26"/>
        <v>7.6953668721415793</v>
      </c>
      <c r="BO41" s="13">
        <f t="shared" si="27"/>
        <v>7.8576058234033015</v>
      </c>
      <c r="BP41" s="13">
        <f t="shared" si="28"/>
        <v>2.9719756657026029</v>
      </c>
      <c r="BQ41" s="13">
        <f t="shared" si="29"/>
        <v>18.524948361247482</v>
      </c>
      <c r="BR41" s="25">
        <v>2.1717423864203695</v>
      </c>
      <c r="BS41" s="25">
        <v>2.2035676810073448</v>
      </c>
      <c r="BT41" s="25">
        <v>1.9190509420795532</v>
      </c>
      <c r="BU41" s="25">
        <v>1.9437263869556571</v>
      </c>
      <c r="BV41" s="25">
        <v>2.4081368100912401</v>
      </c>
      <c r="BW41" s="25">
        <v>3.1215717562581031</v>
      </c>
      <c r="BX41" s="13">
        <f t="shared" si="30"/>
        <v>17.501240269710856</v>
      </c>
      <c r="BY41" s="13">
        <f t="shared" si="31"/>
        <v>25.177444038029069</v>
      </c>
      <c r="BZ41" s="13">
        <f t="shared" si="32"/>
        <v>32.952349585851699</v>
      </c>
      <c r="CA41" s="13">
        <f t="shared" si="33"/>
        <v>7.7749055478226285</v>
      </c>
      <c r="CB41" s="13">
        <f t="shared" si="34"/>
        <v>9.6325472403649606</v>
      </c>
      <c r="CC41" s="13">
        <f t="shared" si="35"/>
        <v>12.486287025032413</v>
      </c>
      <c r="CD41" s="13">
        <f t="shared" si="36"/>
        <v>29.893739813220002</v>
      </c>
      <c r="CE41" s="13">
        <v>28.435000000000002</v>
      </c>
      <c r="CF41" s="13">
        <v>46.864999999999995</v>
      </c>
      <c r="CG41" s="13">
        <v>4.3499999999999996</v>
      </c>
      <c r="CH41" s="13">
        <v>3.8450000000000002</v>
      </c>
      <c r="CI41" s="13">
        <v>6.58</v>
      </c>
      <c r="CJ41" s="13">
        <v>8.379999999999999</v>
      </c>
      <c r="CK41" s="13">
        <f t="shared" ref="CK41" si="192">(4*CE41)+(4*CF41)</f>
        <v>301.2</v>
      </c>
      <c r="CL41" s="13">
        <f t="shared" ref="CL41" si="193">CK41+(4*CG41)</f>
        <v>318.59999999999997</v>
      </c>
      <c r="CM41" s="13">
        <f t="shared" ref="CM41:CO56" si="194">(CL41+(CH41*4))</f>
        <v>333.97999999999996</v>
      </c>
      <c r="CN41" s="13">
        <f t="shared" si="194"/>
        <v>360.29999999999995</v>
      </c>
      <c r="CO41" s="13">
        <f t="shared" si="194"/>
        <v>393.81999999999994</v>
      </c>
      <c r="CP41" s="13">
        <f t="shared" ref="CP41" si="195">(CH41*4)</f>
        <v>15.38</v>
      </c>
      <c r="CQ41" s="13">
        <f t="shared" ref="CQ41" si="196">(CI41*4)</f>
        <v>26.32</v>
      </c>
      <c r="CR41" s="13">
        <f t="shared" ref="CR41" si="197">(CJ41*4)</f>
        <v>33.519999999999996</v>
      </c>
      <c r="CS41" s="13">
        <f t="shared" ref="CS41" si="198">SUM(CP41:CR41)</f>
        <v>75.22</v>
      </c>
      <c r="CT41" s="10">
        <v>-9999</v>
      </c>
      <c r="CU41" s="10">
        <v>-9999</v>
      </c>
      <c r="CV41" s="10">
        <v>-9999</v>
      </c>
      <c r="CW41" s="10">
        <v>-9999</v>
      </c>
      <c r="CX41" s="10">
        <v>-9999</v>
      </c>
      <c r="CY41" s="10">
        <v>-9999</v>
      </c>
      <c r="CZ41" s="13">
        <v>15</v>
      </c>
      <c r="DA41" s="13">
        <v>15</v>
      </c>
      <c r="DB41" s="13">
        <v>15</v>
      </c>
      <c r="DC41" s="13">
        <v>20.333333333333332</v>
      </c>
      <c r="DD41" s="13">
        <v>30.333333333333332</v>
      </c>
      <c r="DE41" s="13">
        <v>29.333333333333332</v>
      </c>
      <c r="DF41" s="13">
        <v>41</v>
      </c>
      <c r="DG41" s="13">
        <v>42.666666666666664</v>
      </c>
      <c r="DH41" s="13">
        <v>55.333333333333336</v>
      </c>
      <c r="DI41" s="13">
        <v>51.666666666666664</v>
      </c>
      <c r="DJ41" s="13">
        <v>60.333333333333336</v>
      </c>
      <c r="DK41" s="13">
        <v>62</v>
      </c>
      <c r="DL41" s="13">
        <v>73.333333333333329</v>
      </c>
      <c r="DM41" s="13">
        <v>71.333333333333329</v>
      </c>
      <c r="DN41" s="13">
        <v>80.333333333333329</v>
      </c>
      <c r="DO41" s="13">
        <v>71.333333333333329</v>
      </c>
      <c r="DP41" s="13">
        <v>85</v>
      </c>
      <c r="DQ41" s="13">
        <f t="shared" si="45"/>
        <v>68.222222222222214</v>
      </c>
      <c r="DR41" s="13">
        <f t="shared" si="46"/>
        <v>68.222222222222214</v>
      </c>
      <c r="DS41" s="13">
        <v>66.666666666666671</v>
      </c>
      <c r="DT41" s="13">
        <v>76</v>
      </c>
      <c r="DU41" s="21">
        <v>131</v>
      </c>
      <c r="DV41" s="21">
        <v>147</v>
      </c>
      <c r="DW41" s="21">
        <v>166</v>
      </c>
      <c r="DX41" s="21">
        <v>171</v>
      </c>
      <c r="DY41" s="21">
        <v>178</v>
      </c>
      <c r="DZ41" s="21">
        <v>189</v>
      </c>
      <c r="EA41" s="21">
        <v>199</v>
      </c>
      <c r="EB41" s="21">
        <v>199</v>
      </c>
      <c r="EC41" s="21">
        <v>201</v>
      </c>
      <c r="ED41" s="21">
        <v>203</v>
      </c>
      <c r="EE41" s="12">
        <v>-9999</v>
      </c>
      <c r="EF41" s="12">
        <v>-9999</v>
      </c>
      <c r="EG41" s="12">
        <v>-9999</v>
      </c>
      <c r="EH41" s="12">
        <v>-9999</v>
      </c>
      <c r="EI41" s="12">
        <v>-9999</v>
      </c>
      <c r="EJ41" s="12">
        <v>-9999</v>
      </c>
      <c r="EK41" s="12">
        <v>-9999</v>
      </c>
      <c r="EL41" s="12">
        <v>-9999</v>
      </c>
      <c r="EM41" s="12">
        <v>-9999</v>
      </c>
      <c r="EN41" s="12">
        <v>-9999</v>
      </c>
      <c r="EO41" s="10">
        <v>-9999</v>
      </c>
      <c r="EP41" s="10">
        <v>-9999</v>
      </c>
      <c r="EQ41" s="10">
        <v>-9999</v>
      </c>
      <c r="ER41" s="10">
        <v>-9999</v>
      </c>
      <c r="ES41" s="10">
        <v>-9999</v>
      </c>
      <c r="ET41" s="10">
        <v>-9999</v>
      </c>
      <c r="EU41" s="10">
        <v>-9999</v>
      </c>
      <c r="EV41" s="10">
        <v>-9999</v>
      </c>
      <c r="EW41" s="10">
        <v>-9999</v>
      </c>
      <c r="EX41" s="10">
        <v>-9999</v>
      </c>
      <c r="EY41" s="21">
        <v>-9999</v>
      </c>
      <c r="EZ41" s="21">
        <v>-9999</v>
      </c>
      <c r="FA41" s="21">
        <v>-9999</v>
      </c>
      <c r="FB41" s="21">
        <v>-9999</v>
      </c>
      <c r="FC41" s="21">
        <v>-9999</v>
      </c>
      <c r="FD41" s="21">
        <v>-9999</v>
      </c>
      <c r="FE41" s="21">
        <v>-9999</v>
      </c>
      <c r="FF41" s="21">
        <v>-9999</v>
      </c>
      <c r="FG41" s="21">
        <v>-9999</v>
      </c>
      <c r="FH41" s="10">
        <v>-9999</v>
      </c>
      <c r="FI41" s="13">
        <v>271.14999999999998</v>
      </c>
      <c r="FJ41" s="10">
        <v>13</v>
      </c>
      <c r="FK41" s="10">
        <v>237.5</v>
      </c>
      <c r="FL41" s="10">
        <v>74</v>
      </c>
      <c r="FM41" s="10">
        <v>73.05</v>
      </c>
      <c r="FN41" s="10">
        <v>180.92</v>
      </c>
      <c r="FO41" s="10">
        <v>105.06</v>
      </c>
      <c r="FP41" s="10">
        <v>80.88000000000001</v>
      </c>
      <c r="FQ41" s="13">
        <f t="shared" si="47"/>
        <v>792.9411764705884</v>
      </c>
      <c r="FR41" s="13">
        <f t="shared" si="48"/>
        <v>707.98319327731099</v>
      </c>
      <c r="FS41" s="13">
        <f t="shared" si="156"/>
        <v>2658.3333333333335</v>
      </c>
      <c r="FT41" s="13">
        <f t="shared" si="157"/>
        <v>2328.4313725490197</v>
      </c>
      <c r="FU41" s="13">
        <f t="shared" si="49"/>
        <v>716.17647058823525</v>
      </c>
      <c r="FV41" s="13">
        <f t="shared" si="50"/>
        <v>1773.7254901960782</v>
      </c>
      <c r="FW41" s="13">
        <f t="shared" si="51"/>
        <v>7476.6666666666661</v>
      </c>
      <c r="FX41" s="13">
        <f t="shared" si="52"/>
        <v>1030</v>
      </c>
      <c r="FY41" s="13">
        <v>50.15</v>
      </c>
      <c r="FZ41" s="13">
        <v>57.42</v>
      </c>
      <c r="GA41" s="13">
        <f t="shared" si="53"/>
        <v>-2.509999999999998</v>
      </c>
      <c r="GB41" s="10">
        <v>3.39</v>
      </c>
      <c r="GC41" s="13">
        <f t="shared" si="54"/>
        <v>90.117500000000007</v>
      </c>
      <c r="GD41" s="13">
        <v>1.22</v>
      </c>
      <c r="GE41" s="13">
        <f t="shared" si="55"/>
        <v>28.406862745098039</v>
      </c>
      <c r="GF41" s="13">
        <v>1.98</v>
      </c>
      <c r="GG41" s="13">
        <f t="shared" si="56"/>
        <v>14.180294117647056</v>
      </c>
      <c r="GH41" s="13">
        <v>3.97</v>
      </c>
      <c r="GI41" s="13">
        <f t="shared" si="57"/>
        <v>40.890999999999998</v>
      </c>
      <c r="GJ41" s="13">
        <f t="shared" si="58"/>
        <v>173.5956568627451</v>
      </c>
      <c r="GK41" s="13">
        <f t="shared" si="59"/>
        <v>154.99612219887953</v>
      </c>
      <c r="GL41" s="10">
        <v>17.2</v>
      </c>
      <c r="GM41" s="13">
        <v>4.47</v>
      </c>
      <c r="GN41" s="13">
        <f t="shared" si="60"/>
        <v>3740.0778255319378</v>
      </c>
      <c r="GO41" s="13">
        <v>1.66</v>
      </c>
      <c r="GP41" s="13">
        <f t="shared" si="61"/>
        <v>0.37136465324384788</v>
      </c>
      <c r="GQ41" s="13">
        <f t="shared" si="62"/>
        <v>1388.9327047836725</v>
      </c>
      <c r="GR41" s="13">
        <f t="shared" si="63"/>
        <v>1555.6046293577133</v>
      </c>
      <c r="GS41" s="21">
        <v>-9999</v>
      </c>
      <c r="GT41" s="13">
        <v>3526.55</v>
      </c>
      <c r="GU41" s="13">
        <f t="shared" si="64"/>
        <v>1304.8235</v>
      </c>
      <c r="GV41" s="13">
        <f t="shared" si="65"/>
        <v>1461.4023200000001</v>
      </c>
      <c r="GW41" s="21">
        <v>-9999</v>
      </c>
      <c r="GX41" s="21">
        <v>-9999</v>
      </c>
      <c r="GY41" s="13">
        <v>2.1800000000000002</v>
      </c>
      <c r="GZ41" s="13">
        <f t="shared" si="66"/>
        <v>2.12</v>
      </c>
      <c r="HA41" s="21">
        <v>2167</v>
      </c>
      <c r="HB41" s="13">
        <f t="shared" si="158"/>
        <v>0.47427293064876963</v>
      </c>
      <c r="HC41" s="21">
        <f t="shared" si="174"/>
        <v>1824.0200580894016</v>
      </c>
      <c r="HD41" s="22">
        <f t="shared" si="159"/>
        <v>1.3132530120481929</v>
      </c>
      <c r="HE41" s="21">
        <f t="shared" si="160"/>
        <v>1813.1428742567582</v>
      </c>
      <c r="HF41" s="13">
        <v>3.97</v>
      </c>
      <c r="HG41" s="22">
        <f t="shared" si="67"/>
        <v>72.413596306149245</v>
      </c>
      <c r="HH41" s="22">
        <v>0</v>
      </c>
      <c r="HI41" s="13">
        <v>0.57672941176470582</v>
      </c>
      <c r="HJ41" s="13">
        <v>0.41887647058823535</v>
      </c>
      <c r="HK41" s="13">
        <v>0.42727647058823531</v>
      </c>
      <c r="HL41" s="13">
        <v>0.35542941176470583</v>
      </c>
      <c r="HM41" s="13">
        <v>0.2150941176470588</v>
      </c>
      <c r="HN41" s="13">
        <v>0.1972411764705882</v>
      </c>
      <c r="HO41" s="13">
        <v>0.23738717647058827</v>
      </c>
      <c r="HP41" s="13">
        <v>0.14886623529411766</v>
      </c>
      <c r="HQ41" s="13">
        <v>8.184576470588234E-2</v>
      </c>
      <c r="HR41" s="13">
        <v>-9.9850000000000008E-3</v>
      </c>
      <c r="HS41" s="13">
        <v>0.15860629411764701</v>
      </c>
      <c r="HT41" s="13">
        <v>0.45671200000000001</v>
      </c>
      <c r="HU41" s="13">
        <v>0.49029817647058827</v>
      </c>
      <c r="HV41" s="13">
        <v>0.14033529411764706</v>
      </c>
      <c r="HW41" s="13">
        <v>0.62275300000000011</v>
      </c>
      <c r="HX41" s="13">
        <v>1.0660414705882351</v>
      </c>
      <c r="HY41" s="13">
        <v>0.66771541176470595</v>
      </c>
      <c r="HZ41" s="13">
        <v>1.0567075882352941</v>
      </c>
      <c r="IA41" s="13">
        <v>0.71286035294117656</v>
      </c>
      <c r="IB41" s="13">
        <v>0.59950000000000003</v>
      </c>
      <c r="IC41" s="13">
        <v>0.43462352941176474</v>
      </c>
      <c r="ID41" s="13">
        <v>0.43251176470588254</v>
      </c>
      <c r="IE41" s="13">
        <v>0.38965294117647054</v>
      </c>
      <c r="IF41" s="13">
        <v>0.26695882352941191</v>
      </c>
      <c r="IG41" s="13">
        <v>0.24348235294117657</v>
      </c>
      <c r="IH41" s="13">
        <v>0.21207452941176477</v>
      </c>
      <c r="II41" s="13">
        <v>0.1617269411764706</v>
      </c>
      <c r="IJ41" s="13">
        <v>5.4516705882352946E-2</v>
      </c>
      <c r="IK41" s="13">
        <v>2.388529411764706E-3</v>
      </c>
      <c r="IL41" s="13">
        <v>0.15939135294117648</v>
      </c>
      <c r="IM41" s="13">
        <v>0.38372952941176475</v>
      </c>
      <c r="IN41" s="13">
        <v>0.42223958823529406</v>
      </c>
      <c r="IO41" s="13">
        <v>0.12269411764705881</v>
      </c>
      <c r="IP41" s="13">
        <v>0.53866382352941178</v>
      </c>
      <c r="IQ41" s="13">
        <v>0.98623300000000003</v>
      </c>
      <c r="IR41" s="13">
        <v>0.75066123529411732</v>
      </c>
      <c r="IS41" s="13">
        <v>0.98777847058823554</v>
      </c>
      <c r="IT41" s="13">
        <v>0.78460641176470591</v>
      </c>
      <c r="IU41" s="13">
        <v>0.63058095238095235</v>
      </c>
      <c r="IV41" s="13">
        <v>0.44624761904761895</v>
      </c>
      <c r="IW41" s="13">
        <v>0.45022380952380947</v>
      </c>
      <c r="IX41" s="13">
        <v>0.39353809523809535</v>
      </c>
      <c r="IY41" s="13">
        <v>0.28824285714285713</v>
      </c>
      <c r="IZ41" s="13">
        <v>0.25171428571428567</v>
      </c>
      <c r="JA41" s="13">
        <v>0.23131404761904761</v>
      </c>
      <c r="JB41" s="13">
        <v>0.16671314285714284</v>
      </c>
      <c r="JC41" s="13">
        <v>6.2711190476190476E-2</v>
      </c>
      <c r="JD41" s="13">
        <v>-4.5024761904761913E-3</v>
      </c>
      <c r="JE41" s="13">
        <v>0.17108576190476191</v>
      </c>
      <c r="JF41" s="13">
        <v>0.37251428571428569</v>
      </c>
      <c r="JG41" s="13">
        <v>0.4292461904761905</v>
      </c>
      <c r="JH41" s="13">
        <v>0.10529523809523811</v>
      </c>
      <c r="JI41" s="13">
        <v>0.60237047619047623</v>
      </c>
      <c r="JJ41" s="13">
        <v>1.027930380952381</v>
      </c>
      <c r="JK41" s="13">
        <v>0.7392859047619047</v>
      </c>
      <c r="JL41" s="13">
        <v>1.0236491904761904</v>
      </c>
      <c r="JM41" s="13">
        <v>0.77713238095238102</v>
      </c>
      <c r="JN41" s="13">
        <v>0.66380357142857171</v>
      </c>
      <c r="JO41" s="13">
        <v>0.44366428571428568</v>
      </c>
      <c r="JP41" s="13">
        <v>0.46087499999999998</v>
      </c>
      <c r="JQ41" s="13">
        <v>0.40052500000000002</v>
      </c>
      <c r="JR41" s="13">
        <v>0.29324642857142863</v>
      </c>
      <c r="JS41" s="13">
        <v>0.25555357142857144</v>
      </c>
      <c r="JT41" s="13">
        <v>0.24711528571428573</v>
      </c>
      <c r="JU41" s="13">
        <v>0.18015503571428573</v>
      </c>
      <c r="JV41" s="13">
        <v>5.1105535714285714E-2</v>
      </c>
      <c r="JW41" s="13">
        <v>-1.9052071428571429E-2</v>
      </c>
      <c r="JX41" s="13">
        <v>0.19853539285714286</v>
      </c>
      <c r="JY41" s="13">
        <v>0.38691014285714292</v>
      </c>
      <c r="JZ41" s="13">
        <v>0.44385489285714286</v>
      </c>
      <c r="KA41" s="13">
        <v>0.10727857142857143</v>
      </c>
      <c r="KB41" s="13">
        <v>0.65734592857142837</v>
      </c>
      <c r="KC41" s="13">
        <v>1.1057732499999999</v>
      </c>
      <c r="KD41" s="13">
        <v>0.80428446428571443</v>
      </c>
      <c r="KE41" s="13">
        <v>1.0881492142857143</v>
      </c>
      <c r="KF41" s="13">
        <v>0.83656132142857142</v>
      </c>
      <c r="KG41" s="13">
        <v>0.52365555555555554</v>
      </c>
      <c r="KH41" s="13">
        <v>0.35260000000000002</v>
      </c>
      <c r="KI41" s="13">
        <v>0.33686666666666659</v>
      </c>
      <c r="KJ41" s="13">
        <v>0.32953333333333329</v>
      </c>
      <c r="KK41" s="13">
        <v>0.2273037037037037</v>
      </c>
      <c r="KL41" s="13">
        <v>0.19541481481481485</v>
      </c>
      <c r="KM41" s="13">
        <v>0.22705648148148147</v>
      </c>
      <c r="KN41" s="13">
        <v>0.21659100000000003</v>
      </c>
      <c r="KO41" s="13">
        <v>3.3711185185185184E-2</v>
      </c>
      <c r="KP41" s="13">
        <v>2.2760629629629634E-2</v>
      </c>
      <c r="KQ41" s="13">
        <v>0.19486722222222225</v>
      </c>
      <c r="KR41" s="13">
        <v>0.39416329629629632</v>
      </c>
      <c r="KS41" s="13">
        <v>0.4559854814814816</v>
      </c>
      <c r="KT41" s="13">
        <v>0.10222962962962964</v>
      </c>
      <c r="KU41" s="13">
        <v>0.58958699999999997</v>
      </c>
      <c r="KV41" s="13">
        <v>0.90613681481481523</v>
      </c>
      <c r="KW41" s="13">
        <v>0.86020274074074066</v>
      </c>
      <c r="KX41" s="13">
        <v>0.92124148148148166</v>
      </c>
      <c r="KY41" s="13">
        <v>0.88258729629629629</v>
      </c>
      <c r="KZ41" s="13">
        <v>0.46927931034482739</v>
      </c>
      <c r="LA41" s="13">
        <v>0.29080000000000006</v>
      </c>
      <c r="LB41" s="13">
        <v>0.27726896551724145</v>
      </c>
      <c r="LC41" s="13">
        <v>0.2523655172413794</v>
      </c>
      <c r="LD41" s="13">
        <v>0.19740689655172411</v>
      </c>
      <c r="LE41" s="13">
        <v>0.16960689655172409</v>
      </c>
      <c r="LF41" s="13">
        <v>0.29943444827586202</v>
      </c>
      <c r="LG41" s="13">
        <v>0.25656696551724145</v>
      </c>
      <c r="LH41" s="13">
        <v>7.0690103448275893E-2</v>
      </c>
      <c r="LI41" s="13">
        <v>2.4241620689655193E-2</v>
      </c>
      <c r="LJ41" s="13">
        <v>0.2341646206896551</v>
      </c>
      <c r="LK41" s="13">
        <v>0.40664803448275871</v>
      </c>
      <c r="LL41" s="13">
        <v>0.46799220689655163</v>
      </c>
      <c r="LM41" s="13">
        <v>5.4958620689655159E-2</v>
      </c>
      <c r="LN41" s="13">
        <v>0.86724213793103422</v>
      </c>
      <c r="LO41" s="13">
        <v>0.933305724137931</v>
      </c>
      <c r="LP41" s="13">
        <v>0.79180817241379375</v>
      </c>
      <c r="LQ41" s="13">
        <v>0.94597806896551762</v>
      </c>
      <c r="LR41" s="13">
        <v>0.83142417241379341</v>
      </c>
      <c r="LS41" s="21">
        <v>-9999</v>
      </c>
      <c r="LT41" s="21">
        <v>-9999</v>
      </c>
      <c r="LU41" s="21">
        <v>-9999</v>
      </c>
      <c r="LV41" s="13">
        <f t="shared" si="96"/>
        <v>10130</v>
      </c>
      <c r="LW41" s="13">
        <f t="shared" si="161"/>
        <v>2599.0233606896559</v>
      </c>
      <c r="LX41" s="13">
        <v>0.43790000000000001</v>
      </c>
      <c r="LY41" s="13">
        <v>0.26179999999999998</v>
      </c>
      <c r="LZ41" s="13">
        <v>0.19550000000000001</v>
      </c>
      <c r="MA41" s="13">
        <v>0.19059999999999999</v>
      </c>
      <c r="MB41" s="13">
        <v>0.1492</v>
      </c>
      <c r="MC41" s="13">
        <v>0.13170000000000001</v>
      </c>
      <c r="MD41" s="13">
        <v>0.38879999999999998</v>
      </c>
      <c r="ME41" s="13">
        <v>0.37890000000000001</v>
      </c>
      <c r="MF41" s="13">
        <v>0.15620000000000001</v>
      </c>
      <c r="MG41" s="13">
        <v>0.1452</v>
      </c>
      <c r="MH41" s="13">
        <v>0.2492</v>
      </c>
      <c r="MI41" s="13">
        <v>0.48780000000000001</v>
      </c>
      <c r="MJ41" s="13">
        <v>0.53369999999999995</v>
      </c>
      <c r="MK41" s="13">
        <v>4.1500000000000002E-2</v>
      </c>
      <c r="ML41" s="13">
        <v>1.3112999999999999</v>
      </c>
      <c r="MM41" s="13">
        <v>0.67659999999999998</v>
      </c>
      <c r="MN41" s="13">
        <v>0.65</v>
      </c>
      <c r="MO41" s="13">
        <v>0.74160000000000004</v>
      </c>
      <c r="MP41" s="13">
        <v>0.72009999999999996</v>
      </c>
      <c r="MQ41" s="13">
        <v>37.732962962999999</v>
      </c>
      <c r="MR41" s="13">
        <v>36.65</v>
      </c>
      <c r="MS41" s="13">
        <v>36.747619047999997</v>
      </c>
      <c r="MT41" s="13">
        <f t="shared" si="69"/>
        <v>-0.9853439150000014</v>
      </c>
      <c r="MU41" s="13">
        <v>123.27619048</v>
      </c>
      <c r="MV41" s="13">
        <f t="shared" si="70"/>
        <v>23.723809520000003</v>
      </c>
      <c r="MW41" s="13">
        <f t="shared" si="162"/>
        <v>8.9889514271280024</v>
      </c>
      <c r="MX41" s="13">
        <v>0.35203636363636365</v>
      </c>
      <c r="MY41" s="13">
        <v>0.19174242424242421</v>
      </c>
      <c r="MZ41" s="13">
        <v>0.13346969696969693</v>
      </c>
      <c r="NA41" s="13">
        <v>0.13422424242424244</v>
      </c>
      <c r="NB41" s="13">
        <v>0.10690303030303029</v>
      </c>
      <c r="NC41" s="13">
        <v>8.8209090909090918E-2</v>
      </c>
      <c r="ND41" s="13">
        <v>0.44325548484848487</v>
      </c>
      <c r="NE41" s="13">
        <v>0.44669963636363647</v>
      </c>
      <c r="NF41" s="13">
        <v>0.17670978787878786</v>
      </c>
      <c r="NG41" s="13">
        <v>0.18050745454545458</v>
      </c>
      <c r="NH41" s="13">
        <v>0.29103715151515153</v>
      </c>
      <c r="NI41" s="13">
        <v>0.53020769696969694</v>
      </c>
      <c r="NJ41" s="13">
        <v>0.59580636363636352</v>
      </c>
      <c r="NK41" s="13">
        <v>2.7321212121212132E-2</v>
      </c>
      <c r="NL41" s="13">
        <v>1.6470604848484849</v>
      </c>
      <c r="NM41" s="13">
        <v>0.65422230303030293</v>
      </c>
      <c r="NN41" s="13">
        <v>0.6552697878787882</v>
      </c>
      <c r="NO41" s="13">
        <v>0.72994051515151515</v>
      </c>
      <c r="NP41" s="13">
        <v>0.73163730303030294</v>
      </c>
      <c r="NQ41" s="13">
        <v>44.731999999999999</v>
      </c>
      <c r="NR41" s="13">
        <v>40.840000000000003</v>
      </c>
      <c r="NS41" s="13">
        <v>140.47999999999999</v>
      </c>
      <c r="NT41" s="13">
        <f t="shared" si="71"/>
        <v>25.52000000000001</v>
      </c>
      <c r="NU41" s="13">
        <f t="shared" si="163"/>
        <v>11.399774720000007</v>
      </c>
      <c r="NV41" s="13">
        <v>0.39625294117647047</v>
      </c>
      <c r="NW41" s="13">
        <v>0.19815588235294126</v>
      </c>
      <c r="NX41" s="13">
        <v>0.12119411764705881</v>
      </c>
      <c r="NY41" s="13">
        <v>0.12210588235294118</v>
      </c>
      <c r="NZ41" s="13">
        <v>0.10072941176470586</v>
      </c>
      <c r="OA41" s="13">
        <v>8.2589705882352968E-2</v>
      </c>
      <c r="OB41" s="13">
        <v>0.5243433970588236</v>
      </c>
      <c r="OC41" s="13">
        <v>0.52828502941176469</v>
      </c>
      <c r="OD41" s="13">
        <v>0.2369281911764706</v>
      </c>
      <c r="OE41" s="13">
        <v>0.24208324999999994</v>
      </c>
      <c r="OF41" s="13">
        <v>0.3307299558823531</v>
      </c>
      <c r="OG41" s="13">
        <v>0.59144754411764699</v>
      </c>
      <c r="OH41" s="13">
        <v>0.65187736764705884</v>
      </c>
      <c r="OI41" s="13">
        <v>2.1376470588235295E-2</v>
      </c>
      <c r="OJ41" s="13">
        <v>2.2847444117647071</v>
      </c>
      <c r="OK41" s="13">
        <v>0.63170897058823539</v>
      </c>
      <c r="OL41" s="13">
        <v>0.63414761764705918</v>
      </c>
      <c r="OM41" s="13">
        <v>0.72272041176470569</v>
      </c>
      <c r="ON41" s="13">
        <v>0.7247908088235292</v>
      </c>
      <c r="OO41" s="13">
        <v>37.4</v>
      </c>
      <c r="OP41" s="13">
        <v>39.545185185000001</v>
      </c>
      <c r="OQ41" s="13">
        <v>144.94814815000001</v>
      </c>
      <c r="OR41" s="13">
        <f t="shared" si="80"/>
        <v>26.051851849999991</v>
      </c>
      <c r="OS41" s="13">
        <f t="shared" si="175"/>
        <v>13.762803320808182</v>
      </c>
      <c r="OT41" s="13">
        <v>0.49655238095238097</v>
      </c>
      <c r="OU41" s="13">
        <v>0.23556190476190478</v>
      </c>
      <c r="OV41" s="13">
        <v>8.9180952380952389E-2</v>
      </c>
      <c r="OW41" s="13">
        <v>0.11029047619047622</v>
      </c>
      <c r="OX41" s="13">
        <v>0.10287619047619045</v>
      </c>
      <c r="OY41" s="13">
        <v>8.7728571428571406E-2</v>
      </c>
      <c r="OZ41" s="13">
        <v>0.63340157142857134</v>
      </c>
      <c r="PA41" s="13">
        <v>0.69194642857142852</v>
      </c>
      <c r="PB41" s="13">
        <v>0.360296619047619</v>
      </c>
      <c r="PC41" s="13">
        <v>0.44862580952380948</v>
      </c>
      <c r="PD41" s="13">
        <v>0.35494314285714285</v>
      </c>
      <c r="PE41" s="13">
        <v>0.65477652380952378</v>
      </c>
      <c r="PF41" s="13">
        <v>0.69687066666666653</v>
      </c>
      <c r="PG41" s="13">
        <v>7.4142857142857135E-3</v>
      </c>
      <c r="PH41" s="13">
        <v>3.5065947619047622</v>
      </c>
      <c r="PI41" s="13">
        <v>0.5137693333333333</v>
      </c>
      <c r="PJ41" s="13">
        <v>0.56047247619047635</v>
      </c>
      <c r="PK41" s="13">
        <v>0.64059204761904753</v>
      </c>
      <c r="PL41" s="13">
        <v>0.67510733333333328</v>
      </c>
      <c r="PM41" s="13">
        <f t="shared" si="164"/>
        <v>0.32047135554606293</v>
      </c>
      <c r="PN41" s="13">
        <v>42.446111109999997</v>
      </c>
      <c r="PO41" s="13">
        <v>42.76</v>
      </c>
      <c r="PP41" s="13">
        <v>41.58</v>
      </c>
      <c r="PQ41" s="13">
        <f t="shared" si="92"/>
        <v>41.259528644453937</v>
      </c>
      <c r="PR41" s="13">
        <v>119.9</v>
      </c>
      <c r="PS41" s="13">
        <f t="shared" si="93"/>
        <v>69.099999999999994</v>
      </c>
      <c r="PT41" s="13">
        <f t="shared" si="165"/>
        <v>47.813498214285708</v>
      </c>
      <c r="PU41" s="13">
        <v>0.36166999999999999</v>
      </c>
      <c r="PV41" s="13">
        <v>0.16167500000000001</v>
      </c>
      <c r="PW41" s="13">
        <v>8.8304999999999995E-2</v>
      </c>
      <c r="PX41" s="13">
        <v>9.6130000000000007E-2</v>
      </c>
      <c r="PY41" s="13">
        <v>7.9114999999999991E-2</v>
      </c>
      <c r="PZ41" s="13">
        <v>6.6289999999999988E-2</v>
      </c>
      <c r="QA41" s="13">
        <v>0.57609409999999994</v>
      </c>
      <c r="QB41" s="13">
        <v>0.60371669999999988</v>
      </c>
      <c r="QC41" s="13">
        <v>0.25317659999999997</v>
      </c>
      <c r="QD41" s="13">
        <v>0.29354230000000003</v>
      </c>
      <c r="QE41" s="13">
        <v>0.38002164999999993</v>
      </c>
      <c r="QF41" s="13">
        <v>0.63806035000000016</v>
      </c>
      <c r="QG41" s="13">
        <v>0.68742244999999991</v>
      </c>
      <c r="QH41" s="13">
        <v>1.7014999999999999E-2</v>
      </c>
      <c r="QI41" s="13">
        <v>2.79026525</v>
      </c>
      <c r="QJ41" s="13">
        <v>0.63294864999999978</v>
      </c>
      <c r="QK41" s="13">
        <v>0.66152115000000022</v>
      </c>
      <c r="QL41" s="13">
        <v>0.73385374999999997</v>
      </c>
      <c r="QM41" s="13">
        <v>0.75448459999999995</v>
      </c>
      <c r="QN41" s="13">
        <f t="shared" si="166"/>
        <v>0.11033007389162566</v>
      </c>
      <c r="QO41" s="21">
        <v>-9999</v>
      </c>
      <c r="QP41" s="21">
        <v>-9999</v>
      </c>
      <c r="QQ41" s="21">
        <v>-9999</v>
      </c>
      <c r="QR41" s="13">
        <f t="shared" si="109"/>
        <v>10188</v>
      </c>
      <c r="QS41" s="13">
        <f t="shared" si="110"/>
        <v>6150.6657395999991</v>
      </c>
      <c r="QT41" s="13">
        <v>0.32876875</v>
      </c>
      <c r="QU41" s="13">
        <v>0.15333437499999999</v>
      </c>
      <c r="QV41" s="13">
        <v>8.6103124999999989E-2</v>
      </c>
      <c r="QW41" s="13">
        <v>8.9137500000000008E-2</v>
      </c>
      <c r="QX41" s="13">
        <v>8.0978124999999984E-2</v>
      </c>
      <c r="QY41" s="13">
        <v>6.5737500000000004E-2</v>
      </c>
      <c r="QZ41" s="13">
        <v>0.56769974999999995</v>
      </c>
      <c r="RA41" s="13">
        <v>0.5795020312500001</v>
      </c>
      <c r="RB41" s="13">
        <v>0.26155393749999994</v>
      </c>
      <c r="RC41" s="13">
        <v>0.27827962499999992</v>
      </c>
      <c r="RD41" s="13">
        <v>0.36165671874999994</v>
      </c>
      <c r="RE41" s="13">
        <v>0.60023181250000002</v>
      </c>
      <c r="RF41" s="13">
        <v>0.66308178124999984</v>
      </c>
      <c r="RG41" s="13">
        <v>8.159375E-3</v>
      </c>
      <c r="RH41" s="13">
        <v>2.7111929999999993</v>
      </c>
      <c r="RI41" s="13">
        <v>0.62930612499999961</v>
      </c>
      <c r="RJ41" s="13">
        <v>0.64021662500000009</v>
      </c>
      <c r="RK41" s="13">
        <v>0.7271965937499999</v>
      </c>
      <c r="RL41" s="13">
        <v>0.73526906250000001</v>
      </c>
      <c r="RM41" s="13">
        <f t="shared" si="167"/>
        <v>9.6862270192900973E-2</v>
      </c>
      <c r="RN41" s="13">
        <v>0.36477941176470591</v>
      </c>
      <c r="RO41" s="13">
        <v>0.1839617647058823</v>
      </c>
      <c r="RP41" s="13">
        <v>7.48735294117647E-2</v>
      </c>
      <c r="RQ41" s="13">
        <v>9.0479411764705905E-2</v>
      </c>
      <c r="RR41" s="13">
        <v>7.5750000000000012E-2</v>
      </c>
      <c r="RS41" s="13">
        <v>6.5211764705882358E-2</v>
      </c>
      <c r="RT41" s="13">
        <v>0.59883900000000001</v>
      </c>
      <c r="RU41" s="13">
        <v>0.6551179117647058</v>
      </c>
      <c r="RV41" s="13">
        <v>0.33819617647058808</v>
      </c>
      <c r="RW41" s="13">
        <v>0.41914529411764706</v>
      </c>
      <c r="RX41" s="13">
        <v>0.32799935294117644</v>
      </c>
      <c r="RY41" s="13">
        <v>0.65313464705882363</v>
      </c>
      <c r="RZ41" s="13">
        <v>0.69419705882352944</v>
      </c>
      <c r="SA41" s="13">
        <v>1.472941176470588E-2</v>
      </c>
      <c r="SB41" s="13">
        <v>3.0377422941176464</v>
      </c>
      <c r="SC41" s="13">
        <v>0.50292061764705887</v>
      </c>
      <c r="SD41" s="13">
        <v>0.54866067647058836</v>
      </c>
      <c r="SE41" s="13">
        <v>0.62539461764705884</v>
      </c>
      <c r="SF41" s="13">
        <v>0.65975194117647074</v>
      </c>
      <c r="SG41" s="13">
        <f t="shared" si="168"/>
        <v>0.22208955128486546</v>
      </c>
      <c r="SH41" s="21">
        <v>116.92592592592592</v>
      </c>
      <c r="SI41" s="21">
        <f>EC41-SH41+2</f>
        <v>86.074074074074076</v>
      </c>
      <c r="SJ41" s="24">
        <f>RU41*SI41</f>
        <v>56.388667664488011</v>
      </c>
      <c r="SK41" s="13">
        <v>0.39702702702702697</v>
      </c>
      <c r="SL41" s="13">
        <v>0.17584324324324327</v>
      </c>
      <c r="SM41" s="13">
        <v>6.2470270270270266E-2</v>
      </c>
      <c r="SN41" s="13">
        <v>7.54837837837838E-2</v>
      </c>
      <c r="SO41" s="13">
        <v>6.8532432432432441E-2</v>
      </c>
      <c r="SP41" s="13">
        <v>6.041621621621622E-2</v>
      </c>
      <c r="SQ41" s="13">
        <v>0.67719667567567576</v>
      </c>
      <c r="SR41" s="13">
        <v>0.72452148648648651</v>
      </c>
      <c r="SS41" s="13">
        <v>0.39561789189189195</v>
      </c>
      <c r="ST41" s="13">
        <v>0.47192427027027017</v>
      </c>
      <c r="SU41" s="13">
        <v>0.38553829729729733</v>
      </c>
      <c r="SV41" s="13">
        <v>0.70334186486486483</v>
      </c>
      <c r="SW41" s="13">
        <v>0.73403435135135153</v>
      </c>
      <c r="SX41" s="13">
        <v>6.951351351351354E-3</v>
      </c>
      <c r="SY41" s="13">
        <v>4.2715500810810809</v>
      </c>
      <c r="SZ41" s="13">
        <v>0.53368164864864875</v>
      </c>
      <c r="TA41" s="13">
        <v>0.57027056756756755</v>
      </c>
      <c r="TB41" s="13">
        <v>0.6628792432432431</v>
      </c>
      <c r="TC41" s="13">
        <v>0.6893078918918919</v>
      </c>
      <c r="TD41" s="13">
        <v>6.1445617739999996</v>
      </c>
      <c r="TE41" s="13">
        <v>-0.135762824</v>
      </c>
      <c r="TF41" s="13">
        <f t="shared" si="73"/>
        <v>0.26262676028802023</v>
      </c>
      <c r="TG41" s="21">
        <v>141.80645161290323</v>
      </c>
      <c r="TH41" s="21">
        <f t="shared" si="169"/>
        <v>61.193548387096769</v>
      </c>
      <c r="TI41" s="24">
        <f t="shared" si="74"/>
        <v>44.336040640802089</v>
      </c>
      <c r="TJ41" s="26">
        <v>40</v>
      </c>
      <c r="TK41" s="24">
        <v>4.8</v>
      </c>
      <c r="TL41" s="13">
        <v>1.04</v>
      </c>
      <c r="TM41" s="24">
        <v>80.5</v>
      </c>
      <c r="TN41" s="24">
        <v>29.9</v>
      </c>
      <c r="TO41" s="24">
        <v>5.8</v>
      </c>
      <c r="TP41" s="24">
        <v>10.199999999999999</v>
      </c>
    </row>
    <row r="42" spans="1:536" x14ac:dyDescent="0.25">
      <c r="A42" s="10">
        <v>41</v>
      </c>
      <c r="B42" s="20">
        <v>6</v>
      </c>
      <c r="C42" s="21">
        <v>406</v>
      </c>
      <c r="D42" s="21">
        <v>4</v>
      </c>
      <c r="E42" s="13" t="s">
        <v>65</v>
      </c>
      <c r="F42" s="21">
        <v>6</v>
      </c>
      <c r="G42" s="24">
        <f t="shared" si="17"/>
        <v>116.48000000000002</v>
      </c>
      <c r="H42" s="24">
        <f t="shared" si="18"/>
        <v>38.826666666666675</v>
      </c>
      <c r="I42" s="21">
        <v>104</v>
      </c>
      <c r="J42" s="13">
        <f t="shared" si="19"/>
        <v>38.826666666666675</v>
      </c>
      <c r="K42" s="13">
        <f t="shared" si="20"/>
        <v>38.826666666666675</v>
      </c>
      <c r="L42" s="13">
        <f t="shared" si="21"/>
        <v>38.826666666666675</v>
      </c>
      <c r="M42" s="22">
        <v>408712.24326399999</v>
      </c>
      <c r="N42" s="22">
        <v>3660415.5259989998</v>
      </c>
      <c r="O42" s="23">
        <v>33.078507000000002</v>
      </c>
      <c r="P42" s="23">
        <v>-111.978067</v>
      </c>
      <c r="Q42" s="13">
        <v>49.839999999999996</v>
      </c>
      <c r="R42" s="13">
        <v>26.72</v>
      </c>
      <c r="S42" s="13">
        <v>23.439999999999998</v>
      </c>
      <c r="T42" s="13">
        <v>41.839999999999996</v>
      </c>
      <c r="U42" s="13">
        <v>26.720000000000013</v>
      </c>
      <c r="V42" s="13">
        <v>31.439999999999994</v>
      </c>
      <c r="W42" s="10">
        <v>-9999</v>
      </c>
      <c r="X42" s="10">
        <v>-9999</v>
      </c>
      <c r="Y42" s="10">
        <v>-9999</v>
      </c>
      <c r="Z42" s="13">
        <v>39</v>
      </c>
      <c r="AA42" s="24">
        <v>67.099999999999994</v>
      </c>
      <c r="AB42" s="24">
        <v>28.7</v>
      </c>
      <c r="AC42" s="24">
        <v>4.2</v>
      </c>
      <c r="AD42" s="10">
        <v>8.5</v>
      </c>
      <c r="AE42" s="10">
        <v>7.2</v>
      </c>
      <c r="AF42" s="13">
        <v>0.74</v>
      </c>
      <c r="AG42" s="10" t="s">
        <v>132</v>
      </c>
      <c r="AH42" s="10">
        <v>2</v>
      </c>
      <c r="AI42" s="24">
        <v>1</v>
      </c>
      <c r="AJ42" s="24">
        <v>0.1</v>
      </c>
      <c r="AK42" s="10">
        <v>0</v>
      </c>
      <c r="AL42" s="10">
        <v>249</v>
      </c>
      <c r="AM42" s="10">
        <v>32</v>
      </c>
      <c r="AN42" s="13">
        <v>1.01</v>
      </c>
      <c r="AO42" s="24">
        <v>5</v>
      </c>
      <c r="AP42" s="24">
        <v>14.5</v>
      </c>
      <c r="AQ42" s="13">
        <v>3.1</v>
      </c>
      <c r="AR42" s="10">
        <v>3607</v>
      </c>
      <c r="AS42" s="10">
        <v>286</v>
      </c>
      <c r="AT42" s="10">
        <v>255</v>
      </c>
      <c r="AU42" s="10">
        <v>22.2</v>
      </c>
      <c r="AV42" s="10">
        <v>0</v>
      </c>
      <c r="AW42" s="10">
        <v>3</v>
      </c>
      <c r="AX42" s="10">
        <v>81</v>
      </c>
      <c r="AY42" s="10">
        <v>11</v>
      </c>
      <c r="AZ42" s="10">
        <v>5</v>
      </c>
      <c r="BA42" s="10">
        <v>1</v>
      </c>
      <c r="BB42" s="10">
        <v>32</v>
      </c>
      <c r="BC42" s="25">
        <v>1.3553241317454783</v>
      </c>
      <c r="BD42" s="25">
        <v>1.8350443882358776</v>
      </c>
      <c r="BE42" s="25">
        <v>2.6419420766661683</v>
      </c>
      <c r="BF42" s="25">
        <v>2.5719960278053628</v>
      </c>
      <c r="BG42" s="25">
        <v>1.3779331003494759</v>
      </c>
      <c r="BH42" s="25">
        <v>1.1616362192216043</v>
      </c>
      <c r="BI42" s="13">
        <f t="shared" si="22"/>
        <v>12.761474079925424</v>
      </c>
      <c r="BJ42" s="13">
        <f t="shared" si="23"/>
        <v>23.329242386590096</v>
      </c>
      <c r="BK42" s="13">
        <f t="shared" si="24"/>
        <v>33.617226497811544</v>
      </c>
      <c r="BL42" s="13">
        <f t="shared" ref="BL42:BM42" si="199">(BK42+(BG42*4))</f>
        <v>39.128958899209451</v>
      </c>
      <c r="BM42" s="13">
        <f t="shared" si="199"/>
        <v>43.775503776095867</v>
      </c>
      <c r="BN42" s="13">
        <f t="shared" si="26"/>
        <v>10.287984111221451</v>
      </c>
      <c r="BO42" s="13">
        <f t="shared" si="27"/>
        <v>5.5117324013979037</v>
      </c>
      <c r="BP42" s="13">
        <f t="shared" si="28"/>
        <v>4.6465448768864173</v>
      </c>
      <c r="BQ42" s="13">
        <f t="shared" si="29"/>
        <v>20.446261389505771</v>
      </c>
      <c r="BR42" s="25">
        <v>2.5213015097912206</v>
      </c>
      <c r="BS42" s="25">
        <v>2.053265883053117</v>
      </c>
      <c r="BT42" s="25">
        <v>3.7934300383829322</v>
      </c>
      <c r="BU42" s="25">
        <v>1.8669314796425027</v>
      </c>
      <c r="BV42" s="25">
        <v>2.9256115826260607</v>
      </c>
      <c r="BW42" s="25">
        <v>3.9465845909451946</v>
      </c>
      <c r="BX42" s="13">
        <f t="shared" si="30"/>
        <v>18.29826957137735</v>
      </c>
      <c r="BY42" s="13">
        <f t="shared" si="31"/>
        <v>33.471989724909079</v>
      </c>
      <c r="BZ42" s="13">
        <f t="shared" si="32"/>
        <v>40.93971564347909</v>
      </c>
      <c r="CA42" s="13">
        <f t="shared" si="33"/>
        <v>7.4677259185700109</v>
      </c>
      <c r="CB42" s="13">
        <f t="shared" si="34"/>
        <v>11.702446330504243</v>
      </c>
      <c r="CC42" s="13">
        <f t="shared" si="35"/>
        <v>15.786338363780779</v>
      </c>
      <c r="CD42" s="13">
        <f t="shared" si="36"/>
        <v>34.956510612855034</v>
      </c>
      <c r="CE42" s="13">
        <v>8.5449999999999999</v>
      </c>
      <c r="CF42" s="13">
        <v>2.9049999999999998</v>
      </c>
      <c r="CG42" s="13">
        <v>2.7800000000000002</v>
      </c>
      <c r="CH42" s="13">
        <v>4.5650000000000004</v>
      </c>
      <c r="CI42" s="13">
        <v>6.04</v>
      </c>
      <c r="CJ42" s="13">
        <v>6.24</v>
      </c>
      <c r="CK42" s="13">
        <f t="shared" si="179"/>
        <v>45.8</v>
      </c>
      <c r="CL42" s="13">
        <f t="shared" si="180"/>
        <v>56.92</v>
      </c>
      <c r="CM42" s="13">
        <f t="shared" si="181"/>
        <v>75.180000000000007</v>
      </c>
      <c r="CN42" s="13">
        <f t="shared" si="194"/>
        <v>99.34</v>
      </c>
      <c r="CO42" s="13">
        <f t="shared" si="194"/>
        <v>124.30000000000001</v>
      </c>
      <c r="CP42" s="13">
        <f t="shared" si="183"/>
        <v>18.260000000000002</v>
      </c>
      <c r="CQ42" s="13">
        <f t="shared" si="184"/>
        <v>24.16</v>
      </c>
      <c r="CR42" s="13">
        <f t="shared" si="185"/>
        <v>24.96</v>
      </c>
      <c r="CS42" s="13">
        <f t="shared" si="186"/>
        <v>67.38</v>
      </c>
      <c r="CT42" s="13">
        <v>1.6621902203671197</v>
      </c>
      <c r="CU42" s="13">
        <v>18.104297013888232</v>
      </c>
      <c r="CV42" s="13">
        <v>3.8017299425078988</v>
      </c>
      <c r="CW42" s="13">
        <v>9.3541202672605799</v>
      </c>
      <c r="CX42" s="13">
        <v>0.78803473785783162</v>
      </c>
      <c r="CY42" s="13">
        <v>9.7727029055430421</v>
      </c>
      <c r="CZ42" s="13">
        <v>19.5</v>
      </c>
      <c r="DA42" s="13">
        <v>19.5</v>
      </c>
      <c r="DB42" s="13">
        <v>19.5</v>
      </c>
      <c r="DC42" s="13">
        <v>25</v>
      </c>
      <c r="DD42" s="13">
        <v>31.333333333333332</v>
      </c>
      <c r="DE42" s="13">
        <v>35.666666666666664</v>
      </c>
      <c r="DF42" s="13">
        <v>43.666666666666664</v>
      </c>
      <c r="DG42" s="13">
        <v>49.333333333333336</v>
      </c>
      <c r="DH42" s="13">
        <v>61.333333333333336</v>
      </c>
      <c r="DI42" s="13">
        <v>58.666666666666664</v>
      </c>
      <c r="DJ42" s="13">
        <v>66.333333333333329</v>
      </c>
      <c r="DK42" s="13">
        <v>65</v>
      </c>
      <c r="DL42" s="13">
        <v>74</v>
      </c>
      <c r="DM42" s="13">
        <v>72.666666666666671</v>
      </c>
      <c r="DN42" s="13">
        <v>76.333333333333329</v>
      </c>
      <c r="DO42" s="13">
        <v>75.333333333333329</v>
      </c>
      <c r="DP42" s="13">
        <v>84.333333333333329</v>
      </c>
      <c r="DQ42" s="13">
        <f t="shared" si="45"/>
        <v>71</v>
      </c>
      <c r="DR42" s="13">
        <f t="shared" si="46"/>
        <v>71</v>
      </c>
      <c r="DS42" s="13">
        <v>70</v>
      </c>
      <c r="DT42" s="13">
        <v>77.333333333333329</v>
      </c>
      <c r="DU42" s="21">
        <v>131</v>
      </c>
      <c r="DV42" s="21">
        <v>147</v>
      </c>
      <c r="DW42" s="21">
        <v>166</v>
      </c>
      <c r="DX42" s="21">
        <v>171</v>
      </c>
      <c r="DY42" s="21">
        <v>178</v>
      </c>
      <c r="DZ42" s="21">
        <v>189</v>
      </c>
      <c r="EA42" s="21">
        <v>199</v>
      </c>
      <c r="EB42" s="21">
        <v>199</v>
      </c>
      <c r="EC42" s="21">
        <v>201</v>
      </c>
      <c r="ED42" s="21">
        <v>203</v>
      </c>
      <c r="EE42" s="12">
        <v>48.5</v>
      </c>
      <c r="EF42" s="12">
        <v>43.1</v>
      </c>
      <c r="EG42" s="12">
        <v>41.1</v>
      </c>
      <c r="EH42" s="12">
        <v>45.1</v>
      </c>
      <c r="EI42" s="12">
        <v>44.2</v>
      </c>
      <c r="EJ42" s="12">
        <v>38.200000000000003</v>
      </c>
      <c r="EK42" s="12">
        <v>43.5</v>
      </c>
      <c r="EL42" s="12">
        <v>44</v>
      </c>
      <c r="EM42" s="12">
        <v>41.9</v>
      </c>
      <c r="EN42" s="12">
        <v>41.9</v>
      </c>
      <c r="EO42" s="10">
        <v>4.2</v>
      </c>
      <c r="EP42" s="10">
        <v>5.43</v>
      </c>
      <c r="EQ42" s="10">
        <v>4.79</v>
      </c>
      <c r="ER42" s="10">
        <v>4.47</v>
      </c>
      <c r="ES42" s="10">
        <v>3.88</v>
      </c>
      <c r="ET42" s="10">
        <v>4.07</v>
      </c>
      <c r="EU42" s="10">
        <v>4.5</v>
      </c>
      <c r="EV42" s="10">
        <v>4.5</v>
      </c>
      <c r="EW42" s="10">
        <v>3.99</v>
      </c>
      <c r="EX42" s="10">
        <v>3.49</v>
      </c>
      <c r="EY42" s="13">
        <v>29560.460460460461</v>
      </c>
      <c r="EZ42" s="13">
        <v>19559.122632103688</v>
      </c>
      <c r="FA42" s="11">
        <v>10115.66866267465</v>
      </c>
      <c r="FB42" s="13">
        <v>9764.5771144278606</v>
      </c>
      <c r="FC42" s="13">
        <v>6731.7412935323373</v>
      </c>
      <c r="FD42" s="13">
        <v>5642.9141716566864</v>
      </c>
      <c r="FE42" s="11">
        <v>11399.004975124377</v>
      </c>
      <c r="FF42" s="11">
        <v>8494.5273631840791</v>
      </c>
      <c r="FG42" s="11">
        <v>3599.010880316519</v>
      </c>
      <c r="FH42" s="12">
        <v>980.79847908745239</v>
      </c>
      <c r="FI42" s="13">
        <v>222.07</v>
      </c>
      <c r="FJ42" s="10">
        <v>12</v>
      </c>
      <c r="FK42" s="10">
        <v>188.32</v>
      </c>
      <c r="FL42" s="10">
        <v>53</v>
      </c>
      <c r="FM42" s="10">
        <v>52.429999999999993</v>
      </c>
      <c r="FN42" s="10">
        <v>174.20999999999998</v>
      </c>
      <c r="FO42" s="10">
        <v>100.47999999999999</v>
      </c>
      <c r="FP42" s="10">
        <v>78.31</v>
      </c>
      <c r="FQ42" s="13">
        <f t="shared" si="47"/>
        <v>767.74509803921569</v>
      </c>
      <c r="FR42" s="13">
        <f t="shared" si="48"/>
        <v>685.48669467787113</v>
      </c>
      <c r="FS42" s="13">
        <f t="shared" si="156"/>
        <v>2177.1568627450979</v>
      </c>
      <c r="FT42" s="13">
        <f t="shared" si="157"/>
        <v>1846.2745098039215</v>
      </c>
      <c r="FU42" s="13">
        <f t="shared" si="49"/>
        <v>514.01960784313712</v>
      </c>
      <c r="FV42" s="13">
        <f t="shared" si="50"/>
        <v>1707.9411764705881</v>
      </c>
      <c r="FW42" s="13">
        <f t="shared" si="51"/>
        <v>6245.3921568627447</v>
      </c>
      <c r="FX42" s="13">
        <f t="shared" si="52"/>
        <v>985.09803921568619</v>
      </c>
      <c r="FY42" s="13">
        <v>45.66</v>
      </c>
      <c r="FZ42" s="13">
        <v>59.44</v>
      </c>
      <c r="GA42" s="13">
        <f t="shared" si="53"/>
        <v>-4.6200000000000045</v>
      </c>
      <c r="GB42" s="10">
        <v>3.33</v>
      </c>
      <c r="GC42" s="13">
        <f t="shared" si="54"/>
        <v>72.499323529411768</v>
      </c>
      <c r="GD42" s="13">
        <v>1.31</v>
      </c>
      <c r="GE42" s="13">
        <f t="shared" si="55"/>
        <v>24.186196078431372</v>
      </c>
      <c r="GF42" s="13">
        <v>1.85</v>
      </c>
      <c r="GG42" s="13">
        <f t="shared" si="56"/>
        <v>9.5093627450980378</v>
      </c>
      <c r="GH42" s="13">
        <v>4.3499999999999996</v>
      </c>
      <c r="GI42" s="13">
        <f t="shared" si="57"/>
        <v>42.851764705882346</v>
      </c>
      <c r="GJ42" s="13">
        <f t="shared" si="58"/>
        <v>149.04664705882351</v>
      </c>
      <c r="GK42" s="13">
        <f t="shared" si="59"/>
        <v>133.07736344537813</v>
      </c>
      <c r="GL42" s="10">
        <v>17.2</v>
      </c>
      <c r="GM42" s="13">
        <v>4.3099999999999996</v>
      </c>
      <c r="GN42" s="13">
        <f t="shared" si="60"/>
        <v>3606.2047937455595</v>
      </c>
      <c r="GO42" s="13">
        <v>1.62</v>
      </c>
      <c r="GP42" s="13">
        <f t="shared" si="61"/>
        <v>0.37587006960556851</v>
      </c>
      <c r="GQ42" s="13">
        <f t="shared" si="62"/>
        <v>1355.4644468370782</v>
      </c>
      <c r="GR42" s="13">
        <f t="shared" si="63"/>
        <v>1518.1201804575278</v>
      </c>
      <c r="GS42" s="13">
        <v>3382.2708333333344</v>
      </c>
      <c r="GT42" s="13">
        <v>3947.1624999999995</v>
      </c>
      <c r="GU42" s="13">
        <f t="shared" si="64"/>
        <v>1460.4501249999998</v>
      </c>
      <c r="GV42" s="13">
        <f t="shared" si="65"/>
        <v>1635.7041400000001</v>
      </c>
      <c r="GW42" s="13">
        <f>GS42*GP42</f>
        <v>1271.2943735498845</v>
      </c>
      <c r="GX42" s="13">
        <f>GW42*1.12</f>
        <v>1423.8496983758707</v>
      </c>
      <c r="GY42" s="13">
        <v>2.04</v>
      </c>
      <c r="GZ42" s="13">
        <f t="shared" si="66"/>
        <v>1.98</v>
      </c>
      <c r="HA42" s="21">
        <v>2035</v>
      </c>
      <c r="HB42" s="13">
        <f t="shared" si="158"/>
        <v>0.45939675174013928</v>
      </c>
      <c r="HC42" s="21">
        <f t="shared" si="174"/>
        <v>1706.8811552763207</v>
      </c>
      <c r="HD42" s="22">
        <f t="shared" si="159"/>
        <v>1.2592592592592593</v>
      </c>
      <c r="HE42" s="21">
        <f t="shared" si="160"/>
        <v>1702.6976230329963</v>
      </c>
      <c r="HF42" s="13">
        <v>4.2699999999999996</v>
      </c>
      <c r="HG42" s="22">
        <f t="shared" si="67"/>
        <v>72.88382533029889</v>
      </c>
      <c r="HH42" s="22">
        <v>0</v>
      </c>
      <c r="HI42" s="13">
        <v>0.5519799999999998</v>
      </c>
      <c r="HJ42" s="13">
        <v>0.39424000000000009</v>
      </c>
      <c r="HK42" s="13">
        <v>0.39864285714285713</v>
      </c>
      <c r="HL42" s="13">
        <v>0.33364571428571432</v>
      </c>
      <c r="HM42" s="13">
        <v>0.20465142857142862</v>
      </c>
      <c r="HN42" s="13">
        <v>0.18543428571428575</v>
      </c>
      <c r="HO42" s="13">
        <v>0.24636285714285713</v>
      </c>
      <c r="HP42" s="13">
        <v>0.16116482857142853</v>
      </c>
      <c r="HQ42" s="13">
        <v>8.3215057142857179E-2</v>
      </c>
      <c r="HR42" s="13">
        <v>-5.5586285714285723E-3</v>
      </c>
      <c r="HS42" s="13">
        <v>0.16655185714285711</v>
      </c>
      <c r="HT42" s="13">
        <v>0.45893357142857161</v>
      </c>
      <c r="HU42" s="13">
        <v>0.49696208571428563</v>
      </c>
      <c r="HV42" s="13">
        <v>0.12899428571428573</v>
      </c>
      <c r="HW42" s="13">
        <v>0.65448925714285722</v>
      </c>
      <c r="HX42" s="13">
        <v>1.0323755428571428</v>
      </c>
      <c r="HY42" s="13">
        <v>0.67483802857142849</v>
      </c>
      <c r="HZ42" s="13">
        <v>1.0272965428571428</v>
      </c>
      <c r="IA42" s="13">
        <v>0.72074337142857148</v>
      </c>
      <c r="IB42" s="13">
        <v>0.55371250000000005</v>
      </c>
      <c r="IC42" s="13">
        <v>0.40625624999999999</v>
      </c>
      <c r="ID42" s="13">
        <v>0.39779375000000006</v>
      </c>
      <c r="IE42" s="13">
        <v>0.35854374999999999</v>
      </c>
      <c r="IF42" s="13">
        <v>0.25058125000000009</v>
      </c>
      <c r="IG42" s="13">
        <v>0.22498750000000001</v>
      </c>
      <c r="IH42" s="13">
        <v>0.21375193749999999</v>
      </c>
      <c r="II42" s="13">
        <v>0.16364049999999997</v>
      </c>
      <c r="IJ42" s="13">
        <v>6.2356250000000016E-2</v>
      </c>
      <c r="IK42" s="13">
        <v>1.0452124999999998E-2</v>
      </c>
      <c r="IL42" s="13">
        <v>0.15345093749999997</v>
      </c>
      <c r="IM42" s="13">
        <v>0.37672881250000007</v>
      </c>
      <c r="IN42" s="13">
        <v>0.42199275000000008</v>
      </c>
      <c r="IO42" s="13">
        <v>0.1079625</v>
      </c>
      <c r="IP42" s="13">
        <v>0.54447656249999998</v>
      </c>
      <c r="IQ42" s="13">
        <v>0.93790775000000004</v>
      </c>
      <c r="IR42" s="13">
        <v>0.71727462500000005</v>
      </c>
      <c r="IS42" s="13">
        <v>0.94600462500000015</v>
      </c>
      <c r="IT42" s="13">
        <v>0.75460825000000009</v>
      </c>
      <c r="IU42" s="13">
        <v>0.61912499999999993</v>
      </c>
      <c r="IV42" s="13">
        <v>0.42714999999999997</v>
      </c>
      <c r="IW42" s="13">
        <v>0.42705500000000002</v>
      </c>
      <c r="IX42" s="13">
        <v>0.37322500000000003</v>
      </c>
      <c r="IY42" s="13">
        <v>0.27605000000000002</v>
      </c>
      <c r="IZ42" s="13">
        <v>0.23760500000000001</v>
      </c>
      <c r="JA42" s="13">
        <v>0.2476797</v>
      </c>
      <c r="JB42" s="13">
        <v>0.18348615000000001</v>
      </c>
      <c r="JC42" s="13">
        <v>6.7363750000000028E-2</v>
      </c>
      <c r="JD42" s="13">
        <v>9.8650000000000108E-5</v>
      </c>
      <c r="JE42" s="13">
        <v>0.18338055</v>
      </c>
      <c r="JF42" s="13">
        <v>0.38312610000000002</v>
      </c>
      <c r="JG42" s="13">
        <v>0.44522414999999993</v>
      </c>
      <c r="JH42" s="13">
        <v>9.7174999999999997E-2</v>
      </c>
      <c r="JI42" s="13">
        <v>0.65914355000000002</v>
      </c>
      <c r="JJ42" s="13">
        <v>1.0000439500000002</v>
      </c>
      <c r="JK42" s="13">
        <v>0.74002744999999992</v>
      </c>
      <c r="JL42" s="13">
        <v>0.99972554999999996</v>
      </c>
      <c r="JM42" s="13">
        <v>0.78007364999999995</v>
      </c>
      <c r="JN42" s="13">
        <v>0.63947058823529412</v>
      </c>
      <c r="JO42" s="13">
        <v>0.41693529411764707</v>
      </c>
      <c r="JP42" s="13">
        <v>0.43341764705882352</v>
      </c>
      <c r="JQ42" s="13">
        <v>0.37500000000000006</v>
      </c>
      <c r="JR42" s="13">
        <v>0.27671764705882351</v>
      </c>
      <c r="JS42" s="13">
        <v>0.23978823529411764</v>
      </c>
      <c r="JT42" s="13">
        <v>0.26051282352941174</v>
      </c>
      <c r="JU42" s="13">
        <v>0.19186399999999998</v>
      </c>
      <c r="JV42" s="13">
        <v>5.2892000000000008E-2</v>
      </c>
      <c r="JW42" s="13">
        <v>-1.9447941176470588E-2</v>
      </c>
      <c r="JX42" s="13">
        <v>0.21047994117647062</v>
      </c>
      <c r="JY42" s="13">
        <v>0.39575141176470591</v>
      </c>
      <c r="JZ42" s="13">
        <v>0.45439729411764712</v>
      </c>
      <c r="KA42" s="13">
        <v>9.828235294117646E-2</v>
      </c>
      <c r="KB42" s="13">
        <v>0.70538011764705888</v>
      </c>
      <c r="KC42" s="13">
        <v>1.095950705882353</v>
      </c>
      <c r="KD42" s="13">
        <v>0.80653805882352958</v>
      </c>
      <c r="KE42" s="13">
        <v>1.078819823529412</v>
      </c>
      <c r="KF42" s="13">
        <v>0.83959811764705905</v>
      </c>
      <c r="KG42" s="13">
        <v>0.51214545454545468</v>
      </c>
      <c r="KH42" s="13">
        <v>0.33503636363636358</v>
      </c>
      <c r="KI42" s="13">
        <v>0.31393636363636362</v>
      </c>
      <c r="KJ42" s="13">
        <v>0.31014545454545456</v>
      </c>
      <c r="KK42" s="13">
        <v>0.21354090909090909</v>
      </c>
      <c r="KL42" s="13">
        <v>0.18429545454545454</v>
      </c>
      <c r="KM42" s="13">
        <v>0.24518554545454546</v>
      </c>
      <c r="KN42" s="13">
        <v>0.23948836363636358</v>
      </c>
      <c r="KO42" s="13">
        <v>3.8404727272727285E-2</v>
      </c>
      <c r="KP42" s="13">
        <v>3.2351818181818183E-2</v>
      </c>
      <c r="KQ42" s="13">
        <v>0.20878686363636365</v>
      </c>
      <c r="KR42" s="13">
        <v>0.41113009090909092</v>
      </c>
      <c r="KS42" s="13">
        <v>0.47030177272727264</v>
      </c>
      <c r="KT42" s="13">
        <v>9.6604545454545457E-2</v>
      </c>
      <c r="KU42" s="13">
        <v>0.65267236363636361</v>
      </c>
      <c r="KV42" s="13">
        <v>0.87362231818181801</v>
      </c>
      <c r="KW42" s="13">
        <v>0.85324322727272739</v>
      </c>
      <c r="KX42" s="13">
        <v>0.89503386363636361</v>
      </c>
      <c r="KY42" s="13">
        <v>0.87820395454545452</v>
      </c>
      <c r="KZ42" s="13">
        <v>0.4879064516129033</v>
      </c>
      <c r="LA42" s="13">
        <v>0.29482580645161288</v>
      </c>
      <c r="LB42" s="13">
        <v>0.25425161290322579</v>
      </c>
      <c r="LC42" s="13">
        <v>0.23596129032258081</v>
      </c>
      <c r="LD42" s="13">
        <v>0.18862903225806449</v>
      </c>
      <c r="LE42" s="13">
        <v>0.16192258064516124</v>
      </c>
      <c r="LF42" s="13">
        <v>0.3463743225806451</v>
      </c>
      <c r="LG42" s="13">
        <v>0.31381203225806459</v>
      </c>
      <c r="LH42" s="13">
        <v>0.11072345161290321</v>
      </c>
      <c r="LI42" s="13">
        <v>7.4285516129032239E-2</v>
      </c>
      <c r="LJ42" s="13">
        <v>0.24557061290322596</v>
      </c>
      <c r="LK42" s="13">
        <v>0.44103532258064509</v>
      </c>
      <c r="LL42" s="13">
        <v>0.50028645161290319</v>
      </c>
      <c r="LM42" s="13">
        <v>4.7332258064516117E-2</v>
      </c>
      <c r="LN42" s="13">
        <v>1.0746672258064514</v>
      </c>
      <c r="LO42" s="13">
        <v>0.78932938709677436</v>
      </c>
      <c r="LP42" s="13">
        <v>0.71315145161290283</v>
      </c>
      <c r="LQ42" s="13">
        <v>0.83033787096774203</v>
      </c>
      <c r="LR42" s="13">
        <v>0.76940654838709699</v>
      </c>
      <c r="LS42" s="13">
        <v>48.68</v>
      </c>
      <c r="LT42" s="13">
        <v>42.43</v>
      </c>
      <c r="LU42" s="13">
        <v>109.4</v>
      </c>
      <c r="LV42" s="13">
        <f t="shared" si="96"/>
        <v>21.599999999999994</v>
      </c>
      <c r="LW42" s="13">
        <f t="shared" si="161"/>
        <v>6.7783398967741935</v>
      </c>
      <c r="LX42" s="13">
        <v>0.43070000000000003</v>
      </c>
      <c r="LY42" s="13">
        <v>0.246</v>
      </c>
      <c r="LZ42" s="13">
        <v>0.18290000000000001</v>
      </c>
      <c r="MA42" s="13">
        <v>0.18060000000000001</v>
      </c>
      <c r="MB42" s="13">
        <v>0.14449999999999999</v>
      </c>
      <c r="MC42" s="13">
        <v>0.1234</v>
      </c>
      <c r="MD42" s="13">
        <v>0.40799999999999997</v>
      </c>
      <c r="ME42" s="13">
        <v>0.40289999999999998</v>
      </c>
      <c r="MF42" s="13">
        <v>0.15290000000000001</v>
      </c>
      <c r="MG42" s="13">
        <v>0.1469</v>
      </c>
      <c r="MH42" s="13">
        <v>0.27239999999999998</v>
      </c>
      <c r="MI42" s="13">
        <v>0.49669999999999997</v>
      </c>
      <c r="MJ42" s="13">
        <v>0.55369999999999997</v>
      </c>
      <c r="MK42" s="13">
        <v>3.61E-2</v>
      </c>
      <c r="ML42" s="13">
        <v>1.3894</v>
      </c>
      <c r="MM42" s="13">
        <v>0.6794</v>
      </c>
      <c r="MN42" s="13">
        <v>0.66879999999999995</v>
      </c>
      <c r="MO42" s="13">
        <v>0.74719999999999998</v>
      </c>
      <c r="MP42" s="13">
        <v>0.73919999999999997</v>
      </c>
      <c r="MQ42" s="13">
        <v>37.730937500000003</v>
      </c>
      <c r="MR42" s="13">
        <v>36.798124999999999</v>
      </c>
      <c r="MS42" s="13">
        <v>36.76</v>
      </c>
      <c r="MT42" s="13">
        <f t="shared" si="69"/>
        <v>-0.97093750000000512</v>
      </c>
      <c r="MU42" s="13">
        <v>126.7</v>
      </c>
      <c r="MV42" s="13">
        <f t="shared" si="70"/>
        <v>20.299999999999997</v>
      </c>
      <c r="MW42" s="13">
        <f t="shared" si="162"/>
        <v>8.1788699999999981</v>
      </c>
      <c r="MX42" s="13">
        <v>0.35076764705882357</v>
      </c>
      <c r="MY42" s="13">
        <v>0.18731764705882353</v>
      </c>
      <c r="MZ42" s="13">
        <v>0.1289323529411765</v>
      </c>
      <c r="NA42" s="13">
        <v>0.12999411764705884</v>
      </c>
      <c r="NB42" s="13">
        <v>0.1019558823529412</v>
      </c>
      <c r="NC42" s="13">
        <v>8.5467647058823523E-2</v>
      </c>
      <c r="ND42" s="13">
        <v>0.45665200000000006</v>
      </c>
      <c r="NE42" s="13">
        <v>0.45992023529411769</v>
      </c>
      <c r="NF42" s="13">
        <v>0.17952758823529416</v>
      </c>
      <c r="NG42" s="13">
        <v>0.18358758823529414</v>
      </c>
      <c r="NH42" s="13">
        <v>0.30258902941176474</v>
      </c>
      <c r="NI42" s="13">
        <v>0.54708717647058813</v>
      </c>
      <c r="NJ42" s="13">
        <v>0.6059072647058823</v>
      </c>
      <c r="NK42" s="13">
        <v>2.8038235294117638E-2</v>
      </c>
      <c r="NL42" s="13">
        <v>1.7063041176470586</v>
      </c>
      <c r="NM42" s="13">
        <v>0.66001694117647058</v>
      </c>
      <c r="NN42" s="13">
        <v>0.66363961764705881</v>
      </c>
      <c r="NO42" s="13">
        <v>0.73816985294117632</v>
      </c>
      <c r="NP42" s="13">
        <v>0.74108417647058833</v>
      </c>
      <c r="NQ42" s="13">
        <v>45.306800000000003</v>
      </c>
      <c r="NR42" s="13">
        <v>40.573599999999999</v>
      </c>
      <c r="NS42" s="13">
        <v>139.36799999999999</v>
      </c>
      <c r="NT42" s="13">
        <f t="shared" si="71"/>
        <v>26.632000000000005</v>
      </c>
      <c r="NU42" s="13">
        <f t="shared" si="163"/>
        <v>12.248595706352944</v>
      </c>
      <c r="NV42" s="13">
        <v>0.40100862068965509</v>
      </c>
      <c r="NW42" s="13">
        <v>0.20053965517241379</v>
      </c>
      <c r="NX42" s="13">
        <v>0.11645344827586211</v>
      </c>
      <c r="NY42" s="13">
        <v>0.11836896551724137</v>
      </c>
      <c r="NZ42" s="13">
        <v>0.10008448275862068</v>
      </c>
      <c r="OA42" s="13">
        <v>8.1698275862068973E-2</v>
      </c>
      <c r="OB42" s="13">
        <v>0.54176575862068954</v>
      </c>
      <c r="OC42" s="13">
        <v>0.54774824137931022</v>
      </c>
      <c r="OD42" s="13">
        <v>0.25631737931034482</v>
      </c>
      <c r="OE42" s="13">
        <v>0.26411806896551726</v>
      </c>
      <c r="OF42" s="13">
        <v>0.33236584482758619</v>
      </c>
      <c r="OG42" s="13">
        <v>0.59849881034482777</v>
      </c>
      <c r="OH42" s="13">
        <v>0.65961399999999992</v>
      </c>
      <c r="OI42" s="13">
        <v>1.8284482758620688E-2</v>
      </c>
      <c r="OJ42" s="13">
        <v>2.399412827586207</v>
      </c>
      <c r="OK42" s="13">
        <v>0.60810546551724132</v>
      </c>
      <c r="OL42" s="13">
        <v>0.61498827586206894</v>
      </c>
      <c r="OM42" s="13">
        <v>0.70549060344827585</v>
      </c>
      <c r="ON42" s="13">
        <v>0.71070856896551715</v>
      </c>
      <c r="OO42" s="13">
        <v>38.360303029999997</v>
      </c>
      <c r="OP42" s="13">
        <v>41.412727273000002</v>
      </c>
      <c r="OQ42" s="13">
        <v>129.22727273000001</v>
      </c>
      <c r="OR42" s="13">
        <f t="shared" si="80"/>
        <v>41.77272726999999</v>
      </c>
      <c r="OS42" s="13">
        <f t="shared" si="175"/>
        <v>22.880937899760049</v>
      </c>
      <c r="OT42" s="13">
        <v>0.43339499999999997</v>
      </c>
      <c r="OU42" s="13">
        <v>0.21136499999999997</v>
      </c>
      <c r="OV42" s="13">
        <v>0.10640500000000001</v>
      </c>
      <c r="OW42" s="13">
        <v>0.11872000000000001</v>
      </c>
      <c r="OX42" s="13">
        <v>0.10685000000000003</v>
      </c>
      <c r="OY42" s="13">
        <v>9.1129999999999989E-2</v>
      </c>
      <c r="OZ42" s="13">
        <v>0.56757030000000008</v>
      </c>
      <c r="PA42" s="13">
        <v>0.60315055000000006</v>
      </c>
      <c r="PB42" s="13">
        <v>0.27952215000000002</v>
      </c>
      <c r="PC42" s="13">
        <v>0.32929059999999999</v>
      </c>
      <c r="PD42" s="13">
        <v>0.34331275</v>
      </c>
      <c r="PE42" s="13">
        <v>0.60239329999999991</v>
      </c>
      <c r="PF42" s="13">
        <v>0.65096260000000006</v>
      </c>
      <c r="PG42" s="13">
        <v>1.187E-2</v>
      </c>
      <c r="PH42" s="13">
        <v>2.6588605000000003</v>
      </c>
      <c r="PI42" s="13">
        <v>0.57107079999999999</v>
      </c>
      <c r="PJ42" s="13">
        <v>0.60582844999999985</v>
      </c>
      <c r="PK42" s="13">
        <v>0.68059330000000007</v>
      </c>
      <c r="PL42" s="13">
        <v>0.7064855000000001</v>
      </c>
      <c r="PM42" s="13">
        <f t="shared" si="164"/>
        <v>0.17168825069310642</v>
      </c>
      <c r="PN42" s="13">
        <v>43.442105259999998</v>
      </c>
      <c r="PO42" s="13">
        <v>42.76</v>
      </c>
      <c r="PP42" s="13">
        <v>41.53</v>
      </c>
      <c r="PQ42" s="13">
        <f t="shared" si="92"/>
        <v>41.358311749306893</v>
      </c>
      <c r="PR42" s="13">
        <v>120.36470588</v>
      </c>
      <c r="PS42" s="13">
        <f t="shared" ref="PS42:PS65" si="200">DZ40-PR42</f>
        <v>68.635294119999998</v>
      </c>
      <c r="PT42" s="13">
        <f t="shared" si="165"/>
        <v>41.397415397889766</v>
      </c>
      <c r="PU42" s="13">
        <v>0.3498666666666666</v>
      </c>
      <c r="PV42" s="13">
        <v>0.16155714285714287</v>
      </c>
      <c r="PW42" s="13">
        <v>8.6914285714285694E-2</v>
      </c>
      <c r="PX42" s="13">
        <v>9.6100000000000005E-2</v>
      </c>
      <c r="PY42" s="13">
        <v>7.9052380952380943E-2</v>
      </c>
      <c r="PZ42" s="13">
        <v>6.5790476190476191E-2</v>
      </c>
      <c r="QA42" s="13">
        <v>0.56677314285714286</v>
      </c>
      <c r="QB42" s="13">
        <v>0.59991976190476193</v>
      </c>
      <c r="QC42" s="13">
        <v>0.25223047619047617</v>
      </c>
      <c r="QD42" s="13">
        <v>0.29874633333333334</v>
      </c>
      <c r="QE42" s="13">
        <v>0.36754742857142864</v>
      </c>
      <c r="QF42" s="13">
        <v>0.62962257142857136</v>
      </c>
      <c r="QG42" s="13">
        <v>0.68160752380952394</v>
      </c>
      <c r="QH42" s="13">
        <v>1.7047619047619051E-2</v>
      </c>
      <c r="QI42" s="13">
        <v>2.6511600476190478</v>
      </c>
      <c r="QJ42" s="13">
        <v>0.61421871428571417</v>
      </c>
      <c r="QK42" s="13">
        <v>0.65011538095238097</v>
      </c>
      <c r="QL42" s="13">
        <v>0.71736295238095238</v>
      </c>
      <c r="QM42" s="13">
        <v>0.74360066666666658</v>
      </c>
      <c r="QN42" s="13">
        <f t="shared" si="166"/>
        <v>0.11441241053817987</v>
      </c>
      <c r="QO42" s="13">
        <v>38.157499999999999</v>
      </c>
      <c r="QP42" s="13">
        <v>39.067500000000003</v>
      </c>
      <c r="QQ42" s="13">
        <v>139.02500000000001</v>
      </c>
      <c r="QR42" s="21">
        <v>-9999</v>
      </c>
      <c r="QS42" s="21">
        <v>-9999</v>
      </c>
      <c r="QT42" s="13">
        <v>0.31977419354838715</v>
      </c>
      <c r="QU42" s="13">
        <v>0.14843225806451613</v>
      </c>
      <c r="QV42" s="13">
        <v>8.0432258064516121E-2</v>
      </c>
      <c r="QW42" s="13">
        <v>8.5051612903225826E-2</v>
      </c>
      <c r="QX42" s="13">
        <v>7.8651612903225809E-2</v>
      </c>
      <c r="QY42" s="13">
        <v>6.3935483870967744E-2</v>
      </c>
      <c r="QZ42" s="13">
        <v>0.57587300000000008</v>
      </c>
      <c r="RA42" s="13">
        <v>0.59343593548387097</v>
      </c>
      <c r="RB42" s="13">
        <v>0.26877270967741929</v>
      </c>
      <c r="RC42" s="13">
        <v>0.29498599999999997</v>
      </c>
      <c r="RD42" s="13">
        <v>0.36435719354838708</v>
      </c>
      <c r="RE42" s="13">
        <v>0.60236635483870982</v>
      </c>
      <c r="RF42" s="13">
        <v>0.66384609677419359</v>
      </c>
      <c r="RG42" s="13">
        <v>6.3999999999999994E-3</v>
      </c>
      <c r="RH42" s="13">
        <v>2.7743977419354837</v>
      </c>
      <c r="RI42" s="13">
        <v>0.61597561290322589</v>
      </c>
      <c r="RJ42" s="13">
        <v>0.63374267741935497</v>
      </c>
      <c r="RK42" s="13">
        <v>0.7177671612903227</v>
      </c>
      <c r="RL42" s="13">
        <v>0.73054990322580626</v>
      </c>
      <c r="RM42" s="13">
        <f t="shared" si="167"/>
        <v>0.10209643854614896</v>
      </c>
      <c r="RN42" s="13">
        <v>0.33760731707317071</v>
      </c>
      <c r="RO42" s="13">
        <v>0.17689512195121948</v>
      </c>
      <c r="RP42" s="13">
        <v>7.1004878048780529E-2</v>
      </c>
      <c r="RQ42" s="13">
        <v>8.7614634146341477E-2</v>
      </c>
      <c r="RR42" s="13">
        <v>7.3760975609756099E-2</v>
      </c>
      <c r="RS42" s="13">
        <v>6.1800000000000008E-2</v>
      </c>
      <c r="RT42" s="13">
        <v>0.58428070731707338</v>
      </c>
      <c r="RU42" s="13">
        <v>0.64831878048780489</v>
      </c>
      <c r="RV42" s="13">
        <v>0.33597339024390244</v>
      </c>
      <c r="RW42" s="13">
        <v>0.42568278048780489</v>
      </c>
      <c r="RX42" s="13">
        <v>0.30989973170731716</v>
      </c>
      <c r="RY42" s="13">
        <v>0.63850592682926832</v>
      </c>
      <c r="RZ42" s="13">
        <v>0.68803439024390278</v>
      </c>
      <c r="SA42" s="13">
        <v>1.3853658536585368E-2</v>
      </c>
      <c r="SB42" s="13">
        <v>2.8547044146341469</v>
      </c>
      <c r="SC42" s="13">
        <v>0.47817692682926827</v>
      </c>
      <c r="SD42" s="13">
        <v>0.52993302439024381</v>
      </c>
      <c r="SE42" s="13">
        <v>0.60077504878048782</v>
      </c>
      <c r="SF42" s="13">
        <v>0.64020751219512184</v>
      </c>
      <c r="SG42" s="13">
        <f t="shared" si="168"/>
        <v>0.21932029856098198</v>
      </c>
      <c r="SH42" s="21">
        <v>124.05405405405405</v>
      </c>
      <c r="SI42" s="21">
        <f>EC42-SH42+2</f>
        <v>78.945945945945951</v>
      </c>
      <c r="SJ42" s="24">
        <f>RU42*SI42</f>
        <v>51.182139400131845</v>
      </c>
      <c r="SK42" s="13">
        <v>0.3746166666666666</v>
      </c>
      <c r="SL42" s="13">
        <v>0.1700694444444445</v>
      </c>
      <c r="SM42" s="13">
        <v>5.9727777777777762E-2</v>
      </c>
      <c r="SN42" s="13">
        <v>7.5883333333333344E-2</v>
      </c>
      <c r="SO42" s="13">
        <v>6.6036111111111115E-2</v>
      </c>
      <c r="SP42" s="13">
        <v>5.8422222222222216E-2</v>
      </c>
      <c r="SQ42" s="13">
        <v>0.66015738888888897</v>
      </c>
      <c r="SR42" s="13">
        <v>0.72124788888888913</v>
      </c>
      <c r="SS42" s="13">
        <v>0.38113622222222227</v>
      </c>
      <c r="ST42" s="13">
        <v>0.47862497222222217</v>
      </c>
      <c r="SU42" s="13">
        <v>0.37400633333333333</v>
      </c>
      <c r="SV42" s="13">
        <v>0.69807897222222204</v>
      </c>
      <c r="SW42" s="13">
        <v>0.72836961111111131</v>
      </c>
      <c r="SX42" s="13">
        <v>9.847222222222219E-3</v>
      </c>
      <c r="SY42" s="13">
        <v>3.9559098055555575</v>
      </c>
      <c r="SZ42" s="13">
        <v>0.51980777777777787</v>
      </c>
      <c r="TA42" s="13">
        <v>0.56687944444444449</v>
      </c>
      <c r="TB42" s="13">
        <v>0.65017516666666664</v>
      </c>
      <c r="TC42" s="13">
        <v>0.68437130555555559</v>
      </c>
      <c r="TD42" s="13">
        <v>2.8475148570000002</v>
      </c>
      <c r="TE42" s="13">
        <v>-0.35799245699999999</v>
      </c>
      <c r="TF42" s="13">
        <f t="shared" si="73"/>
        <v>0.26055062836532034</v>
      </c>
      <c r="TG42" s="21">
        <v>146.16666666666666</v>
      </c>
      <c r="TH42" s="21">
        <f t="shared" si="169"/>
        <v>56.833333333333343</v>
      </c>
      <c r="TI42" s="24">
        <f t="shared" si="74"/>
        <v>40.990921685185207</v>
      </c>
      <c r="TJ42" s="26">
        <v>41</v>
      </c>
      <c r="TK42" s="24">
        <v>4.6100000000000003</v>
      </c>
      <c r="TL42" s="13">
        <v>1.03</v>
      </c>
      <c r="TM42" s="24">
        <v>80.8</v>
      </c>
      <c r="TN42" s="24">
        <v>28</v>
      </c>
      <c r="TO42" s="24">
        <v>5.8</v>
      </c>
      <c r="TP42" s="24">
        <v>10.5</v>
      </c>
    </row>
    <row r="43" spans="1:536" x14ac:dyDescent="0.25">
      <c r="A43" s="10">
        <v>42</v>
      </c>
      <c r="B43" s="20">
        <v>6</v>
      </c>
      <c r="C43" s="21">
        <v>406</v>
      </c>
      <c r="D43" s="21">
        <v>4</v>
      </c>
      <c r="E43" s="13" t="s">
        <v>65</v>
      </c>
      <c r="F43" s="21">
        <v>6</v>
      </c>
      <c r="G43" s="24">
        <f t="shared" si="17"/>
        <v>116.48000000000002</v>
      </c>
      <c r="H43" s="24">
        <f t="shared" si="18"/>
        <v>38.826666666666675</v>
      </c>
      <c r="I43" s="21">
        <v>104</v>
      </c>
      <c r="J43" s="13">
        <f t="shared" si="19"/>
        <v>38.826666666666675</v>
      </c>
      <c r="K43" s="13">
        <f t="shared" si="20"/>
        <v>38.826666666666675</v>
      </c>
      <c r="L43" s="13">
        <f t="shared" si="21"/>
        <v>38.826666666666675</v>
      </c>
      <c r="M43" s="22">
        <v>408712.45562399999</v>
      </c>
      <c r="N43" s="22">
        <v>3660433.8127700002</v>
      </c>
      <c r="O43" s="23">
        <v>33.078671999999997</v>
      </c>
      <c r="P43" s="23">
        <v>-111.978067</v>
      </c>
      <c r="Q43" s="13">
        <v>50.4</v>
      </c>
      <c r="R43" s="13">
        <v>25.439999999999998</v>
      </c>
      <c r="S43" s="13">
        <v>24.160000000000004</v>
      </c>
      <c r="T43" s="13">
        <v>52.400000000000006</v>
      </c>
      <c r="U43" s="13">
        <v>21.439999999999998</v>
      </c>
      <c r="V43" s="13">
        <v>26.160000000000004</v>
      </c>
      <c r="W43" s="10">
        <v>-9999</v>
      </c>
      <c r="X43" s="10">
        <v>-9999</v>
      </c>
      <c r="Y43" s="10">
        <v>-9999</v>
      </c>
      <c r="Z43" s="13">
        <v>45.479338842975203</v>
      </c>
      <c r="AA43" s="24">
        <v>63.1</v>
      </c>
      <c r="AB43" s="24">
        <v>30.7</v>
      </c>
      <c r="AC43" s="24">
        <v>6.2</v>
      </c>
      <c r="AD43" s="10">
        <v>8.5</v>
      </c>
      <c r="AE43" s="10">
        <v>7.2</v>
      </c>
      <c r="AF43" s="13">
        <v>0.66</v>
      </c>
      <c r="AG43" s="10" t="s">
        <v>126</v>
      </c>
      <c r="AH43" s="10">
        <v>2</v>
      </c>
      <c r="AI43" s="24">
        <v>1.1000000000000001</v>
      </c>
      <c r="AJ43" s="24">
        <v>1.9</v>
      </c>
      <c r="AK43" s="10">
        <v>4</v>
      </c>
      <c r="AL43" s="10">
        <v>279</v>
      </c>
      <c r="AM43" s="10">
        <v>28</v>
      </c>
      <c r="AN43" s="13">
        <v>1.1200000000000001</v>
      </c>
      <c r="AO43" s="24">
        <v>8.1</v>
      </c>
      <c r="AP43" s="24">
        <v>17.8</v>
      </c>
      <c r="AQ43" s="13">
        <v>3.22</v>
      </c>
      <c r="AR43" s="10">
        <v>3910</v>
      </c>
      <c r="AS43" s="10">
        <v>298</v>
      </c>
      <c r="AT43" s="10">
        <v>238</v>
      </c>
      <c r="AU43" s="10">
        <v>23.8</v>
      </c>
      <c r="AV43" s="10">
        <v>0</v>
      </c>
      <c r="AW43" s="10">
        <v>3</v>
      </c>
      <c r="AX43" s="10">
        <v>82</v>
      </c>
      <c r="AY43" s="10">
        <v>10</v>
      </c>
      <c r="AZ43" s="10">
        <v>4</v>
      </c>
      <c r="BA43" s="10">
        <v>1.1000000000000001</v>
      </c>
      <c r="BB43" s="10">
        <v>31</v>
      </c>
      <c r="BC43" s="25">
        <v>1.0227499501097586</v>
      </c>
      <c r="BD43" s="25">
        <v>1.2245507491662104</v>
      </c>
      <c r="BE43" s="25">
        <v>1.2588943623426381</v>
      </c>
      <c r="BF43" s="25">
        <v>1.4574214086748905</v>
      </c>
      <c r="BG43" s="25">
        <v>1.05759682224429</v>
      </c>
      <c r="BH43" s="25">
        <v>0.96738805225890101</v>
      </c>
      <c r="BI43" s="13">
        <f t="shared" si="22"/>
        <v>8.989202797103875</v>
      </c>
      <c r="BJ43" s="13">
        <f t="shared" si="23"/>
        <v>14.024780246474428</v>
      </c>
      <c r="BK43" s="13">
        <f t="shared" si="24"/>
        <v>19.85446588117399</v>
      </c>
      <c r="BL43" s="13">
        <f t="shared" ref="BL43:BM43" si="201">(BK43+(BG43*4))</f>
        <v>24.084853170151149</v>
      </c>
      <c r="BM43" s="13">
        <f t="shared" si="201"/>
        <v>27.954405379186753</v>
      </c>
      <c r="BN43" s="13">
        <f t="shared" si="26"/>
        <v>5.8296856346995618</v>
      </c>
      <c r="BO43" s="13">
        <f t="shared" si="27"/>
        <v>4.2303872889771599</v>
      </c>
      <c r="BP43" s="13">
        <f t="shared" si="28"/>
        <v>3.869552209035604</v>
      </c>
      <c r="BQ43" s="13">
        <f t="shared" si="29"/>
        <v>13.929625132712324</v>
      </c>
      <c r="BR43" s="25">
        <v>2.9036120534823389</v>
      </c>
      <c r="BS43" s="25">
        <v>2.6880382298770473</v>
      </c>
      <c r="BT43" s="25">
        <v>2.507836990595611</v>
      </c>
      <c r="BU43" s="25">
        <v>3.0391961798647031</v>
      </c>
      <c r="BV43" s="25">
        <v>1.7924528301886793</v>
      </c>
      <c r="BW43" s="25">
        <v>2.5929989029620026</v>
      </c>
      <c r="BX43" s="13">
        <f t="shared" si="30"/>
        <v>22.366601133437545</v>
      </c>
      <c r="BY43" s="13">
        <f t="shared" si="31"/>
        <v>32.397949095819989</v>
      </c>
      <c r="BZ43" s="13">
        <f t="shared" si="32"/>
        <v>44.554733815278802</v>
      </c>
      <c r="CA43" s="13">
        <f t="shared" si="33"/>
        <v>12.156784719458813</v>
      </c>
      <c r="CB43" s="13">
        <f t="shared" si="34"/>
        <v>7.1698113207547172</v>
      </c>
      <c r="CC43" s="13">
        <f t="shared" si="35"/>
        <v>10.371995611848011</v>
      </c>
      <c r="CD43" s="13">
        <f t="shared" si="36"/>
        <v>29.698591652061541</v>
      </c>
      <c r="CE43" s="13">
        <v>6.5500000000000007</v>
      </c>
      <c r="CF43" s="13">
        <v>2.8549999999999995</v>
      </c>
      <c r="CG43" s="13">
        <v>1.59</v>
      </c>
      <c r="CH43" s="13">
        <v>1.47</v>
      </c>
      <c r="CI43" s="13">
        <v>1.8049999999999999</v>
      </c>
      <c r="CJ43" s="13">
        <v>2.0349999999999997</v>
      </c>
      <c r="CK43" s="13">
        <f t="shared" si="179"/>
        <v>37.620000000000005</v>
      </c>
      <c r="CL43" s="13">
        <f t="shared" si="180"/>
        <v>43.980000000000004</v>
      </c>
      <c r="CM43" s="13">
        <f t="shared" si="181"/>
        <v>49.860000000000007</v>
      </c>
      <c r="CN43" s="13">
        <f t="shared" si="194"/>
        <v>57.080000000000005</v>
      </c>
      <c r="CO43" s="13">
        <f t="shared" si="194"/>
        <v>65.22</v>
      </c>
      <c r="CP43" s="13">
        <f t="shared" si="183"/>
        <v>5.88</v>
      </c>
      <c r="CQ43" s="13">
        <f t="shared" si="184"/>
        <v>7.22</v>
      </c>
      <c r="CR43" s="13">
        <f t="shared" si="185"/>
        <v>8.1399999999999988</v>
      </c>
      <c r="CS43" s="13">
        <f t="shared" si="186"/>
        <v>21.24</v>
      </c>
      <c r="CT43" s="10">
        <v>-9999</v>
      </c>
      <c r="CU43" s="10">
        <v>-9999</v>
      </c>
      <c r="CV43" s="10">
        <v>-9999</v>
      </c>
      <c r="CW43" s="10">
        <v>-9999</v>
      </c>
      <c r="CX43" s="10">
        <v>-9999</v>
      </c>
      <c r="CY43" s="10">
        <v>-9999</v>
      </c>
      <c r="CZ43" s="13">
        <v>19.5</v>
      </c>
      <c r="DA43" s="13">
        <v>19.5</v>
      </c>
      <c r="DB43" s="13">
        <v>19.5</v>
      </c>
      <c r="DC43" s="13">
        <v>27</v>
      </c>
      <c r="DD43" s="13">
        <v>34</v>
      </c>
      <c r="DE43" s="13">
        <v>35.333333333333336</v>
      </c>
      <c r="DF43" s="13">
        <v>46.666666666666664</v>
      </c>
      <c r="DG43" s="13">
        <v>51.666666666666664</v>
      </c>
      <c r="DH43" s="13">
        <v>61</v>
      </c>
      <c r="DI43" s="13">
        <v>60</v>
      </c>
      <c r="DJ43" s="13">
        <v>69.666666666666671</v>
      </c>
      <c r="DK43" s="13">
        <v>71</v>
      </c>
      <c r="DL43" s="13">
        <v>78</v>
      </c>
      <c r="DM43" s="13">
        <v>81.666666666666671</v>
      </c>
      <c r="DN43" s="13">
        <v>84.333333333333329</v>
      </c>
      <c r="DO43" s="13">
        <v>80.666666666666671</v>
      </c>
      <c r="DP43" s="13">
        <v>89.666666666666671</v>
      </c>
      <c r="DQ43" s="13">
        <f t="shared" si="45"/>
        <v>77.777777777777786</v>
      </c>
      <c r="DR43" s="13">
        <f t="shared" si="46"/>
        <v>77.777777777777786</v>
      </c>
      <c r="DS43" s="13">
        <v>75.333333333333329</v>
      </c>
      <c r="DT43" s="13">
        <v>83.666666666666671</v>
      </c>
      <c r="DU43" s="21">
        <v>131</v>
      </c>
      <c r="DV43" s="21">
        <v>147</v>
      </c>
      <c r="DW43" s="21">
        <v>166</v>
      </c>
      <c r="DX43" s="21">
        <v>171</v>
      </c>
      <c r="DY43" s="21">
        <v>178</v>
      </c>
      <c r="DZ43" s="21">
        <v>189</v>
      </c>
      <c r="EA43" s="21">
        <v>199</v>
      </c>
      <c r="EB43" s="21">
        <v>199</v>
      </c>
      <c r="EC43" s="21">
        <v>201</v>
      </c>
      <c r="ED43" s="21">
        <v>203</v>
      </c>
      <c r="EE43" s="12">
        <v>-9999</v>
      </c>
      <c r="EF43" s="12">
        <v>-9999</v>
      </c>
      <c r="EG43" s="12">
        <v>-9999</v>
      </c>
      <c r="EH43" s="12">
        <v>-9999</v>
      </c>
      <c r="EI43" s="12">
        <v>-9999</v>
      </c>
      <c r="EJ43" s="12">
        <v>-9999</v>
      </c>
      <c r="EK43" s="12">
        <v>-9999</v>
      </c>
      <c r="EL43" s="12">
        <v>-9999</v>
      </c>
      <c r="EM43" s="12">
        <v>-9999</v>
      </c>
      <c r="EN43" s="12">
        <v>-9999</v>
      </c>
      <c r="EO43" s="10">
        <v>-9999</v>
      </c>
      <c r="EP43" s="10">
        <v>-9999</v>
      </c>
      <c r="EQ43" s="10">
        <v>-9999</v>
      </c>
      <c r="ER43" s="10">
        <v>-9999</v>
      </c>
      <c r="ES43" s="10">
        <v>-9999</v>
      </c>
      <c r="ET43" s="10">
        <v>-9999</v>
      </c>
      <c r="EU43" s="10">
        <v>-9999</v>
      </c>
      <c r="EV43" s="10">
        <v>-9999</v>
      </c>
      <c r="EW43" s="10">
        <v>-9999</v>
      </c>
      <c r="EX43" s="10">
        <v>-9999</v>
      </c>
      <c r="EY43" s="21">
        <v>-9999</v>
      </c>
      <c r="EZ43" s="21">
        <v>-9999</v>
      </c>
      <c r="FA43" s="21">
        <v>-9999</v>
      </c>
      <c r="FB43" s="21">
        <v>-9999</v>
      </c>
      <c r="FC43" s="21">
        <v>-9999</v>
      </c>
      <c r="FD43" s="21">
        <v>-9999</v>
      </c>
      <c r="FE43" s="21">
        <v>-9999</v>
      </c>
      <c r="FF43" s="21">
        <v>-9999</v>
      </c>
      <c r="FG43" s="21">
        <v>-9999</v>
      </c>
      <c r="FH43" s="10">
        <v>-9999</v>
      </c>
      <c r="FI43" s="13">
        <v>293.45999999999998</v>
      </c>
      <c r="FJ43" s="10">
        <v>16</v>
      </c>
      <c r="FK43" s="10">
        <v>285.03999999999996</v>
      </c>
      <c r="FL43" s="10">
        <v>101</v>
      </c>
      <c r="FM43" s="10">
        <v>102.98</v>
      </c>
      <c r="FN43" s="10">
        <v>340.26</v>
      </c>
      <c r="FO43" s="10">
        <v>194.64</v>
      </c>
      <c r="FP43" s="10">
        <v>152.54999999999998</v>
      </c>
      <c r="FQ43" s="13">
        <f t="shared" si="47"/>
        <v>1495.5882352941173</v>
      </c>
      <c r="FR43" s="13">
        <f t="shared" si="48"/>
        <v>1335.3466386554617</v>
      </c>
      <c r="FS43" s="13">
        <f t="shared" si="156"/>
        <v>2877.0588235294117</v>
      </c>
      <c r="FT43" s="13">
        <f t="shared" si="157"/>
        <v>2794.5098039215682</v>
      </c>
      <c r="FU43" s="13">
        <f t="shared" si="49"/>
        <v>1009.6078431372549</v>
      </c>
      <c r="FV43" s="13">
        <f t="shared" si="50"/>
        <v>3335.8823529411766</v>
      </c>
      <c r="FW43" s="13">
        <f t="shared" si="51"/>
        <v>10017.058823529413</v>
      </c>
      <c r="FX43" s="13">
        <f t="shared" si="52"/>
        <v>1908.2352941176468</v>
      </c>
      <c r="FY43" s="13">
        <v>89.79</v>
      </c>
      <c r="FZ43" s="13">
        <v>100.39</v>
      </c>
      <c r="GA43" s="13">
        <f t="shared" si="53"/>
        <v>4.4599999999999795</v>
      </c>
      <c r="GB43" s="10">
        <v>3.26</v>
      </c>
      <c r="GC43" s="13">
        <f t="shared" si="54"/>
        <v>93.792117647058816</v>
      </c>
      <c r="GD43" s="13">
        <v>1.21</v>
      </c>
      <c r="GE43" s="13">
        <f t="shared" si="55"/>
        <v>33.813568627450977</v>
      </c>
      <c r="GF43" s="13">
        <v>1.62</v>
      </c>
      <c r="GG43" s="13">
        <f t="shared" si="56"/>
        <v>16.355647058823532</v>
      </c>
      <c r="GH43" s="13">
        <v>5.26</v>
      </c>
      <c r="GI43" s="13">
        <f t="shared" si="57"/>
        <v>100.37317647058822</v>
      </c>
      <c r="GJ43" s="13">
        <f t="shared" si="58"/>
        <v>244.33450980392155</v>
      </c>
      <c r="GK43" s="13">
        <f t="shared" si="59"/>
        <v>218.15581232492994</v>
      </c>
      <c r="GL43" s="10">
        <v>17.2</v>
      </c>
      <c r="GM43" s="13">
        <v>4.75</v>
      </c>
      <c r="GN43" s="13">
        <f t="shared" si="60"/>
        <v>3974.3556311580996</v>
      </c>
      <c r="GO43" s="13">
        <v>1.76</v>
      </c>
      <c r="GP43" s="13">
        <f t="shared" si="61"/>
        <v>0.3705263157894737</v>
      </c>
      <c r="GQ43" s="13">
        <f t="shared" si="62"/>
        <v>1472.6033496501589</v>
      </c>
      <c r="GR43" s="13">
        <f t="shared" si="63"/>
        <v>1649.3157516081781</v>
      </c>
      <c r="GS43" s="21">
        <v>-9999</v>
      </c>
      <c r="GT43" s="13">
        <v>3807.75</v>
      </c>
      <c r="GU43" s="13">
        <f t="shared" si="64"/>
        <v>1408.8675000000001</v>
      </c>
      <c r="GV43" s="13">
        <f t="shared" si="65"/>
        <v>1577.9316000000001</v>
      </c>
      <c r="GW43" s="21">
        <v>-9999</v>
      </c>
      <c r="GX43" s="21">
        <v>-9999</v>
      </c>
      <c r="GY43" s="13">
        <v>2.2400000000000002</v>
      </c>
      <c r="GZ43" s="13">
        <f t="shared" si="66"/>
        <v>2.1800000000000002</v>
      </c>
      <c r="HA43" s="21">
        <v>2259</v>
      </c>
      <c r="HB43" s="13">
        <f t="shared" si="158"/>
        <v>0.45894736842105266</v>
      </c>
      <c r="HC43" s="21">
        <f t="shared" si="174"/>
        <v>1874.2224450092933</v>
      </c>
      <c r="HD43" s="22">
        <f t="shared" si="159"/>
        <v>1.2727272727272729</v>
      </c>
      <c r="HE43" s="21">
        <f t="shared" si="160"/>
        <v>1890.1198675339258</v>
      </c>
      <c r="HF43" s="13">
        <v>4.0599999999999996</v>
      </c>
      <c r="HG43" s="22">
        <f t="shared" si="67"/>
        <v>76.093431267377298</v>
      </c>
      <c r="HH43" s="22">
        <v>0</v>
      </c>
      <c r="HI43" s="13">
        <v>0.5486361111111111</v>
      </c>
      <c r="HJ43" s="13">
        <v>0.39437222222222224</v>
      </c>
      <c r="HK43" s="13">
        <v>0.39923055555555548</v>
      </c>
      <c r="HL43" s="13">
        <v>0.33578333333333332</v>
      </c>
      <c r="HM43" s="13">
        <v>0.20395277777777779</v>
      </c>
      <c r="HN43" s="13">
        <v>0.1885</v>
      </c>
      <c r="HO43" s="13">
        <v>0.24056430555555552</v>
      </c>
      <c r="HP43" s="13">
        <v>0.15753063888888894</v>
      </c>
      <c r="HQ43" s="13">
        <v>8.0219777777777806E-2</v>
      </c>
      <c r="HR43" s="13">
        <v>-6.1281388888888887E-3</v>
      </c>
      <c r="HS43" s="13">
        <v>0.16350086111111115</v>
      </c>
      <c r="HT43" s="13">
        <v>0.45792875</v>
      </c>
      <c r="HU43" s="13">
        <v>0.4884500833333334</v>
      </c>
      <c r="HV43" s="13">
        <v>0.13183055555555556</v>
      </c>
      <c r="HW43" s="13">
        <v>0.63414786111111121</v>
      </c>
      <c r="HX43" s="13">
        <v>1.0400364722222222</v>
      </c>
      <c r="HY43" s="13">
        <v>0.67938377777777759</v>
      </c>
      <c r="HZ43" s="13">
        <v>1.0342593333333332</v>
      </c>
      <c r="IA43" s="13">
        <v>0.72412830555555574</v>
      </c>
      <c r="IB43" s="13">
        <v>0.57191999999999998</v>
      </c>
      <c r="IC43" s="13">
        <v>0.42018666666666682</v>
      </c>
      <c r="ID43" s="13">
        <v>0.41008666666666677</v>
      </c>
      <c r="IE43" s="13">
        <v>0.37288666666666676</v>
      </c>
      <c r="IF43" s="13">
        <v>0.25831333333333334</v>
      </c>
      <c r="IG43" s="13">
        <v>0.23073333333333332</v>
      </c>
      <c r="IH43" s="13">
        <v>0.21044013333333336</v>
      </c>
      <c r="II43" s="13">
        <v>0.16457913333333338</v>
      </c>
      <c r="IJ43" s="13">
        <v>5.9579733333333315E-2</v>
      </c>
      <c r="IK43" s="13">
        <v>1.2114266666666665E-2</v>
      </c>
      <c r="IL43" s="13">
        <v>0.15275666666666668</v>
      </c>
      <c r="IM43" s="13">
        <v>0.37759613333333342</v>
      </c>
      <c r="IN43" s="13">
        <v>0.42481493333333342</v>
      </c>
      <c r="IO43" s="13">
        <v>0.11457333333333329</v>
      </c>
      <c r="IP43" s="13">
        <v>0.53360186666666687</v>
      </c>
      <c r="IQ43" s="13">
        <v>0.92844953333333369</v>
      </c>
      <c r="IR43" s="13">
        <v>0.7244029333333335</v>
      </c>
      <c r="IS43" s="13">
        <v>0.93731580000000025</v>
      </c>
      <c r="IT43" s="13">
        <v>0.76026899999999986</v>
      </c>
      <c r="IU43" s="13">
        <v>0.62987500000000007</v>
      </c>
      <c r="IV43" s="13">
        <v>0.44070999999999999</v>
      </c>
      <c r="IW43" s="13">
        <v>0.43946000000000007</v>
      </c>
      <c r="IX43" s="13">
        <v>0.38594000000000001</v>
      </c>
      <c r="IY43" s="13">
        <v>0.28195999999999999</v>
      </c>
      <c r="IZ43" s="13">
        <v>0.24503999999999992</v>
      </c>
      <c r="JA43" s="13">
        <v>0.23994385000000001</v>
      </c>
      <c r="JB43" s="13">
        <v>0.17785095000000001</v>
      </c>
      <c r="JC43" s="13">
        <v>6.623105E-2</v>
      </c>
      <c r="JD43" s="13">
        <v>1.3616999999999998E-3</v>
      </c>
      <c r="JE43" s="13">
        <v>0.17653479999999999</v>
      </c>
      <c r="JF43" s="13">
        <v>0.38133834999999999</v>
      </c>
      <c r="JG43" s="13">
        <v>0.43965749999999992</v>
      </c>
      <c r="JH43" s="13">
        <v>0.10398</v>
      </c>
      <c r="JI43" s="13">
        <v>0.63245704999999997</v>
      </c>
      <c r="JJ43" s="13">
        <v>0.99362719999999993</v>
      </c>
      <c r="JK43" s="13">
        <v>0.73526059999999993</v>
      </c>
      <c r="JL43" s="13">
        <v>0.99449039999999989</v>
      </c>
      <c r="JM43" s="13">
        <v>0.77472020000000008</v>
      </c>
      <c r="JN43" s="13">
        <v>0.63393888888888883</v>
      </c>
      <c r="JO43" s="13">
        <v>0.41537777777777785</v>
      </c>
      <c r="JP43" s="13">
        <v>0.42167777777777782</v>
      </c>
      <c r="JQ43" s="13">
        <v>0.36760555555555552</v>
      </c>
      <c r="JR43" s="13">
        <v>0.27203333333333335</v>
      </c>
      <c r="JS43" s="13">
        <v>0.23149999999999998</v>
      </c>
      <c r="JT43" s="13">
        <v>0.2657302222222222</v>
      </c>
      <c r="JU43" s="13">
        <v>0.20083883333333336</v>
      </c>
      <c r="JV43" s="13">
        <v>6.097322222222222E-2</v>
      </c>
      <c r="JW43" s="13">
        <v>-7.6212222222222219E-3</v>
      </c>
      <c r="JX43" s="13">
        <v>0.20815188888888889</v>
      </c>
      <c r="JY43" s="13">
        <v>0.39927038888888888</v>
      </c>
      <c r="JZ43" s="13">
        <v>0.46480055555555555</v>
      </c>
      <c r="KA43" s="13">
        <v>9.5572222222222225E-2</v>
      </c>
      <c r="KB43" s="13">
        <v>0.72499505555555566</v>
      </c>
      <c r="KC43" s="13">
        <v>1.0391894444444445</v>
      </c>
      <c r="KD43" s="13">
        <v>0.78360716666666674</v>
      </c>
      <c r="KE43" s="13">
        <v>1.0323390555555554</v>
      </c>
      <c r="KF43" s="13">
        <v>0.82072711111111107</v>
      </c>
      <c r="KG43" s="13">
        <v>0.55348571428571436</v>
      </c>
      <c r="KH43" s="13">
        <v>0.36156666666666665</v>
      </c>
      <c r="KI43" s="13">
        <v>0.32481428571428567</v>
      </c>
      <c r="KJ43" s="13">
        <v>0.32373333333333337</v>
      </c>
      <c r="KK43" s="13">
        <v>0.22594761904761901</v>
      </c>
      <c r="KL43" s="13">
        <v>0.19430476190476187</v>
      </c>
      <c r="KM43" s="13">
        <v>0.2613172380952381</v>
      </c>
      <c r="KN43" s="13">
        <v>0.26001338095238097</v>
      </c>
      <c r="KO43" s="13">
        <v>5.5186333333333323E-2</v>
      </c>
      <c r="KP43" s="13">
        <v>5.3767047619047631E-2</v>
      </c>
      <c r="KQ43" s="13">
        <v>0.20922271428571429</v>
      </c>
      <c r="KR43" s="13">
        <v>0.41975238095238093</v>
      </c>
      <c r="KS43" s="13">
        <v>0.47978080952380964</v>
      </c>
      <c r="KT43" s="13">
        <v>9.7785714285714254E-2</v>
      </c>
      <c r="KU43" s="13">
        <v>0.71067452380952378</v>
      </c>
      <c r="KV43" s="13">
        <v>0.80749942857142865</v>
      </c>
      <c r="KW43" s="13">
        <v>0.80216333333333323</v>
      </c>
      <c r="KX43" s="13">
        <v>0.84031709523809517</v>
      </c>
      <c r="KY43" s="13">
        <v>0.83611923809523803</v>
      </c>
      <c r="KZ43" s="13">
        <v>0.48705333333333317</v>
      </c>
      <c r="LA43" s="13">
        <v>0.28774666666666676</v>
      </c>
      <c r="LB43" s="13">
        <v>0.25187333333333339</v>
      </c>
      <c r="LC43" s="13">
        <v>0.23558666666666681</v>
      </c>
      <c r="LD43" s="13">
        <v>0.18738666666666662</v>
      </c>
      <c r="LE43" s="13">
        <v>0.16192333333333328</v>
      </c>
      <c r="LF43" s="13">
        <v>0.34643246666666677</v>
      </c>
      <c r="LG43" s="13">
        <v>0.31737683333333327</v>
      </c>
      <c r="LH43" s="13">
        <v>9.9498900000000029E-2</v>
      </c>
      <c r="LI43" s="13">
        <v>6.6840866666666679E-2</v>
      </c>
      <c r="LJ43" s="13">
        <v>0.25627149999999999</v>
      </c>
      <c r="LK43" s="13">
        <v>0.44308513333333316</v>
      </c>
      <c r="LL43" s="13">
        <v>0.49971166666666683</v>
      </c>
      <c r="LM43" s="13">
        <v>4.8199999999999986E-2</v>
      </c>
      <c r="LN43" s="13">
        <v>1.0743794333333336</v>
      </c>
      <c r="LO43" s="13">
        <v>0.81455776666666646</v>
      </c>
      <c r="LP43" s="13">
        <v>0.7434772999999999</v>
      </c>
      <c r="LQ43" s="13">
        <v>0.85175829999999997</v>
      </c>
      <c r="LR43" s="13">
        <v>0.79562783333333353</v>
      </c>
      <c r="LS43" s="21">
        <v>-9999</v>
      </c>
      <c r="LT43" s="21">
        <v>-9999</v>
      </c>
      <c r="LU43" s="21">
        <v>-9999</v>
      </c>
      <c r="LV43" s="13">
        <f t="shared" si="96"/>
        <v>10130</v>
      </c>
      <c r="LW43" s="13">
        <f t="shared" si="161"/>
        <v>3215.027321666666</v>
      </c>
      <c r="LX43" s="13">
        <v>0.4788</v>
      </c>
      <c r="LY43" s="13">
        <v>0.26900000000000002</v>
      </c>
      <c r="LZ43" s="13">
        <v>0.17</v>
      </c>
      <c r="MA43" s="13">
        <v>0.17710000000000001</v>
      </c>
      <c r="MB43" s="13">
        <v>0.14280000000000001</v>
      </c>
      <c r="MC43" s="13">
        <v>0.12609999999999999</v>
      </c>
      <c r="MD43" s="13">
        <v>0.4582</v>
      </c>
      <c r="ME43" s="13">
        <v>0.47499999999999998</v>
      </c>
      <c r="MF43" s="13">
        <v>0.20549999999999999</v>
      </c>
      <c r="MG43" s="13">
        <v>0.2258</v>
      </c>
      <c r="MH43" s="13">
        <v>0.27979999999999999</v>
      </c>
      <c r="MI43" s="13">
        <v>0.53920000000000001</v>
      </c>
      <c r="MJ43" s="13">
        <v>0.58179999999999998</v>
      </c>
      <c r="MK43" s="13">
        <v>3.4299999999999997E-2</v>
      </c>
      <c r="ML43" s="13">
        <v>1.7136</v>
      </c>
      <c r="MM43" s="13">
        <v>0.59079999999999999</v>
      </c>
      <c r="MN43" s="13">
        <v>0.61299999999999999</v>
      </c>
      <c r="MO43" s="13">
        <v>0.67989999999999995</v>
      </c>
      <c r="MP43" s="13">
        <v>0.69750000000000001</v>
      </c>
      <c r="MQ43" s="13">
        <v>37.479444444000002</v>
      </c>
      <c r="MR43" s="13">
        <v>36.85</v>
      </c>
      <c r="MS43" s="13">
        <v>36.85</v>
      </c>
      <c r="MT43" s="13">
        <f t="shared" si="69"/>
        <v>-0.62944444400000066</v>
      </c>
      <c r="MU43" s="13">
        <v>121.08750000000001</v>
      </c>
      <c r="MV43" s="13">
        <f t="shared" si="70"/>
        <v>25.912499999999994</v>
      </c>
      <c r="MW43" s="13">
        <f t="shared" si="162"/>
        <v>12.308437499999997</v>
      </c>
      <c r="MX43" s="13">
        <v>0.37472424242424246</v>
      </c>
      <c r="MY43" s="13">
        <v>0.19636969696969697</v>
      </c>
      <c r="MZ43" s="13">
        <v>0.11815757575757577</v>
      </c>
      <c r="NA43" s="13">
        <v>0.12376363636363634</v>
      </c>
      <c r="NB43" s="13">
        <v>0.10040909090909092</v>
      </c>
      <c r="NC43" s="13">
        <v>8.3954545454545434E-2</v>
      </c>
      <c r="ND43" s="13">
        <v>0.50181299999999995</v>
      </c>
      <c r="NE43" s="13">
        <v>0.51906466666666673</v>
      </c>
      <c r="NF43" s="13">
        <v>0.2261248181818182</v>
      </c>
      <c r="NG43" s="13">
        <v>0.24816624242424237</v>
      </c>
      <c r="NH43" s="13">
        <v>0.31129630303030298</v>
      </c>
      <c r="NI43" s="13">
        <v>0.57591166666666671</v>
      </c>
      <c r="NJ43" s="13">
        <v>0.63253618181818194</v>
      </c>
      <c r="NK43" s="13">
        <v>2.3354545454545454E-2</v>
      </c>
      <c r="NL43" s="13">
        <v>2.0348016060606056</v>
      </c>
      <c r="NM43" s="13">
        <v>0.59984742424242443</v>
      </c>
      <c r="NN43" s="13">
        <v>0.61994951515151508</v>
      </c>
      <c r="NO43" s="13">
        <v>0.69369236363636366</v>
      </c>
      <c r="NP43" s="13">
        <v>0.70908290909090887</v>
      </c>
      <c r="NQ43" s="13">
        <v>39.823214286000002</v>
      </c>
      <c r="NR43" s="13">
        <v>40.588571428999998</v>
      </c>
      <c r="NS43" s="13">
        <v>138.15</v>
      </c>
      <c r="NT43" s="13">
        <f t="shared" si="71"/>
        <v>27.849999999999994</v>
      </c>
      <c r="NU43" s="13">
        <f t="shared" si="163"/>
        <v>14.455950966666666</v>
      </c>
      <c r="NV43" s="13">
        <v>0.44302203389830508</v>
      </c>
      <c r="NW43" s="13">
        <v>0.21131355932203388</v>
      </c>
      <c r="NX43" s="13">
        <v>0.10843220338983048</v>
      </c>
      <c r="NY43" s="13">
        <v>0.11528305084745763</v>
      </c>
      <c r="NZ43" s="13">
        <v>9.9279661016949142E-2</v>
      </c>
      <c r="OA43" s="13">
        <v>8.2144067796610154E-2</v>
      </c>
      <c r="OB43" s="13">
        <v>0.58498991525423716</v>
      </c>
      <c r="OC43" s="13">
        <v>0.60477735593220339</v>
      </c>
      <c r="OD43" s="13">
        <v>0.29229869491525423</v>
      </c>
      <c r="OE43" s="13">
        <v>0.32021150847457625</v>
      </c>
      <c r="OF43" s="13">
        <v>0.35366181355932202</v>
      </c>
      <c r="OG43" s="13">
        <v>0.63229150847457638</v>
      </c>
      <c r="OH43" s="13">
        <v>0.68564481355932205</v>
      </c>
      <c r="OI43" s="13">
        <v>1.6003389830508478E-2</v>
      </c>
      <c r="OJ43" s="13">
        <v>2.8532525084745766</v>
      </c>
      <c r="OK43" s="13">
        <v>0.58636261016949165</v>
      </c>
      <c r="OL43" s="13">
        <v>0.60562344067796625</v>
      </c>
      <c r="OM43" s="13">
        <v>0.69401686440677945</v>
      </c>
      <c r="ON43" s="13">
        <v>0.7082869322033899</v>
      </c>
      <c r="OO43" s="13">
        <v>38.25</v>
      </c>
      <c r="OP43" s="13">
        <v>41.183157895000001</v>
      </c>
      <c r="OQ43" s="13">
        <v>124.22368421</v>
      </c>
      <c r="OR43" s="13">
        <f t="shared" si="80"/>
        <v>46.776315789999998</v>
      </c>
      <c r="OS43" s="13">
        <f t="shared" si="175"/>
        <v>28.289256583725976</v>
      </c>
      <c r="OT43" s="13">
        <v>0.4952962962962964</v>
      </c>
      <c r="OU43" s="13">
        <v>0.2329296296296296</v>
      </c>
      <c r="OV43" s="13">
        <v>9.191481481481481E-2</v>
      </c>
      <c r="OW43" s="13">
        <v>0.11395555555555553</v>
      </c>
      <c r="OX43" s="13">
        <v>0.10699259259259258</v>
      </c>
      <c r="OY43" s="13">
        <v>9.2459259259259255E-2</v>
      </c>
      <c r="OZ43" s="13">
        <v>0.62511896296296277</v>
      </c>
      <c r="PA43" s="13">
        <v>0.68658511111111131</v>
      </c>
      <c r="PB43" s="13">
        <v>0.34223659259259259</v>
      </c>
      <c r="PC43" s="13">
        <v>0.43393437037037036</v>
      </c>
      <c r="PD43" s="13">
        <v>0.36005840740740747</v>
      </c>
      <c r="PE43" s="13">
        <v>0.6444198148148147</v>
      </c>
      <c r="PF43" s="13">
        <v>0.68488948148148143</v>
      </c>
      <c r="PG43" s="13">
        <v>6.9629629629629607E-3</v>
      </c>
      <c r="PH43" s="13">
        <v>3.3553797037037043</v>
      </c>
      <c r="PI43" s="13">
        <v>0.52475129629629624</v>
      </c>
      <c r="PJ43" s="13">
        <v>0.57609203703703704</v>
      </c>
      <c r="PK43" s="13">
        <v>0.65003400000000011</v>
      </c>
      <c r="PL43" s="13">
        <v>0.68781796296296283</v>
      </c>
      <c r="PM43" s="13">
        <f t="shared" si="164"/>
        <v>0.2970577837772494</v>
      </c>
      <c r="PN43" s="13">
        <v>43.620384620000003</v>
      </c>
      <c r="PO43" s="13">
        <v>44.33</v>
      </c>
      <c r="PP43" s="13">
        <v>42.37</v>
      </c>
      <c r="PQ43" s="13">
        <f t="shared" si="92"/>
        <v>42.072942216222749</v>
      </c>
      <c r="PR43" s="13">
        <v>128.16249999999999</v>
      </c>
      <c r="PS43" s="13">
        <f t="shared" si="200"/>
        <v>60.837500000000006</v>
      </c>
      <c r="PT43" s="13">
        <f t="shared" si="165"/>
        <v>41.770121697222237</v>
      </c>
      <c r="PU43" s="13">
        <v>0.45453636363636374</v>
      </c>
      <c r="PV43" s="13">
        <v>0.19382727272727271</v>
      </c>
      <c r="PW43" s="13">
        <v>7.661363636363637E-2</v>
      </c>
      <c r="PX43" s="13">
        <v>9.2495454545454547E-2</v>
      </c>
      <c r="PY43" s="13">
        <v>8.3177272727272725E-2</v>
      </c>
      <c r="PZ43" s="13">
        <v>7.1654545454545457E-2</v>
      </c>
      <c r="QA43" s="13">
        <v>0.660999</v>
      </c>
      <c r="QB43" s="13">
        <v>0.71055190909090904</v>
      </c>
      <c r="QC43" s="13">
        <v>0.35256604545454551</v>
      </c>
      <c r="QD43" s="13">
        <v>0.43203490909090908</v>
      </c>
      <c r="QE43" s="13">
        <v>0.40210877272727269</v>
      </c>
      <c r="QF43" s="13">
        <v>0.68930336363636358</v>
      </c>
      <c r="QG43" s="13">
        <v>0.72675704545454545</v>
      </c>
      <c r="QH43" s="13">
        <v>9.3181818181818192E-3</v>
      </c>
      <c r="QI43" s="13">
        <v>3.9166598181818184</v>
      </c>
      <c r="QJ43" s="13">
        <v>0.56606086363636365</v>
      </c>
      <c r="QK43" s="13">
        <v>0.60857122727272728</v>
      </c>
      <c r="QL43" s="13">
        <v>0.69012663636363636</v>
      </c>
      <c r="QM43" s="13">
        <v>0.7204033636363637</v>
      </c>
      <c r="QN43" s="13">
        <f t="shared" si="166"/>
        <v>0.24526998538334985</v>
      </c>
      <c r="QO43" s="21">
        <v>-9999</v>
      </c>
      <c r="QP43" s="21">
        <v>-9999</v>
      </c>
      <c r="QQ43" s="21">
        <v>-9999</v>
      </c>
      <c r="QR43" s="21">
        <v>-9999</v>
      </c>
      <c r="QS43" s="21">
        <v>-9999</v>
      </c>
      <c r="QT43" s="13">
        <v>0.46160689655172404</v>
      </c>
      <c r="QU43" s="13">
        <v>0.1993310344827586</v>
      </c>
      <c r="QV43" s="13">
        <v>6.6403448275862059E-2</v>
      </c>
      <c r="QW43" s="13">
        <v>8.2506896551724121E-2</v>
      </c>
      <c r="QX43" s="13">
        <v>8.082068965517239E-2</v>
      </c>
      <c r="QY43" s="13">
        <v>7.0613793103448272E-2</v>
      </c>
      <c r="QZ43" s="13">
        <v>0.69196620689655153</v>
      </c>
      <c r="RA43" s="13">
        <v>0.74288868965517241</v>
      </c>
      <c r="RB43" s="13">
        <v>0.411269724137931</v>
      </c>
      <c r="RC43" s="13">
        <v>0.49650086206896549</v>
      </c>
      <c r="RD43" s="13">
        <v>0.39406868965517239</v>
      </c>
      <c r="RE43" s="13">
        <v>0.69821303448275851</v>
      </c>
      <c r="RF43" s="13">
        <v>0.73166720689655163</v>
      </c>
      <c r="RG43" s="13">
        <v>1.6862068965517241E-3</v>
      </c>
      <c r="RH43" s="13">
        <v>4.5970788620689671</v>
      </c>
      <c r="RI43" s="13">
        <v>0.53050237931034483</v>
      </c>
      <c r="RJ43" s="13">
        <v>0.5694968275862069</v>
      </c>
      <c r="RK43" s="13">
        <v>0.6627108275862067</v>
      </c>
      <c r="RL43" s="13">
        <v>0.69059613793103458</v>
      </c>
      <c r="RM43" s="13">
        <f t="shared" si="167"/>
        <v>0.32888740846588699</v>
      </c>
      <c r="RN43" s="13">
        <v>0.43978421052631578</v>
      </c>
      <c r="RO43" s="13">
        <v>0.2069421052631579</v>
      </c>
      <c r="RP43" s="13">
        <v>6.2910526315789486E-2</v>
      </c>
      <c r="RQ43" s="13">
        <v>8.8989473684210493E-2</v>
      </c>
      <c r="RR43" s="13">
        <v>8.0160526315789501E-2</v>
      </c>
      <c r="RS43" s="13">
        <v>6.9397368421052638E-2</v>
      </c>
      <c r="RT43" s="13">
        <v>0.65970234210526302</v>
      </c>
      <c r="RU43" s="13">
        <v>0.74527423684210536</v>
      </c>
      <c r="RV43" s="13">
        <v>0.39584257894736846</v>
      </c>
      <c r="RW43" s="13">
        <v>0.5305146315789474</v>
      </c>
      <c r="RX43" s="13">
        <v>0.35848907894736831</v>
      </c>
      <c r="RY43" s="13">
        <v>0.68910039473684248</v>
      </c>
      <c r="RZ43" s="13">
        <v>0.72501881578947391</v>
      </c>
      <c r="SA43" s="13">
        <v>8.8289473684210525E-3</v>
      </c>
      <c r="SB43" s="13">
        <v>3.950492105263157</v>
      </c>
      <c r="SC43" s="13">
        <v>0.48169121052631586</v>
      </c>
      <c r="SD43" s="13">
        <v>0.54379134210526292</v>
      </c>
      <c r="SE43" s="13">
        <v>0.61816973684210508</v>
      </c>
      <c r="SF43" s="13">
        <v>0.66387876315789474</v>
      </c>
      <c r="SG43" s="13">
        <f t="shared" si="168"/>
        <v>0.39618687763917437</v>
      </c>
      <c r="SH43" s="21">
        <v>150.24324324324326</v>
      </c>
      <c r="SI43" s="21">
        <f>EC43-SH43+2</f>
        <v>52.756756756756744</v>
      </c>
      <c r="SJ43" s="24">
        <f>RU43*SI43</f>
        <v>39.318251630156468</v>
      </c>
      <c r="SK43" s="13">
        <v>0.46852285714285724</v>
      </c>
      <c r="SL43" s="13">
        <v>0.20445428571428564</v>
      </c>
      <c r="SM43" s="13">
        <v>5.0639999999999998E-2</v>
      </c>
      <c r="SN43" s="13">
        <v>7.4028571428571444E-2</v>
      </c>
      <c r="SO43" s="13">
        <v>6.8559999999999996E-2</v>
      </c>
      <c r="SP43" s="13">
        <v>6.3985714285714257E-2</v>
      </c>
      <c r="SQ43" s="13">
        <v>0.72368451428571434</v>
      </c>
      <c r="SR43" s="13">
        <v>0.80096840000000014</v>
      </c>
      <c r="SS43" s="13">
        <v>0.46600197142857147</v>
      </c>
      <c r="ST43" s="13">
        <v>0.60013508571428575</v>
      </c>
      <c r="SU43" s="13">
        <v>0.39077268571428564</v>
      </c>
      <c r="SV43" s="13">
        <v>0.74193625714285716</v>
      </c>
      <c r="SW43" s="13">
        <v>0.75796654285714282</v>
      </c>
      <c r="SX43" s="13">
        <v>5.4685714285714277E-3</v>
      </c>
      <c r="SY43" s="13">
        <v>5.3781865714285697</v>
      </c>
      <c r="SZ43" s="13">
        <v>0.48837694285714284</v>
      </c>
      <c r="TA43" s="13">
        <v>0.5404074571428571</v>
      </c>
      <c r="TB43" s="13">
        <v>0.63186794285714254</v>
      </c>
      <c r="TC43" s="13">
        <v>0.66928817142857133</v>
      </c>
      <c r="TD43" s="13">
        <v>1.8660061480000001</v>
      </c>
      <c r="TE43" s="13">
        <v>-0.62322614200000004</v>
      </c>
      <c r="TF43" s="13">
        <f t="shared" si="73"/>
        <v>0.51569452345487932</v>
      </c>
      <c r="TG43" s="21">
        <v>134.15625</v>
      </c>
      <c r="TH43" s="21">
        <f t="shared" si="169"/>
        <v>68.84375</v>
      </c>
      <c r="TI43" s="24">
        <f t="shared" si="74"/>
        <v>55.141668287500011</v>
      </c>
      <c r="TJ43" s="26">
        <v>42</v>
      </c>
      <c r="TK43" s="24">
        <v>5.15</v>
      </c>
      <c r="TL43" s="13">
        <v>1.02</v>
      </c>
      <c r="TM43" s="24">
        <v>80.599999999999994</v>
      </c>
      <c r="TN43" s="24">
        <v>27.4</v>
      </c>
      <c r="TO43" s="24">
        <v>5.7</v>
      </c>
      <c r="TP43" s="24">
        <v>10.3</v>
      </c>
    </row>
    <row r="44" spans="1:536" x14ac:dyDescent="0.25">
      <c r="A44" s="10">
        <v>43</v>
      </c>
      <c r="B44" s="20">
        <v>6</v>
      </c>
      <c r="C44" s="21">
        <v>306</v>
      </c>
      <c r="D44" s="21">
        <v>3</v>
      </c>
      <c r="E44" s="13" t="s">
        <v>67</v>
      </c>
      <c r="F44" s="21">
        <v>2</v>
      </c>
      <c r="G44" s="24">
        <f t="shared" si="17"/>
        <v>179.20000000000002</v>
      </c>
      <c r="H44" s="24">
        <f t="shared" si="18"/>
        <v>59.733333333333341</v>
      </c>
      <c r="I44" s="21">
        <v>160</v>
      </c>
      <c r="J44" s="13">
        <f t="shared" si="19"/>
        <v>59.733333333333341</v>
      </c>
      <c r="K44" s="13">
        <f t="shared" si="20"/>
        <v>59.733333333333341</v>
      </c>
      <c r="L44" s="13">
        <f t="shared" si="21"/>
        <v>59.733333333333341</v>
      </c>
      <c r="M44" s="22">
        <v>408712.91203000001</v>
      </c>
      <c r="N44" s="22">
        <v>3660456.6718290001</v>
      </c>
      <c r="O44" s="23">
        <v>33.078878000000003</v>
      </c>
      <c r="P44" s="23">
        <v>-111.978064</v>
      </c>
      <c r="Q44" s="13">
        <v>48.4</v>
      </c>
      <c r="R44" s="13">
        <v>25.439999999999998</v>
      </c>
      <c r="S44" s="13">
        <v>26.160000000000004</v>
      </c>
      <c r="T44" s="13">
        <v>52.400000000000006</v>
      </c>
      <c r="U44" s="13">
        <v>23.439999999999998</v>
      </c>
      <c r="V44" s="13">
        <v>24.160000000000004</v>
      </c>
      <c r="W44" s="10">
        <v>-9999</v>
      </c>
      <c r="X44" s="10">
        <v>-9999</v>
      </c>
      <c r="Y44" s="10">
        <v>-9999</v>
      </c>
      <c r="Z44" s="13">
        <v>38.880597014925399</v>
      </c>
      <c r="AA44" s="24">
        <v>65.099999999999994</v>
      </c>
      <c r="AB44" s="24">
        <v>28.7</v>
      </c>
      <c r="AC44" s="24">
        <v>6.2</v>
      </c>
      <c r="AD44" s="10">
        <v>8.4</v>
      </c>
      <c r="AE44" s="10">
        <v>7.2</v>
      </c>
      <c r="AF44" s="13">
        <v>0.62</v>
      </c>
      <c r="AG44" s="10" t="s">
        <v>126</v>
      </c>
      <c r="AH44" s="10">
        <v>2</v>
      </c>
      <c r="AI44" s="24">
        <v>1.1000000000000001</v>
      </c>
      <c r="AJ44" s="24">
        <v>0.1</v>
      </c>
      <c r="AK44" s="10">
        <v>0</v>
      </c>
      <c r="AL44" s="10">
        <v>361</v>
      </c>
      <c r="AM44" s="10">
        <v>10</v>
      </c>
      <c r="AN44" s="13">
        <v>1.31</v>
      </c>
      <c r="AO44" s="24">
        <v>14.2</v>
      </c>
      <c r="AP44" s="24">
        <v>25.8</v>
      </c>
      <c r="AQ44" s="13">
        <v>2.92</v>
      </c>
      <c r="AR44" s="10">
        <v>3181</v>
      </c>
      <c r="AS44" s="10">
        <v>274</v>
      </c>
      <c r="AT44" s="10">
        <v>152</v>
      </c>
      <c r="AU44" s="10">
        <v>19.8</v>
      </c>
      <c r="AV44" s="10">
        <v>0</v>
      </c>
      <c r="AW44" s="10">
        <v>5</v>
      </c>
      <c r="AX44" s="10">
        <v>80</v>
      </c>
      <c r="AY44" s="10">
        <v>12</v>
      </c>
      <c r="AZ44" s="10">
        <v>3</v>
      </c>
      <c r="BA44" s="10">
        <v>1.1000000000000001</v>
      </c>
      <c r="BB44" s="10">
        <v>35</v>
      </c>
      <c r="BC44" s="25">
        <v>1.1894647408666099</v>
      </c>
      <c r="BD44" s="25">
        <v>0.46873441707390051</v>
      </c>
      <c r="BE44" s="25">
        <v>0.45933396574966301</v>
      </c>
      <c r="BF44" s="25">
        <v>1.0025437677689661</v>
      </c>
      <c r="BG44" s="25">
        <v>1.4382740711146622</v>
      </c>
      <c r="BH44" s="25">
        <v>1.6553163990654673</v>
      </c>
      <c r="BI44" s="13">
        <f t="shared" si="22"/>
        <v>6.6327966317620417</v>
      </c>
      <c r="BJ44" s="13">
        <f t="shared" si="23"/>
        <v>8.4701324947606942</v>
      </c>
      <c r="BK44" s="13">
        <f t="shared" si="24"/>
        <v>12.480307565836558</v>
      </c>
      <c r="BL44" s="13">
        <f t="shared" ref="BL44:BM44" si="202">(BK44+(BG44*4))</f>
        <v>18.233403850295208</v>
      </c>
      <c r="BM44" s="13">
        <f t="shared" si="202"/>
        <v>24.854669446557075</v>
      </c>
      <c r="BN44" s="13">
        <f t="shared" si="26"/>
        <v>4.0101750710758646</v>
      </c>
      <c r="BO44" s="13">
        <f t="shared" si="27"/>
        <v>5.7530962844586488</v>
      </c>
      <c r="BP44" s="13">
        <f t="shared" si="28"/>
        <v>6.6212655962618694</v>
      </c>
      <c r="BQ44" s="13">
        <f t="shared" si="29"/>
        <v>16.384536951796385</v>
      </c>
      <c r="BR44" s="25">
        <v>2.4089159878054871</v>
      </c>
      <c r="BS44" s="25">
        <v>2.1292510222399521</v>
      </c>
      <c r="BT44" s="25">
        <v>2.5862499375904942</v>
      </c>
      <c r="BU44" s="25">
        <v>1.8205396777894158</v>
      </c>
      <c r="BV44" s="25">
        <v>1.7928485817019573</v>
      </c>
      <c r="BW44" s="25">
        <v>1.9983098871601137</v>
      </c>
      <c r="BX44" s="13">
        <f t="shared" si="30"/>
        <v>18.152668040181759</v>
      </c>
      <c r="BY44" s="13">
        <f t="shared" si="31"/>
        <v>28.497667790543737</v>
      </c>
      <c r="BZ44" s="13">
        <f t="shared" si="32"/>
        <v>35.7798265017014</v>
      </c>
      <c r="CA44" s="13">
        <f t="shared" si="33"/>
        <v>7.2821587111576633</v>
      </c>
      <c r="CB44" s="13">
        <f t="shared" si="34"/>
        <v>7.1713943268078291</v>
      </c>
      <c r="CC44" s="13">
        <f t="shared" si="35"/>
        <v>7.9932395486404548</v>
      </c>
      <c r="CD44" s="13">
        <f t="shared" si="36"/>
        <v>22.446792586605945</v>
      </c>
      <c r="CE44" s="13">
        <v>6.78</v>
      </c>
      <c r="CF44" s="13">
        <v>1.07</v>
      </c>
      <c r="CG44" s="13">
        <v>1.625</v>
      </c>
      <c r="CH44" s="13">
        <v>1.61</v>
      </c>
      <c r="CI44" s="13">
        <v>1.8049999999999999</v>
      </c>
      <c r="CJ44" s="13">
        <v>1.59</v>
      </c>
      <c r="CK44" s="13">
        <f t="shared" si="179"/>
        <v>31.400000000000002</v>
      </c>
      <c r="CL44" s="13">
        <f t="shared" si="180"/>
        <v>37.900000000000006</v>
      </c>
      <c r="CM44" s="13">
        <f t="shared" si="181"/>
        <v>44.34</v>
      </c>
      <c r="CN44" s="13">
        <f t="shared" si="194"/>
        <v>51.56</v>
      </c>
      <c r="CO44" s="13">
        <f t="shared" si="194"/>
        <v>57.92</v>
      </c>
      <c r="CP44" s="13">
        <f t="shared" si="183"/>
        <v>6.44</v>
      </c>
      <c r="CQ44" s="13">
        <f t="shared" si="184"/>
        <v>7.22</v>
      </c>
      <c r="CR44" s="13">
        <f t="shared" si="185"/>
        <v>6.36</v>
      </c>
      <c r="CS44" s="13">
        <f t="shared" si="186"/>
        <v>20.02</v>
      </c>
      <c r="CT44" s="13">
        <v>3.6333344943100565</v>
      </c>
      <c r="CU44" s="13">
        <v>15.845820041264123</v>
      </c>
      <c r="CV44" s="13">
        <v>4.1188600433564195</v>
      </c>
      <c r="CW44" s="13">
        <v>23.925342357108853</v>
      </c>
      <c r="CX44" s="13">
        <v>8.1505204163330589</v>
      </c>
      <c r="CY44" s="13">
        <v>32.345876701361057</v>
      </c>
      <c r="CZ44" s="13">
        <v>15.2</v>
      </c>
      <c r="DA44" s="13">
        <v>15.2</v>
      </c>
      <c r="DB44" s="13">
        <v>15.2</v>
      </c>
      <c r="DC44" s="13">
        <v>28.333333333333332</v>
      </c>
      <c r="DD44" s="13">
        <v>35.333333333333336</v>
      </c>
      <c r="DE44" s="13">
        <v>38</v>
      </c>
      <c r="DF44" s="13">
        <v>49</v>
      </c>
      <c r="DG44" s="13">
        <v>56.666666666666664</v>
      </c>
      <c r="DH44" s="13">
        <v>65.333333333333329</v>
      </c>
      <c r="DI44" s="13">
        <v>64.666666666666671</v>
      </c>
      <c r="DJ44" s="13">
        <v>73</v>
      </c>
      <c r="DK44" s="13">
        <v>81.333333333333329</v>
      </c>
      <c r="DL44" s="13">
        <v>89</v>
      </c>
      <c r="DM44" s="13">
        <v>88</v>
      </c>
      <c r="DN44" s="13">
        <v>94.666666666666671</v>
      </c>
      <c r="DO44" s="13">
        <v>91.666666666666671</v>
      </c>
      <c r="DP44" s="13">
        <v>99</v>
      </c>
      <c r="DQ44" s="13">
        <f t="shared" si="45"/>
        <v>87</v>
      </c>
      <c r="DR44" s="13">
        <f t="shared" si="46"/>
        <v>87</v>
      </c>
      <c r="DS44" s="13">
        <v>80.333333333333329</v>
      </c>
      <c r="DT44" s="13">
        <v>86.333333333333329</v>
      </c>
      <c r="DU44" s="21">
        <v>131</v>
      </c>
      <c r="DV44" s="21">
        <v>147</v>
      </c>
      <c r="DW44" s="21">
        <v>166</v>
      </c>
      <c r="DX44" s="21">
        <v>171</v>
      </c>
      <c r="DY44" s="21">
        <v>178</v>
      </c>
      <c r="DZ44" s="21">
        <v>189</v>
      </c>
      <c r="EA44" s="21">
        <v>199</v>
      </c>
      <c r="EB44" s="21">
        <v>199</v>
      </c>
      <c r="EC44" s="21">
        <v>201</v>
      </c>
      <c r="ED44" s="21">
        <v>203</v>
      </c>
      <c r="EE44" s="12">
        <v>48.6</v>
      </c>
      <c r="EF44" s="12">
        <v>45.4</v>
      </c>
      <c r="EG44" s="12">
        <v>37.4</v>
      </c>
      <c r="EH44" s="12">
        <v>45</v>
      </c>
      <c r="EI44" s="12">
        <v>42</v>
      </c>
      <c r="EJ44" s="12">
        <v>39</v>
      </c>
      <c r="EK44" s="12">
        <v>41.2</v>
      </c>
      <c r="EL44" s="12">
        <v>38</v>
      </c>
      <c r="EM44" s="12">
        <v>39.9</v>
      </c>
      <c r="EN44" s="12">
        <v>43.3</v>
      </c>
      <c r="EO44" s="10">
        <v>4.3099999999999996</v>
      </c>
      <c r="EP44" s="10">
        <v>5.13</v>
      </c>
      <c r="EQ44" s="10">
        <v>4.91</v>
      </c>
      <c r="ER44" s="10">
        <v>4.38</v>
      </c>
      <c r="ES44" s="10">
        <v>3.74</v>
      </c>
      <c r="ET44" s="10">
        <v>4.07</v>
      </c>
      <c r="EU44" s="10">
        <v>4.33</v>
      </c>
      <c r="EV44" s="10">
        <v>4.1900000000000004</v>
      </c>
      <c r="EW44" s="10">
        <v>3.88</v>
      </c>
      <c r="EX44" s="10">
        <v>3.51</v>
      </c>
      <c r="EY44" s="13">
        <v>32240.868706811452</v>
      </c>
      <c r="EZ44" s="13">
        <v>24813.239719157475</v>
      </c>
      <c r="FA44" s="11">
        <v>12687.875751503007</v>
      </c>
      <c r="FB44" s="13">
        <v>9829.3532338308451</v>
      </c>
      <c r="FC44" s="13">
        <v>6629.6593186372747</v>
      </c>
      <c r="FD44" s="13">
        <v>7434.3029087261793</v>
      </c>
      <c r="FE44" s="11">
        <v>11694.626865671642</v>
      </c>
      <c r="FF44" s="11">
        <v>7549.1525423728817</v>
      </c>
      <c r="FG44" s="11">
        <v>3616.9830169830175</v>
      </c>
      <c r="FH44" s="12">
        <v>1434.1597796143251</v>
      </c>
      <c r="FI44" s="13">
        <v>324.97999999999996</v>
      </c>
      <c r="FJ44" s="10">
        <v>11</v>
      </c>
      <c r="FK44" s="10">
        <v>303.64</v>
      </c>
      <c r="FL44" s="10">
        <v>128</v>
      </c>
      <c r="FM44" s="10">
        <v>117.80999999999999</v>
      </c>
      <c r="FN44" s="10">
        <v>303.12</v>
      </c>
      <c r="FO44" s="10">
        <v>172.32</v>
      </c>
      <c r="FP44" s="10">
        <v>138.58999999999997</v>
      </c>
      <c r="FQ44" s="13">
        <f t="shared" si="47"/>
        <v>1358.7254901960782</v>
      </c>
      <c r="FR44" s="13">
        <f t="shared" si="48"/>
        <v>1213.1477591036412</v>
      </c>
      <c r="FS44" s="13">
        <f t="shared" si="156"/>
        <v>3186.0784313725485</v>
      </c>
      <c r="FT44" s="13">
        <f t="shared" si="157"/>
        <v>2976.8627450980393</v>
      </c>
      <c r="FU44" s="13">
        <f t="shared" si="49"/>
        <v>1154.9999999999998</v>
      </c>
      <c r="FV44" s="13">
        <f t="shared" si="50"/>
        <v>2971.7647058823532</v>
      </c>
      <c r="FW44" s="13">
        <f t="shared" si="51"/>
        <v>10289.705882352941</v>
      </c>
      <c r="FX44" s="13">
        <f t="shared" si="52"/>
        <v>1689.4117647058824</v>
      </c>
      <c r="FY44" s="13">
        <v>74.849999999999994</v>
      </c>
      <c r="FZ44" s="13">
        <v>94.33</v>
      </c>
      <c r="GA44" s="13">
        <f t="shared" si="53"/>
        <v>3.1400000000000006</v>
      </c>
      <c r="GB44" s="10">
        <v>3.3</v>
      </c>
      <c r="GC44" s="13">
        <f t="shared" si="54"/>
        <v>105.1405882352941</v>
      </c>
      <c r="GD44" s="13">
        <v>1.28</v>
      </c>
      <c r="GE44" s="13">
        <f t="shared" si="55"/>
        <v>38.103843137254906</v>
      </c>
      <c r="GF44" s="13">
        <v>1.9</v>
      </c>
      <c r="GG44" s="13">
        <f t="shared" si="56"/>
        <v>21.944999999999997</v>
      </c>
      <c r="GH44" s="13">
        <v>3.98</v>
      </c>
      <c r="GI44" s="13">
        <f t="shared" si="57"/>
        <v>67.238588235294131</v>
      </c>
      <c r="GJ44" s="13">
        <f t="shared" si="58"/>
        <v>232.42801960784311</v>
      </c>
      <c r="GK44" s="13">
        <f t="shared" si="59"/>
        <v>207.52501750700276</v>
      </c>
      <c r="GL44" s="10">
        <v>17.2</v>
      </c>
      <c r="GM44" s="13">
        <v>5.54</v>
      </c>
      <c r="GN44" s="13">
        <f t="shared" si="60"/>
        <v>4635.3537256033414</v>
      </c>
      <c r="GO44" s="13">
        <v>2.06</v>
      </c>
      <c r="GP44" s="13">
        <f t="shared" si="61"/>
        <v>0.37184115523465705</v>
      </c>
      <c r="GQ44" s="13">
        <f t="shared" si="62"/>
        <v>1723.6152842496178</v>
      </c>
      <c r="GR44" s="13">
        <f t="shared" si="63"/>
        <v>1930.4491183595721</v>
      </c>
      <c r="GS44" s="13">
        <v>4296.3770833333347</v>
      </c>
      <c r="GT44" s="13">
        <v>4875.9875000000002</v>
      </c>
      <c r="GU44" s="13">
        <f t="shared" si="64"/>
        <v>1804.1153750000001</v>
      </c>
      <c r="GV44" s="13">
        <f t="shared" si="65"/>
        <v>2020.6092200000003</v>
      </c>
      <c r="GW44" s="13">
        <f>GS44*GP44</f>
        <v>1597.5698179903736</v>
      </c>
      <c r="GX44" s="13">
        <f>GW44*1.12</f>
        <v>1789.2781961492187</v>
      </c>
      <c r="GY44" s="13">
        <v>2.64</v>
      </c>
      <c r="GZ44" s="13">
        <f t="shared" si="66"/>
        <v>2.58</v>
      </c>
      <c r="HA44" s="21">
        <v>2644</v>
      </c>
      <c r="HB44" s="13">
        <f t="shared" si="158"/>
        <v>0.46570397111913359</v>
      </c>
      <c r="HC44" s="21">
        <f t="shared" si="174"/>
        <v>2208.9050244752384</v>
      </c>
      <c r="HD44" s="22">
        <f t="shared" si="159"/>
        <v>1.2815533980582525</v>
      </c>
      <c r="HE44" s="21">
        <f t="shared" si="160"/>
        <v>2212.2518502698981</v>
      </c>
      <c r="HF44" s="13">
        <v>3.82</v>
      </c>
      <c r="HG44" s="22">
        <f t="shared" si="67"/>
        <v>84.380171934954106</v>
      </c>
      <c r="HH44" s="22">
        <f>(GR44-1701.25)/G44</f>
        <v>1.2790129372743979</v>
      </c>
      <c r="HI44" s="13">
        <v>0.53712222222222228</v>
      </c>
      <c r="HJ44" s="13">
        <v>0.37941944444444436</v>
      </c>
      <c r="HK44" s="13">
        <v>0.38614444444444446</v>
      </c>
      <c r="HL44" s="13">
        <v>0.32440833333333335</v>
      </c>
      <c r="HM44" s="13">
        <v>0.198575</v>
      </c>
      <c r="HN44" s="13">
        <v>0.18196111111111113</v>
      </c>
      <c r="HO44" s="13">
        <v>0.24669472222222222</v>
      </c>
      <c r="HP44" s="13">
        <v>0.16333558333333337</v>
      </c>
      <c r="HQ44" s="13">
        <v>7.8164111111111115E-2</v>
      </c>
      <c r="HR44" s="13">
        <v>-8.759444444444443E-3</v>
      </c>
      <c r="HS44" s="13">
        <v>0.17184072222222219</v>
      </c>
      <c r="HT44" s="13">
        <v>0.46003586111111111</v>
      </c>
      <c r="HU44" s="13">
        <v>0.49372805555555566</v>
      </c>
      <c r="HV44" s="13">
        <v>0.12583333333333332</v>
      </c>
      <c r="HW44" s="13">
        <v>0.65574213888888877</v>
      </c>
      <c r="HX44" s="13">
        <v>1.053340722222222</v>
      </c>
      <c r="HY44" s="13">
        <v>0.6958753333333334</v>
      </c>
      <c r="HZ44" s="13">
        <v>1.0452474722222223</v>
      </c>
      <c r="IA44" s="13">
        <v>0.74005700000000008</v>
      </c>
      <c r="IB44" s="13">
        <v>0.59371333333333354</v>
      </c>
      <c r="IC44" s="13">
        <v>0.43814666666666657</v>
      </c>
      <c r="ID44" s="13">
        <v>0.42569333333333342</v>
      </c>
      <c r="IE44" s="13">
        <v>0.38645333333333343</v>
      </c>
      <c r="IF44" s="13">
        <v>0.26902666666666675</v>
      </c>
      <c r="IG44" s="13">
        <v>0.24135999999999994</v>
      </c>
      <c r="IH44" s="13">
        <v>0.21139720000000001</v>
      </c>
      <c r="II44" s="13">
        <v>0.16464613333333339</v>
      </c>
      <c r="IJ44" s="13">
        <v>6.2741666666666682E-2</v>
      </c>
      <c r="IK44" s="13">
        <v>1.4357466666666671E-2</v>
      </c>
      <c r="IL44" s="13">
        <v>0.15066286666666659</v>
      </c>
      <c r="IM44" s="13">
        <v>0.37615380000000004</v>
      </c>
      <c r="IN44" s="13">
        <v>0.42172020000000005</v>
      </c>
      <c r="IO44" s="13">
        <v>0.11742666666666665</v>
      </c>
      <c r="IP44" s="13">
        <v>0.53668193333333336</v>
      </c>
      <c r="IQ44" s="13">
        <v>0.91876046666666633</v>
      </c>
      <c r="IR44" s="13">
        <v>0.71251073333333348</v>
      </c>
      <c r="IS44" s="13">
        <v>0.929312466666667</v>
      </c>
      <c r="IT44" s="13">
        <v>0.74996499999999999</v>
      </c>
      <c r="IU44" s="13">
        <v>0.61856521739130432</v>
      </c>
      <c r="IV44" s="13">
        <v>0.42796086956521745</v>
      </c>
      <c r="IW44" s="13">
        <v>0.43317391304347824</v>
      </c>
      <c r="IX44" s="13">
        <v>0.37678260869565217</v>
      </c>
      <c r="IY44" s="13">
        <v>0.28003043478260864</v>
      </c>
      <c r="IZ44" s="13">
        <v>0.24022173913043479</v>
      </c>
      <c r="JA44" s="13">
        <v>0.24278347826086955</v>
      </c>
      <c r="JB44" s="13">
        <v>0.17617365217391304</v>
      </c>
      <c r="JC44" s="13">
        <v>6.3558478260869564E-2</v>
      </c>
      <c r="JD44" s="13">
        <v>-6.0543043478260873E-3</v>
      </c>
      <c r="JE44" s="13">
        <v>0.18203691304347827</v>
      </c>
      <c r="JF44" s="13">
        <v>0.37662295652173916</v>
      </c>
      <c r="JG44" s="13">
        <v>0.44043730434782608</v>
      </c>
      <c r="JH44" s="13">
        <v>9.6752173913043471E-2</v>
      </c>
      <c r="JI44" s="13">
        <v>0.64217547826086951</v>
      </c>
      <c r="JJ44" s="13">
        <v>1.0357537391304348</v>
      </c>
      <c r="JK44" s="13">
        <v>0.74923152173913055</v>
      </c>
      <c r="JL44" s="13">
        <v>1.0301387826086958</v>
      </c>
      <c r="JM44" s="13">
        <v>0.78749121739130434</v>
      </c>
      <c r="JN44" s="13">
        <v>0.59801052631578955</v>
      </c>
      <c r="JO44" s="13">
        <v>0.3879736842105263</v>
      </c>
      <c r="JP44" s="13">
        <v>0.40108421052631577</v>
      </c>
      <c r="JQ44" s="13">
        <v>0.34577368421052634</v>
      </c>
      <c r="JR44" s="13">
        <v>0.25529999999999992</v>
      </c>
      <c r="JS44" s="13">
        <v>0.22066315789473687</v>
      </c>
      <c r="JT44" s="13">
        <v>0.26712352631578939</v>
      </c>
      <c r="JU44" s="13">
        <v>0.1969803157894737</v>
      </c>
      <c r="JV44" s="13">
        <v>5.7484842105263154E-2</v>
      </c>
      <c r="JW44" s="13">
        <v>-1.6634842105263156E-2</v>
      </c>
      <c r="JX44" s="13">
        <v>0.21292494736842107</v>
      </c>
      <c r="JY44" s="13">
        <v>0.40153621052631583</v>
      </c>
      <c r="JZ44" s="13">
        <v>0.46076510526315795</v>
      </c>
      <c r="KA44" s="13">
        <v>9.0473684210526303E-2</v>
      </c>
      <c r="KB44" s="13">
        <v>0.72988168421052624</v>
      </c>
      <c r="KC44" s="13">
        <v>1.0834675789473684</v>
      </c>
      <c r="KD44" s="13">
        <v>0.79770315789473678</v>
      </c>
      <c r="KE44" s="13">
        <v>1.0686574736842105</v>
      </c>
      <c r="KF44" s="13">
        <v>0.83307457894736847</v>
      </c>
      <c r="KG44" s="13">
        <v>0.5421999999999999</v>
      </c>
      <c r="KH44" s="13">
        <v>0.35612727272727268</v>
      </c>
      <c r="KI44" s="13">
        <v>0.32611363636363638</v>
      </c>
      <c r="KJ44" s="13">
        <v>0.32491818181818183</v>
      </c>
      <c r="KK44" s="13">
        <v>0.22337727272727273</v>
      </c>
      <c r="KL44" s="13">
        <v>0.19266818181818185</v>
      </c>
      <c r="KM44" s="13">
        <v>0.25024054545454538</v>
      </c>
      <c r="KN44" s="13">
        <v>0.24866777272727278</v>
      </c>
      <c r="KO44" s="13">
        <v>4.5964045454545445E-2</v>
      </c>
      <c r="KP44" s="13">
        <v>4.4290090909090904E-2</v>
      </c>
      <c r="KQ44" s="13">
        <v>0.20681368181818174</v>
      </c>
      <c r="KR44" s="13">
        <v>0.41602827272727266</v>
      </c>
      <c r="KS44" s="13">
        <v>0.47515672727272718</v>
      </c>
      <c r="KT44" s="13">
        <v>0.1015409090909091</v>
      </c>
      <c r="KU44" s="13">
        <v>0.67232631818181809</v>
      </c>
      <c r="KV44" s="13">
        <v>0.83884045454545442</v>
      </c>
      <c r="KW44" s="13">
        <v>0.83140336363636369</v>
      </c>
      <c r="KX44" s="13">
        <v>0.86628463636363651</v>
      </c>
      <c r="KY44" s="13">
        <v>0.86035804545454575</v>
      </c>
      <c r="KZ44" s="13">
        <v>0.49268387096774174</v>
      </c>
      <c r="LA44" s="13">
        <v>0.29022903225806451</v>
      </c>
      <c r="LB44" s="13">
        <v>0.24903225806451609</v>
      </c>
      <c r="LC44" s="13">
        <v>0.23144516129032275</v>
      </c>
      <c r="LD44" s="13">
        <v>0.18754193548387096</v>
      </c>
      <c r="LE44" s="13">
        <v>0.16022580645161286</v>
      </c>
      <c r="LF44" s="13">
        <v>0.35938938709677426</v>
      </c>
      <c r="LG44" s="13">
        <v>0.32769109677419356</v>
      </c>
      <c r="LH44" s="13">
        <v>0.11268567741935478</v>
      </c>
      <c r="LI44" s="13">
        <v>7.7269774193548399E-2</v>
      </c>
      <c r="LJ44" s="13">
        <v>0.25771316129032251</v>
      </c>
      <c r="LK44" s="13">
        <v>0.44736825806451636</v>
      </c>
      <c r="LL44" s="13">
        <v>0.50805593548387107</v>
      </c>
      <c r="LM44" s="13">
        <v>4.3903225806451597E-2</v>
      </c>
      <c r="LN44" s="13">
        <v>1.1370975806451618</v>
      </c>
      <c r="LO44" s="13">
        <v>0.80049235483870951</v>
      </c>
      <c r="LP44" s="13">
        <v>0.72187322580645197</v>
      </c>
      <c r="LQ44" s="13">
        <v>0.84147954838709693</v>
      </c>
      <c r="LR44" s="13">
        <v>0.778920709677419</v>
      </c>
      <c r="LS44" s="13">
        <v>42.558333333</v>
      </c>
      <c r="LT44" s="13">
        <v>42.4</v>
      </c>
      <c r="LU44" s="13">
        <v>107.46666667</v>
      </c>
      <c r="LV44" s="13">
        <f t="shared" si="96"/>
        <v>23.533333330000005</v>
      </c>
      <c r="LW44" s="13">
        <f t="shared" si="161"/>
        <v>7.7116638096603864</v>
      </c>
      <c r="LX44" s="13">
        <v>0.4728</v>
      </c>
      <c r="LY44" s="13">
        <v>0.26629999999999998</v>
      </c>
      <c r="LZ44" s="13">
        <v>0.1857</v>
      </c>
      <c r="MA44" s="13">
        <v>0.1885</v>
      </c>
      <c r="MB44" s="13">
        <v>0.1484</v>
      </c>
      <c r="MC44" s="13">
        <v>0.13109999999999999</v>
      </c>
      <c r="MD44" s="13">
        <v>0.4269</v>
      </c>
      <c r="ME44" s="13">
        <v>0.43369999999999997</v>
      </c>
      <c r="MF44" s="13">
        <v>0.16950000000000001</v>
      </c>
      <c r="MG44" s="13">
        <v>0.17799999999999999</v>
      </c>
      <c r="MH44" s="13">
        <v>0.27839999999999998</v>
      </c>
      <c r="MI44" s="13">
        <v>0.51990000000000003</v>
      </c>
      <c r="MJ44" s="13">
        <v>0.56379999999999997</v>
      </c>
      <c r="MK44" s="13">
        <v>4.0099999999999997E-2</v>
      </c>
      <c r="ML44" s="13">
        <v>1.5176000000000001</v>
      </c>
      <c r="MM44" s="13">
        <v>0.65149999999999997</v>
      </c>
      <c r="MN44" s="13">
        <v>0.65749999999999997</v>
      </c>
      <c r="MO44" s="13">
        <v>0.7268</v>
      </c>
      <c r="MP44" s="13">
        <v>0.73180000000000001</v>
      </c>
      <c r="MQ44" s="13">
        <v>38.100869565000004</v>
      </c>
      <c r="MR44" s="13">
        <v>36.895555555999998</v>
      </c>
      <c r="MS44" s="13">
        <v>36.943333332999998</v>
      </c>
      <c r="MT44" s="13">
        <f t="shared" si="69"/>
        <v>-1.1575362320000053</v>
      </c>
      <c r="MU44" s="13">
        <v>131.91111111000001</v>
      </c>
      <c r="MV44" s="13">
        <f t="shared" si="70"/>
        <v>15.088888889999993</v>
      </c>
      <c r="MW44" s="13">
        <f t="shared" si="162"/>
        <v>6.5440511115929967</v>
      </c>
      <c r="MX44" s="13">
        <v>0.40056363636363645</v>
      </c>
      <c r="MY44" s="13">
        <v>0.20416969696969695</v>
      </c>
      <c r="MZ44" s="13">
        <v>0.12520909090909091</v>
      </c>
      <c r="NA44" s="13">
        <v>0.12891818181818185</v>
      </c>
      <c r="NB44" s="13">
        <v>0.10364242424242426</v>
      </c>
      <c r="NC44" s="13">
        <v>8.8812121212121217E-2</v>
      </c>
      <c r="ND44" s="13">
        <v>0.50519293939393939</v>
      </c>
      <c r="NE44" s="13">
        <v>0.51622630303030304</v>
      </c>
      <c r="NF44" s="13">
        <v>0.22471296969696969</v>
      </c>
      <c r="NG44" s="13">
        <v>0.23974475757575761</v>
      </c>
      <c r="NH44" s="13">
        <v>0.32054345454545452</v>
      </c>
      <c r="NI44" s="13">
        <v>0.5820908787878788</v>
      </c>
      <c r="NJ44" s="13">
        <v>0.63086075757575755</v>
      </c>
      <c r="NK44" s="13">
        <v>2.5275757575757573E-2</v>
      </c>
      <c r="NL44" s="13">
        <v>2.1681052727272725</v>
      </c>
      <c r="NM44" s="13">
        <v>0.63091439393939397</v>
      </c>
      <c r="NN44" s="13">
        <v>0.64208866666666675</v>
      </c>
      <c r="NO44" s="13">
        <v>0.72003263636363635</v>
      </c>
      <c r="NP44" s="13">
        <v>0.72900781818181826</v>
      </c>
      <c r="NQ44" s="13">
        <v>43.714705881999997</v>
      </c>
      <c r="NR44" s="13">
        <v>40.549999999999997</v>
      </c>
      <c r="NS44" s="13">
        <v>139.35882353</v>
      </c>
      <c r="NT44" s="13">
        <f t="shared" si="71"/>
        <v>26.641176470000005</v>
      </c>
      <c r="NU44" s="13">
        <f t="shared" si="163"/>
        <v>13.752876037486001</v>
      </c>
      <c r="NV44" s="13">
        <v>0.45892586206896557</v>
      </c>
      <c r="NW44" s="13">
        <v>0.21980172413793111</v>
      </c>
      <c r="NX44" s="13">
        <v>0.11152758620689654</v>
      </c>
      <c r="NY44" s="13">
        <v>0.11775862068965517</v>
      </c>
      <c r="NZ44" s="13">
        <v>0.10106034482758618</v>
      </c>
      <c r="OA44" s="13">
        <v>8.3544827586206877E-2</v>
      </c>
      <c r="OB44" s="13">
        <v>0.57940663793103442</v>
      </c>
      <c r="OC44" s="13">
        <v>0.59672817241379295</v>
      </c>
      <c r="OD44" s="13">
        <v>0.29636167241379308</v>
      </c>
      <c r="OE44" s="13">
        <v>0.32232674137931039</v>
      </c>
      <c r="OF44" s="13">
        <v>0.34793367241379314</v>
      </c>
      <c r="OG44" s="13">
        <v>0.62881779310344843</v>
      </c>
      <c r="OH44" s="13">
        <v>0.68307072413793091</v>
      </c>
      <c r="OI44" s="13">
        <v>1.6698275862068967E-2</v>
      </c>
      <c r="OJ44" s="13">
        <v>2.9837471379310339</v>
      </c>
      <c r="OK44" s="13">
        <v>0.59518058620689662</v>
      </c>
      <c r="OL44" s="13">
        <v>0.6112230344827585</v>
      </c>
      <c r="OM44" s="13">
        <v>0.6999071551724142</v>
      </c>
      <c r="ON44" s="13">
        <v>0.71211389655172408</v>
      </c>
      <c r="OO44" s="13">
        <v>38.21</v>
      </c>
      <c r="OP44" s="13">
        <v>41.039285714000002</v>
      </c>
      <c r="OQ44" s="13">
        <v>126.06428570999999</v>
      </c>
      <c r="OR44" s="13">
        <f t="shared" si="80"/>
        <v>44.935714290000007</v>
      </c>
      <c r="OS44" s="13">
        <f t="shared" si="175"/>
        <v>26.814406664380062</v>
      </c>
      <c r="OT44" s="13">
        <v>0.56181621621621625</v>
      </c>
      <c r="OU44" s="13">
        <v>0.25870810810810807</v>
      </c>
      <c r="OV44" s="13">
        <v>8.2827027027027045E-2</v>
      </c>
      <c r="OW44" s="13">
        <v>0.11456486486486485</v>
      </c>
      <c r="OX44" s="13">
        <v>0.10941891891891893</v>
      </c>
      <c r="OY44" s="13">
        <v>9.8637837837837861E-2</v>
      </c>
      <c r="OZ44" s="13">
        <v>0.64932767567567562</v>
      </c>
      <c r="PA44" s="13">
        <v>0.72771005405405398</v>
      </c>
      <c r="PB44" s="13">
        <v>0.37548943243243238</v>
      </c>
      <c r="PC44" s="13">
        <v>0.50260735135135137</v>
      </c>
      <c r="PD44" s="13">
        <v>0.36638375675675672</v>
      </c>
      <c r="PE44" s="13">
        <v>0.66440059459459444</v>
      </c>
      <c r="PF44" s="13">
        <v>0.69381764864864848</v>
      </c>
      <c r="PG44" s="13">
        <v>5.1459459459459438E-3</v>
      </c>
      <c r="PH44" s="13">
        <v>3.923250729729729</v>
      </c>
      <c r="PI44" s="13">
        <v>0.5102977567567567</v>
      </c>
      <c r="PJ44" s="13">
        <v>0.56763362162162156</v>
      </c>
      <c r="PK44" s="13">
        <v>0.6413328378378379</v>
      </c>
      <c r="PL44" s="13">
        <v>0.68322767567567588</v>
      </c>
      <c r="PM44" s="13">
        <f t="shared" si="164"/>
        <v>0.45931452513532883</v>
      </c>
      <c r="PN44" s="13">
        <v>43.201999999999998</v>
      </c>
      <c r="PO44" s="13">
        <v>44.231818181999998</v>
      </c>
      <c r="PP44" s="13">
        <v>42.381818182000004</v>
      </c>
      <c r="PQ44" s="13">
        <f t="shared" si="92"/>
        <v>41.922503656864677</v>
      </c>
      <c r="PR44" s="13">
        <v>119.19090909000001</v>
      </c>
      <c r="PS44" s="13">
        <f t="shared" si="200"/>
        <v>69.809090909999995</v>
      </c>
      <c r="PT44" s="13">
        <f t="shared" si="165"/>
        <v>50.800777319580462</v>
      </c>
      <c r="PU44" s="13">
        <v>0.40671304347826082</v>
      </c>
      <c r="PV44" s="13">
        <v>0.18045652173913043</v>
      </c>
      <c r="PW44" s="13">
        <v>8.6391304347826076E-2</v>
      </c>
      <c r="PX44" s="13">
        <v>9.8965217391304358E-2</v>
      </c>
      <c r="PY44" s="13">
        <v>8.5095652173913044E-2</v>
      </c>
      <c r="PZ44" s="13">
        <v>7.2656521739130425E-2</v>
      </c>
      <c r="QA44" s="13">
        <v>0.59829847826086957</v>
      </c>
      <c r="QB44" s="13">
        <v>0.63872313043478246</v>
      </c>
      <c r="QC44" s="13">
        <v>0.28442147826086961</v>
      </c>
      <c r="QD44" s="13">
        <v>0.34726426086956524</v>
      </c>
      <c r="QE44" s="13">
        <v>0.38286634782608692</v>
      </c>
      <c r="QF44" s="13">
        <v>0.64661586956521755</v>
      </c>
      <c r="QG44" s="13">
        <v>0.69129978260869562</v>
      </c>
      <c r="QH44" s="13">
        <v>1.3869565217391302E-2</v>
      </c>
      <c r="QI44" s="13">
        <v>3.1711503913043479</v>
      </c>
      <c r="QJ44" s="13">
        <v>0.61033330434782618</v>
      </c>
      <c r="QK44" s="13">
        <v>0.64836739130434784</v>
      </c>
      <c r="QL44" s="13">
        <v>0.71806500000000006</v>
      </c>
      <c r="QM44" s="13">
        <v>0.74558369565217375</v>
      </c>
      <c r="QN44" s="13">
        <f t="shared" si="166"/>
        <v>0.16244174788297852</v>
      </c>
      <c r="QO44" s="13">
        <v>38.07</v>
      </c>
      <c r="QP44" s="13">
        <v>38.9</v>
      </c>
      <c r="QQ44" s="13">
        <v>114.58571429</v>
      </c>
      <c r="QR44" s="13">
        <f>DZ44-QQ44</f>
        <v>74.414285710000001</v>
      </c>
      <c r="QS44" s="13">
        <f>QB44*QR44</f>
        <v>47.530125517759501</v>
      </c>
      <c r="QT44" s="13">
        <v>0.53547560975609765</v>
      </c>
      <c r="QU44" s="13">
        <v>0.23207073170731704</v>
      </c>
      <c r="QV44" s="13">
        <v>6.1834146341463406E-2</v>
      </c>
      <c r="QW44" s="13">
        <v>9.1756097560975608E-2</v>
      </c>
      <c r="QX44" s="13">
        <v>8.4382926829268304E-2</v>
      </c>
      <c r="QY44" s="13">
        <v>7.6997560975609738E-2</v>
      </c>
      <c r="QZ44" s="13">
        <v>0.7024556585365852</v>
      </c>
      <c r="RA44" s="13">
        <v>0.75478914634146343</v>
      </c>
      <c r="RB44" s="13">
        <v>0.43134436585365843</v>
      </c>
      <c r="RC44" s="13">
        <v>0.53784199999999993</v>
      </c>
      <c r="RD44" s="13">
        <v>0.39290885365853662</v>
      </c>
      <c r="RE44" s="13">
        <v>0.69265168292682922</v>
      </c>
      <c r="RF44" s="13">
        <v>0.71631341463414611</v>
      </c>
      <c r="RG44" s="13">
        <v>1.017073170731707E-3</v>
      </c>
      <c r="RH44" s="13">
        <v>4.9561229512195126</v>
      </c>
      <c r="RI44" s="13">
        <v>0.49914921951219515</v>
      </c>
      <c r="RJ44" s="13">
        <v>0.5613218536585366</v>
      </c>
      <c r="RK44" s="13">
        <v>0.63369987804878058</v>
      </c>
      <c r="RL44" s="13">
        <v>0.68494558536585382</v>
      </c>
      <c r="RM44" s="13">
        <f t="shared" si="167"/>
        <v>0.53359425039829433</v>
      </c>
      <c r="RN44" s="13">
        <v>0.46244883720930224</v>
      </c>
      <c r="RO44" s="13">
        <v>0.21904651162790695</v>
      </c>
      <c r="RP44" s="13">
        <v>6.1627906976744175E-2</v>
      </c>
      <c r="RQ44" s="13">
        <v>8.9593023255813947E-2</v>
      </c>
      <c r="RR44" s="13">
        <v>8.2269767441860472E-2</v>
      </c>
      <c r="RS44" s="13">
        <v>7.274651162790699E-2</v>
      </c>
      <c r="RT44" s="13">
        <v>0.65413451162790714</v>
      </c>
      <c r="RU44" s="13">
        <v>0.74121746511627906</v>
      </c>
      <c r="RV44" s="13">
        <v>0.40345518604651165</v>
      </c>
      <c r="RW44" s="13">
        <v>0.54228046511627892</v>
      </c>
      <c r="RX44" s="13">
        <v>0.3487507906976744</v>
      </c>
      <c r="RY44" s="13">
        <v>0.68168455813953488</v>
      </c>
      <c r="RZ44" s="13">
        <v>0.71652213953488375</v>
      </c>
      <c r="SA44" s="13">
        <v>7.3232558139534895E-3</v>
      </c>
      <c r="SB44" s="13">
        <v>4.1416649302325581</v>
      </c>
      <c r="SC44" s="13">
        <v>0.47508013953488393</v>
      </c>
      <c r="SD44" s="13">
        <v>0.53677609302325591</v>
      </c>
      <c r="SE44" s="13">
        <v>0.61058067441860464</v>
      </c>
      <c r="SF44" s="13">
        <v>0.65636446511627922</v>
      </c>
      <c r="SG44" s="13">
        <f t="shared" si="168"/>
        <v>0.46749485125054852</v>
      </c>
      <c r="SH44" s="21">
        <v>165.0952380952381</v>
      </c>
      <c r="SI44" s="21">
        <v>-9999</v>
      </c>
      <c r="SJ44" s="21">
        <v>-9999</v>
      </c>
      <c r="SK44" s="13">
        <v>0.51270270270270268</v>
      </c>
      <c r="SL44" s="13">
        <v>0.21903243243243251</v>
      </c>
      <c r="SM44" s="13">
        <v>5.0743243243243252E-2</v>
      </c>
      <c r="SN44" s="13">
        <v>7.7586486486486486E-2</v>
      </c>
      <c r="SO44" s="13">
        <v>7.5372972972972963E-2</v>
      </c>
      <c r="SP44" s="13">
        <v>6.8324324324324337E-2</v>
      </c>
      <c r="SQ44" s="13">
        <v>0.72030891891891891</v>
      </c>
      <c r="SR44" s="13">
        <v>0.80286589189189184</v>
      </c>
      <c r="SS44" s="13">
        <v>0.46304027027027017</v>
      </c>
      <c r="ST44" s="13">
        <v>0.60734989189189192</v>
      </c>
      <c r="SU44" s="13">
        <v>0.3946657297297298</v>
      </c>
      <c r="SV44" s="13">
        <v>0.73200581081081062</v>
      </c>
      <c r="SW44" s="13">
        <v>0.75557916216216203</v>
      </c>
      <c r="SX44" s="13">
        <v>2.2135135135135115E-3</v>
      </c>
      <c r="SY44" s="13">
        <v>5.6109298918918906</v>
      </c>
      <c r="SZ44" s="13">
        <v>0.49291072972972955</v>
      </c>
      <c r="TA44" s="13">
        <v>0.55111456756756749</v>
      </c>
      <c r="TB44" s="13">
        <v>0.63632937837837844</v>
      </c>
      <c r="TC44" s="13">
        <v>0.67831072972972994</v>
      </c>
      <c r="TD44" s="13">
        <v>1.9747047209999999</v>
      </c>
      <c r="TE44" s="13">
        <v>-0.57078196800000003</v>
      </c>
      <c r="TF44" s="13">
        <f t="shared" si="73"/>
        <v>0.60430785619174454</v>
      </c>
      <c r="TG44" s="21">
        <v>132.08823529411765</v>
      </c>
      <c r="TH44" s="21">
        <f t="shared" si="169"/>
        <v>70.911764705882348</v>
      </c>
      <c r="TI44" s="24">
        <f t="shared" si="74"/>
        <v>56.932637216216207</v>
      </c>
      <c r="TJ44" s="26">
        <v>43</v>
      </c>
      <c r="TK44" s="24">
        <v>5.31</v>
      </c>
      <c r="TL44" s="13">
        <v>1.05</v>
      </c>
      <c r="TM44" s="24">
        <v>81</v>
      </c>
      <c r="TN44" s="24">
        <v>27.4</v>
      </c>
      <c r="TO44" s="24">
        <v>5.6</v>
      </c>
      <c r="TP44" s="24">
        <v>10.1</v>
      </c>
    </row>
    <row r="45" spans="1:536" x14ac:dyDescent="0.25">
      <c r="A45" s="10">
        <v>44</v>
      </c>
      <c r="B45" s="20">
        <v>6</v>
      </c>
      <c r="C45" s="21">
        <v>306</v>
      </c>
      <c r="D45" s="21">
        <v>3</v>
      </c>
      <c r="E45" s="13" t="s">
        <v>67</v>
      </c>
      <c r="F45" s="21">
        <v>2</v>
      </c>
      <c r="G45" s="24">
        <f t="shared" si="17"/>
        <v>179.20000000000002</v>
      </c>
      <c r="H45" s="24">
        <f t="shared" si="18"/>
        <v>59.733333333333341</v>
      </c>
      <c r="I45" s="21">
        <v>160</v>
      </c>
      <c r="J45" s="13">
        <f t="shared" si="19"/>
        <v>59.733333333333341</v>
      </c>
      <c r="K45" s="13">
        <f t="shared" si="20"/>
        <v>59.733333333333341</v>
      </c>
      <c r="L45" s="13">
        <f t="shared" si="21"/>
        <v>59.733333333333341</v>
      </c>
      <c r="M45" s="22">
        <v>408713.138806</v>
      </c>
      <c r="N45" s="22">
        <v>3660474.9583800002</v>
      </c>
      <c r="O45" s="23">
        <v>33.079042999999999</v>
      </c>
      <c r="P45" s="23">
        <v>-111.97806300000001</v>
      </c>
      <c r="Q45" s="13">
        <v>46.4</v>
      </c>
      <c r="R45" s="13">
        <v>27.439999999999998</v>
      </c>
      <c r="S45" s="13">
        <v>26.160000000000004</v>
      </c>
      <c r="T45" s="13">
        <v>52.400000000000006</v>
      </c>
      <c r="U45" s="13">
        <v>23.439999999999998</v>
      </c>
      <c r="V45" s="13">
        <v>24.160000000000004</v>
      </c>
      <c r="W45" s="10">
        <v>-9999</v>
      </c>
      <c r="X45" s="10">
        <v>-9999</v>
      </c>
      <c r="Y45" s="10">
        <v>-9999</v>
      </c>
      <c r="Z45" s="13">
        <v>49.533333333333303</v>
      </c>
      <c r="AA45" s="24">
        <v>57.1</v>
      </c>
      <c r="AB45" s="24">
        <v>37.700000000000003</v>
      </c>
      <c r="AC45" s="24">
        <v>4.2</v>
      </c>
      <c r="AD45" s="10">
        <v>8.4</v>
      </c>
      <c r="AE45" s="10">
        <v>7.2</v>
      </c>
      <c r="AF45" s="13">
        <v>0.68</v>
      </c>
      <c r="AG45" s="10" t="s">
        <v>126</v>
      </c>
      <c r="AH45" s="10">
        <v>2</v>
      </c>
      <c r="AI45" s="24">
        <v>1.1000000000000001</v>
      </c>
      <c r="AJ45" s="24">
        <v>0.2</v>
      </c>
      <c r="AK45" s="10">
        <v>0</v>
      </c>
      <c r="AL45" s="10">
        <v>283</v>
      </c>
      <c r="AM45" s="10">
        <v>34</v>
      </c>
      <c r="AN45" s="13">
        <v>1.07</v>
      </c>
      <c r="AO45" s="24">
        <v>6.1</v>
      </c>
      <c r="AP45" s="24">
        <v>15.5</v>
      </c>
      <c r="AQ45" s="13">
        <v>3.75</v>
      </c>
      <c r="AR45" s="10">
        <v>3162</v>
      </c>
      <c r="AS45" s="10">
        <v>288</v>
      </c>
      <c r="AT45" s="10">
        <v>220</v>
      </c>
      <c r="AU45" s="10">
        <v>19.899999999999999</v>
      </c>
      <c r="AV45" s="10">
        <v>0</v>
      </c>
      <c r="AW45" s="10">
        <v>4</v>
      </c>
      <c r="AX45" s="10">
        <v>79</v>
      </c>
      <c r="AY45" s="10">
        <v>12</v>
      </c>
      <c r="AZ45" s="10">
        <v>5</v>
      </c>
      <c r="BA45" s="10">
        <v>1.1000000000000001</v>
      </c>
      <c r="BB45" s="10">
        <v>40</v>
      </c>
      <c r="BC45" s="25">
        <v>1.6134672061541537</v>
      </c>
      <c r="BD45" s="25">
        <v>1.9276867758689571</v>
      </c>
      <c r="BE45" s="25">
        <v>1.4384177404854659</v>
      </c>
      <c r="BF45" s="25">
        <v>1.0034446607757976</v>
      </c>
      <c r="BG45" s="25">
        <v>3.4052044609665426</v>
      </c>
      <c r="BH45" s="25">
        <v>5.5732960782357051</v>
      </c>
      <c r="BI45" s="13">
        <f t="shared" si="22"/>
        <v>14.164615928092443</v>
      </c>
      <c r="BJ45" s="13">
        <f t="shared" si="23"/>
        <v>19.918286890034306</v>
      </c>
      <c r="BK45" s="13">
        <f t="shared" si="24"/>
        <v>23.932065533137497</v>
      </c>
      <c r="BL45" s="13">
        <f t="shared" ref="BL45:BM45" si="203">(BK45+(BG45*4))</f>
        <v>37.552883377003667</v>
      </c>
      <c r="BM45" s="13">
        <f t="shared" si="203"/>
        <v>59.846067689946487</v>
      </c>
      <c r="BN45" s="13">
        <f t="shared" si="26"/>
        <v>4.0137786431031905</v>
      </c>
      <c r="BO45" s="13">
        <f t="shared" si="27"/>
        <v>13.62081784386617</v>
      </c>
      <c r="BP45" s="13">
        <f t="shared" si="28"/>
        <v>22.29318431294282</v>
      </c>
      <c r="BQ45" s="13">
        <f t="shared" si="29"/>
        <v>39.927780799912185</v>
      </c>
      <c r="BR45" s="25">
        <v>2.6324991258304613</v>
      </c>
      <c r="BS45" s="25">
        <v>2.2672792648821414</v>
      </c>
      <c r="BT45" s="25">
        <v>2.1026870442513235</v>
      </c>
      <c r="BU45" s="25">
        <v>1.956966701612501</v>
      </c>
      <c r="BV45" s="25">
        <v>2.1660470879801732</v>
      </c>
      <c r="BW45" s="25">
        <v>1.5617203871869076</v>
      </c>
      <c r="BX45" s="13">
        <f t="shared" si="30"/>
        <v>19.599113562850413</v>
      </c>
      <c r="BY45" s="13">
        <f t="shared" si="31"/>
        <v>28.009861739855708</v>
      </c>
      <c r="BZ45" s="13">
        <f t="shared" si="32"/>
        <v>35.837728546305712</v>
      </c>
      <c r="CA45" s="13">
        <f t="shared" si="33"/>
        <v>7.8278668064500039</v>
      </c>
      <c r="CB45" s="13">
        <f t="shared" si="34"/>
        <v>8.6641883519206928</v>
      </c>
      <c r="CC45" s="13">
        <f t="shared" si="35"/>
        <v>6.2468815487476306</v>
      </c>
      <c r="CD45" s="13">
        <f t="shared" si="36"/>
        <v>22.738936707118327</v>
      </c>
      <c r="CE45" s="13">
        <v>5.1949999999999994</v>
      </c>
      <c r="CF45" s="13">
        <v>1.1850000000000001</v>
      </c>
      <c r="CG45" s="13">
        <v>0.94500000000000006</v>
      </c>
      <c r="CH45" s="13">
        <v>2.3499999999999996</v>
      </c>
      <c r="CI45" s="13">
        <v>2.7650000000000001</v>
      </c>
      <c r="CJ45" s="13">
        <v>2.5</v>
      </c>
      <c r="CK45" s="13">
        <f t="shared" si="179"/>
        <v>25.519999999999996</v>
      </c>
      <c r="CL45" s="13">
        <f t="shared" si="180"/>
        <v>29.299999999999997</v>
      </c>
      <c r="CM45" s="13">
        <f t="shared" si="181"/>
        <v>38.699999999999996</v>
      </c>
      <c r="CN45" s="13">
        <f t="shared" si="194"/>
        <v>49.76</v>
      </c>
      <c r="CO45" s="13">
        <f t="shared" si="194"/>
        <v>59.76</v>
      </c>
      <c r="CP45" s="13">
        <f t="shared" si="183"/>
        <v>9.3999999999999986</v>
      </c>
      <c r="CQ45" s="13">
        <f t="shared" si="184"/>
        <v>11.06</v>
      </c>
      <c r="CR45" s="13">
        <f t="shared" si="185"/>
        <v>10</v>
      </c>
      <c r="CS45" s="13">
        <f t="shared" si="186"/>
        <v>30.46</v>
      </c>
      <c r="CT45" s="10">
        <v>-9999</v>
      </c>
      <c r="CU45" s="10">
        <v>-9999</v>
      </c>
      <c r="CV45" s="10">
        <v>-9999</v>
      </c>
      <c r="CW45" s="10">
        <v>-9999</v>
      </c>
      <c r="CX45" s="10">
        <v>-9999</v>
      </c>
      <c r="CY45" s="10">
        <v>-9999</v>
      </c>
      <c r="CZ45" s="13">
        <v>15.2</v>
      </c>
      <c r="DA45" s="13">
        <v>15.2</v>
      </c>
      <c r="DB45" s="13">
        <v>15.2</v>
      </c>
      <c r="DC45" s="13">
        <v>28.666666666666668</v>
      </c>
      <c r="DD45" s="13">
        <v>35</v>
      </c>
      <c r="DE45" s="13">
        <v>38</v>
      </c>
      <c r="DF45" s="13">
        <v>48.666666666666664</v>
      </c>
      <c r="DG45" s="13">
        <v>51.333333333333336</v>
      </c>
      <c r="DH45" s="13">
        <v>61.666666666666664</v>
      </c>
      <c r="DI45" s="13">
        <v>61.333333333333336</v>
      </c>
      <c r="DJ45" s="13">
        <v>66.666666666666671</v>
      </c>
      <c r="DK45" s="13">
        <v>74</v>
      </c>
      <c r="DL45" s="13">
        <v>79.666666666666671</v>
      </c>
      <c r="DM45" s="13">
        <v>79.666666666666671</v>
      </c>
      <c r="DN45" s="13">
        <v>82</v>
      </c>
      <c r="DO45" s="13">
        <v>80.333333333333329</v>
      </c>
      <c r="DP45" s="13">
        <v>89.333333333333329</v>
      </c>
      <c r="DQ45" s="13">
        <f t="shared" si="45"/>
        <v>78</v>
      </c>
      <c r="DR45" s="13">
        <f t="shared" si="46"/>
        <v>78</v>
      </c>
      <c r="DS45" s="13">
        <v>83.333333333333329</v>
      </c>
      <c r="DT45" s="13">
        <v>88.333333333333329</v>
      </c>
      <c r="DU45" s="21">
        <v>131</v>
      </c>
      <c r="DV45" s="21">
        <v>147</v>
      </c>
      <c r="DW45" s="21">
        <v>166</v>
      </c>
      <c r="DX45" s="21">
        <v>171</v>
      </c>
      <c r="DY45" s="21">
        <v>178</v>
      </c>
      <c r="DZ45" s="21">
        <v>189</v>
      </c>
      <c r="EA45" s="21">
        <v>199</v>
      </c>
      <c r="EB45" s="21">
        <v>199</v>
      </c>
      <c r="EC45" s="21">
        <v>201</v>
      </c>
      <c r="ED45" s="21">
        <v>203</v>
      </c>
      <c r="EE45" s="12">
        <v>-9999</v>
      </c>
      <c r="EF45" s="12">
        <v>-9999</v>
      </c>
      <c r="EG45" s="12">
        <v>-9999</v>
      </c>
      <c r="EH45" s="12">
        <v>-9999</v>
      </c>
      <c r="EI45" s="12">
        <v>-9999</v>
      </c>
      <c r="EJ45" s="12">
        <v>-9999</v>
      </c>
      <c r="EK45" s="12">
        <v>-9999</v>
      </c>
      <c r="EL45" s="12">
        <v>-9999</v>
      </c>
      <c r="EM45" s="12">
        <v>-9999</v>
      </c>
      <c r="EN45" s="12">
        <v>-9999</v>
      </c>
      <c r="EO45" s="10">
        <v>-9999</v>
      </c>
      <c r="EP45" s="10">
        <v>-9999</v>
      </c>
      <c r="EQ45" s="10">
        <v>-9999</v>
      </c>
      <c r="ER45" s="10">
        <v>-9999</v>
      </c>
      <c r="ES45" s="10">
        <v>-9999</v>
      </c>
      <c r="ET45" s="10">
        <v>-9999</v>
      </c>
      <c r="EU45" s="10">
        <v>-9999</v>
      </c>
      <c r="EV45" s="10">
        <v>-9999</v>
      </c>
      <c r="EW45" s="10">
        <v>-9999</v>
      </c>
      <c r="EX45" s="10">
        <v>-9999</v>
      </c>
      <c r="EY45" s="21">
        <v>-9999</v>
      </c>
      <c r="EZ45" s="21">
        <v>-9999</v>
      </c>
      <c r="FA45" s="21">
        <v>-9999</v>
      </c>
      <c r="FB45" s="21">
        <v>-9999</v>
      </c>
      <c r="FC45" s="21">
        <v>-9999</v>
      </c>
      <c r="FD45" s="21">
        <v>-9999</v>
      </c>
      <c r="FE45" s="21">
        <v>-9999</v>
      </c>
      <c r="FF45" s="21">
        <v>-9999</v>
      </c>
      <c r="FG45" s="21">
        <v>-9999</v>
      </c>
      <c r="FH45" s="10">
        <v>-9999</v>
      </c>
      <c r="FI45" s="13">
        <v>340.69</v>
      </c>
      <c r="FJ45" s="10">
        <v>13</v>
      </c>
      <c r="FK45" s="10">
        <v>339.07</v>
      </c>
      <c r="FL45" s="10">
        <v>129</v>
      </c>
      <c r="FM45" s="10">
        <v>122.08</v>
      </c>
      <c r="FN45" s="10">
        <v>325.20999999999998</v>
      </c>
      <c r="FO45" s="10">
        <v>185.44</v>
      </c>
      <c r="FP45" s="10">
        <v>141.04999999999998</v>
      </c>
      <c r="FQ45" s="13">
        <f t="shared" si="47"/>
        <v>1382.8431372549016</v>
      </c>
      <c r="FR45" s="13">
        <f t="shared" si="48"/>
        <v>1234.6813725490192</v>
      </c>
      <c r="FS45" s="13">
        <f t="shared" si="156"/>
        <v>3340.0980392156862</v>
      </c>
      <c r="FT45" s="13">
        <f t="shared" si="157"/>
        <v>3324.2156862745096</v>
      </c>
      <c r="FU45" s="13">
        <f t="shared" si="49"/>
        <v>1196.8627450980391</v>
      </c>
      <c r="FV45" s="13">
        <f t="shared" si="50"/>
        <v>3188.3333333333335</v>
      </c>
      <c r="FW45" s="13">
        <f t="shared" si="51"/>
        <v>11049.509803921568</v>
      </c>
      <c r="FX45" s="13">
        <f t="shared" si="52"/>
        <v>1818.0392156862745</v>
      </c>
      <c r="FY45" s="13">
        <v>65.06</v>
      </c>
      <c r="FZ45" s="13">
        <v>120.47</v>
      </c>
      <c r="GA45" s="13">
        <f t="shared" si="53"/>
        <v>-9.0000000000003411E-2</v>
      </c>
      <c r="GB45" s="10">
        <v>3.24</v>
      </c>
      <c r="GC45" s="13">
        <f t="shared" si="54"/>
        <v>108.21917647058825</v>
      </c>
      <c r="GD45" s="13">
        <v>1.07</v>
      </c>
      <c r="GE45" s="13">
        <f t="shared" si="55"/>
        <v>35.56910784313726</v>
      </c>
      <c r="GF45" s="13">
        <v>1.84</v>
      </c>
      <c r="GG45" s="13">
        <f t="shared" si="56"/>
        <v>22.022274509803918</v>
      </c>
      <c r="GH45" s="13">
        <v>3.82</v>
      </c>
      <c r="GI45" s="13">
        <f t="shared" si="57"/>
        <v>69.449098039215684</v>
      </c>
      <c r="GJ45" s="13">
        <f t="shared" si="58"/>
        <v>235.25965686274509</v>
      </c>
      <c r="GK45" s="13">
        <f t="shared" si="59"/>
        <v>210.05326505602238</v>
      </c>
      <c r="GL45" s="10">
        <v>17.2</v>
      </c>
      <c r="GM45" s="13">
        <v>4.7</v>
      </c>
      <c r="GN45" s="13">
        <f t="shared" si="60"/>
        <v>3932.5203087248565</v>
      </c>
      <c r="GO45" s="13">
        <v>1.76</v>
      </c>
      <c r="GP45" s="13">
        <f t="shared" si="61"/>
        <v>0.37446808510638296</v>
      </c>
      <c r="GQ45" s="13">
        <f t="shared" si="62"/>
        <v>1472.6033496501589</v>
      </c>
      <c r="GR45" s="13">
        <f t="shared" si="63"/>
        <v>1649.3157516081781</v>
      </c>
      <c r="GS45" s="21">
        <v>-9999</v>
      </c>
      <c r="GT45" s="13">
        <v>3775.65</v>
      </c>
      <c r="GU45" s="13">
        <f t="shared" si="64"/>
        <v>1396.9905000000001</v>
      </c>
      <c r="GV45" s="13">
        <f t="shared" si="65"/>
        <v>1564.6293600000004</v>
      </c>
      <c r="GW45" s="21">
        <v>-9999</v>
      </c>
      <c r="GX45" s="21">
        <v>-9999</v>
      </c>
      <c r="GY45" s="13">
        <v>2.14</v>
      </c>
      <c r="GZ45" s="13">
        <f t="shared" si="66"/>
        <v>2.08</v>
      </c>
      <c r="HA45" s="21">
        <v>2252</v>
      </c>
      <c r="HB45" s="13">
        <f t="shared" si="158"/>
        <v>0.44255319148936167</v>
      </c>
      <c r="HC45" s="21">
        <f t="shared" si="174"/>
        <v>1790.551800142807</v>
      </c>
      <c r="HD45" s="22">
        <f t="shared" si="159"/>
        <v>1.2159090909090911</v>
      </c>
      <c r="HE45" s="21">
        <f t="shared" si="160"/>
        <v>1884.2629223932715</v>
      </c>
      <c r="HF45" s="13">
        <v>4.53</v>
      </c>
      <c r="HG45" s="22">
        <f t="shared" si="67"/>
        <v>81.111996546469157</v>
      </c>
      <c r="HH45" s="22">
        <v>0</v>
      </c>
      <c r="HI45" s="13">
        <v>0.53911333333333333</v>
      </c>
      <c r="HJ45" s="13">
        <v>0.38424000000000003</v>
      </c>
      <c r="HK45" s="13">
        <v>0.38962000000000002</v>
      </c>
      <c r="HL45" s="13">
        <v>0.32769666666666658</v>
      </c>
      <c r="HM45" s="13">
        <v>0.20018666666666671</v>
      </c>
      <c r="HN45" s="13">
        <v>0.18391333333333332</v>
      </c>
      <c r="HO45" s="13">
        <v>0.24384586666666669</v>
      </c>
      <c r="HP45" s="13">
        <v>0.16102793333333337</v>
      </c>
      <c r="HQ45" s="13">
        <v>7.9256566666666653E-2</v>
      </c>
      <c r="HR45" s="13">
        <v>-6.9985666666666667E-3</v>
      </c>
      <c r="HS45" s="13">
        <v>0.16781706666666665</v>
      </c>
      <c r="HT45" s="13">
        <v>0.45846830000000005</v>
      </c>
      <c r="HU45" s="13">
        <v>0.49133446666666675</v>
      </c>
      <c r="HV45" s="13">
        <v>0.12750999999999998</v>
      </c>
      <c r="HW45" s="13">
        <v>0.64546106666666658</v>
      </c>
      <c r="HX45" s="13">
        <v>1.0422693999999999</v>
      </c>
      <c r="HY45" s="13">
        <v>0.68746076666666667</v>
      </c>
      <c r="HZ45" s="13">
        <v>1.0356752333333332</v>
      </c>
      <c r="IA45" s="13">
        <v>0.73191323333333336</v>
      </c>
      <c r="IB45" s="13">
        <v>0.57352000000000003</v>
      </c>
      <c r="IC45" s="13">
        <v>0.42102000000000006</v>
      </c>
      <c r="ID45" s="13">
        <v>0.40764</v>
      </c>
      <c r="IE45" s="13">
        <v>0.37299333333333345</v>
      </c>
      <c r="IF45" s="13">
        <v>0.25474000000000002</v>
      </c>
      <c r="IG45" s="13">
        <v>0.22882</v>
      </c>
      <c r="IH45" s="13">
        <v>0.2118168</v>
      </c>
      <c r="II45" s="13">
        <v>0.16894653333333337</v>
      </c>
      <c r="IJ45" s="13">
        <v>6.0404533333333323E-2</v>
      </c>
      <c r="IK45" s="13">
        <v>1.5995266666666667E-2</v>
      </c>
      <c r="IL45" s="13">
        <v>0.15336739999999996</v>
      </c>
      <c r="IM45" s="13">
        <v>0.38485946666666682</v>
      </c>
      <c r="IN45" s="13">
        <v>0.42952773333333316</v>
      </c>
      <c r="IO45" s="13">
        <v>0.11825333333333329</v>
      </c>
      <c r="IP45" s="13">
        <v>0.53779400000000011</v>
      </c>
      <c r="IQ45" s="13">
        <v>0.91184233333333309</v>
      </c>
      <c r="IR45" s="13">
        <v>0.72484573333333346</v>
      </c>
      <c r="IS45" s="13">
        <v>0.92307660000000025</v>
      </c>
      <c r="IT45" s="13">
        <v>0.76109446666666647</v>
      </c>
      <c r="IU45" s="13">
        <v>0.60519545454545454</v>
      </c>
      <c r="IV45" s="13">
        <v>0.4177136363636364</v>
      </c>
      <c r="IW45" s="13">
        <v>0.41677727272727272</v>
      </c>
      <c r="IX45" s="13">
        <v>0.36473181818181821</v>
      </c>
      <c r="IY45" s="13">
        <v>0.26989090909090907</v>
      </c>
      <c r="IZ45" s="13">
        <v>0.23219090909090914</v>
      </c>
      <c r="JA45" s="13">
        <v>0.24760409090909088</v>
      </c>
      <c r="JB45" s="13">
        <v>0.1840431818181818</v>
      </c>
      <c r="JC45" s="13">
        <v>6.7578818181818198E-2</v>
      </c>
      <c r="JD45" s="13">
        <v>9.8659090909090918E-4</v>
      </c>
      <c r="JE45" s="13">
        <v>0.18309159090909094</v>
      </c>
      <c r="JF45" s="13">
        <v>0.38278963636363633</v>
      </c>
      <c r="JG45" s="13">
        <v>0.44503654545454535</v>
      </c>
      <c r="JH45" s="13">
        <v>9.4840909090909073E-2</v>
      </c>
      <c r="JI45" s="13">
        <v>0.65948404545454564</v>
      </c>
      <c r="JJ45" s="13">
        <v>0.99694859090909094</v>
      </c>
      <c r="JK45" s="13">
        <v>0.73835249999999997</v>
      </c>
      <c r="JL45" s="13">
        <v>0.99716381818181821</v>
      </c>
      <c r="JM45" s="13">
        <v>0.77831790909090903</v>
      </c>
      <c r="JN45" s="13">
        <v>0.59900526315789471</v>
      </c>
      <c r="JO45" s="13">
        <v>0.39447368421052625</v>
      </c>
      <c r="JP45" s="13">
        <v>0.40439473684210531</v>
      </c>
      <c r="JQ45" s="13">
        <v>0.34880526315789467</v>
      </c>
      <c r="JR45" s="13">
        <v>0.25895263157894738</v>
      </c>
      <c r="JS45" s="13">
        <v>0.2215368421052632</v>
      </c>
      <c r="JT45" s="13">
        <v>0.26367810526315788</v>
      </c>
      <c r="JU45" s="13">
        <v>0.19359194736842103</v>
      </c>
      <c r="JV45" s="13">
        <v>6.1377842105263161E-2</v>
      </c>
      <c r="JW45" s="13">
        <v>-1.2529789473684211E-2</v>
      </c>
      <c r="JX45" s="13">
        <v>0.20563952631578947</v>
      </c>
      <c r="JY45" s="13">
        <v>0.39598747368421061</v>
      </c>
      <c r="JZ45" s="13">
        <v>0.4597308421052631</v>
      </c>
      <c r="KA45" s="13">
        <v>8.9852631578947365E-2</v>
      </c>
      <c r="KB45" s="13">
        <v>0.71705015789473681</v>
      </c>
      <c r="KC45" s="13">
        <v>1.0651648421052631</v>
      </c>
      <c r="KD45" s="13">
        <v>0.7797613684210527</v>
      </c>
      <c r="KE45" s="13">
        <v>1.0540884736842107</v>
      </c>
      <c r="KF45" s="13">
        <v>0.81715205263157886</v>
      </c>
      <c r="KG45" s="13">
        <v>0.53996818181818185</v>
      </c>
      <c r="KH45" s="13">
        <v>0.35611818181818183</v>
      </c>
      <c r="KI45" s="13">
        <v>0.31536818181818183</v>
      </c>
      <c r="KJ45" s="13">
        <v>0.31459545454545457</v>
      </c>
      <c r="KK45" s="13">
        <v>0.21975000000000006</v>
      </c>
      <c r="KL45" s="13">
        <v>0.18899999999999997</v>
      </c>
      <c r="KM45" s="13">
        <v>0.26331431818181822</v>
      </c>
      <c r="KN45" s="13">
        <v>0.26226854545454548</v>
      </c>
      <c r="KO45" s="13">
        <v>6.1494863636363646E-2</v>
      </c>
      <c r="KP45" s="13">
        <v>6.04045E-2</v>
      </c>
      <c r="KQ45" s="13">
        <v>0.20521177272727273</v>
      </c>
      <c r="KR45" s="13">
        <v>0.42105122727272731</v>
      </c>
      <c r="KS45" s="13">
        <v>0.48109672727272729</v>
      </c>
      <c r="KT45" s="13">
        <v>9.4845454545454552E-2</v>
      </c>
      <c r="KU45" s="13">
        <v>0.71755277272727269</v>
      </c>
      <c r="KV45" s="13">
        <v>0.79084004545454545</v>
      </c>
      <c r="KW45" s="13">
        <v>0.78390477272727277</v>
      </c>
      <c r="KX45" s="13">
        <v>0.82593136363636366</v>
      </c>
      <c r="KY45" s="13">
        <v>0.82035190909090894</v>
      </c>
      <c r="KZ45" s="13">
        <v>0.52412666666666685</v>
      </c>
      <c r="LA45" s="13">
        <v>0.30280333333333326</v>
      </c>
      <c r="LB45" s="13">
        <v>0.24027999999999994</v>
      </c>
      <c r="LC45" s="13">
        <v>0.22889666666666658</v>
      </c>
      <c r="LD45" s="13">
        <v>0.18790666666666661</v>
      </c>
      <c r="LE45" s="13">
        <v>0.16305333333333327</v>
      </c>
      <c r="LF45" s="13">
        <v>0.39039226666666677</v>
      </c>
      <c r="LG45" s="13">
        <v>0.37020710000000007</v>
      </c>
      <c r="LH45" s="13">
        <v>0.13851513333333329</v>
      </c>
      <c r="LI45" s="13">
        <v>0.11546593333333334</v>
      </c>
      <c r="LJ45" s="13">
        <v>0.26690116666666658</v>
      </c>
      <c r="LK45" s="13">
        <v>0.47075729999999999</v>
      </c>
      <c r="LL45" s="13">
        <v>0.52405553333333332</v>
      </c>
      <c r="LM45" s="13">
        <v>4.0990000000000006E-2</v>
      </c>
      <c r="LN45" s="13">
        <v>1.297474</v>
      </c>
      <c r="LO45" s="13">
        <v>0.73076286666666634</v>
      </c>
      <c r="LP45" s="13">
        <v>0.6890947999999999</v>
      </c>
      <c r="LQ45" s="13">
        <v>0.78759933333333298</v>
      </c>
      <c r="LR45" s="13">
        <v>0.75450859999999986</v>
      </c>
      <c r="LS45" s="13">
        <v>41.332500000000003</v>
      </c>
      <c r="LT45" s="13">
        <v>42.38</v>
      </c>
      <c r="LU45" s="13">
        <v>108.27500000000001</v>
      </c>
      <c r="LV45" s="13">
        <f t="shared" si="96"/>
        <v>22.724999999999994</v>
      </c>
      <c r="LW45" s="13">
        <f t="shared" si="161"/>
        <v>8.4129563474999998</v>
      </c>
      <c r="LX45" s="13">
        <v>0.52859999999999996</v>
      </c>
      <c r="LY45" s="13">
        <v>0.28620000000000001</v>
      </c>
      <c r="LZ45" s="13">
        <v>0.1605</v>
      </c>
      <c r="MA45" s="13">
        <v>0.17419999999999999</v>
      </c>
      <c r="MB45" s="13">
        <v>0.14199999999999999</v>
      </c>
      <c r="MC45" s="13">
        <v>0.12859999999999999</v>
      </c>
      <c r="MD45" s="13">
        <v>0.50170000000000003</v>
      </c>
      <c r="ME45" s="13">
        <v>0.53200000000000003</v>
      </c>
      <c r="MF45" s="13">
        <v>0.24199999999999999</v>
      </c>
      <c r="MG45" s="13">
        <v>0.28089999999999998</v>
      </c>
      <c r="MH45" s="13">
        <v>0.29659999999999997</v>
      </c>
      <c r="MI45" s="13">
        <v>0.57440000000000002</v>
      </c>
      <c r="MJ45" s="13">
        <v>0.60680000000000001</v>
      </c>
      <c r="MK45" s="13">
        <v>3.2099999999999997E-2</v>
      </c>
      <c r="ML45" s="13">
        <v>2.0468999999999999</v>
      </c>
      <c r="MM45" s="13">
        <v>0.56110000000000004</v>
      </c>
      <c r="MN45" s="13">
        <v>0.59409999999999996</v>
      </c>
      <c r="MO45" s="13">
        <v>0.66120000000000001</v>
      </c>
      <c r="MP45" s="13">
        <v>0.68669999999999998</v>
      </c>
      <c r="MQ45" s="13">
        <v>37.799523809999997</v>
      </c>
      <c r="MR45" s="13">
        <v>36.948999999999998</v>
      </c>
      <c r="MS45" s="13">
        <v>37.057000000000002</v>
      </c>
      <c r="MT45" s="13">
        <f t="shared" si="69"/>
        <v>-0.74252380999999446</v>
      </c>
      <c r="MU45" s="13">
        <v>111.44499999999999</v>
      </c>
      <c r="MV45" s="13">
        <f t="shared" si="70"/>
        <v>35.555000000000007</v>
      </c>
      <c r="MW45" s="13">
        <f t="shared" si="162"/>
        <v>18.915260000000004</v>
      </c>
      <c r="MX45" s="13">
        <v>0.43152258064516141</v>
      </c>
      <c r="MY45" s="13">
        <v>0.21279354838709685</v>
      </c>
      <c r="MZ45" s="13">
        <v>0.10376129032258066</v>
      </c>
      <c r="NA45" s="13">
        <v>0.11499354838709679</v>
      </c>
      <c r="NB45" s="13">
        <v>9.733225806451612E-2</v>
      </c>
      <c r="NC45" s="13">
        <v>8.3558064516129044E-2</v>
      </c>
      <c r="ND45" s="13">
        <v>0.57731103225806435</v>
      </c>
      <c r="NE45" s="13">
        <v>0.61067706451612913</v>
      </c>
      <c r="NF45" s="13">
        <v>0.29734983870967741</v>
      </c>
      <c r="NG45" s="13">
        <v>0.34392887096774194</v>
      </c>
      <c r="NH45" s="13">
        <v>0.33878625806451618</v>
      </c>
      <c r="NI45" s="13">
        <v>0.63076306451612896</v>
      </c>
      <c r="NJ45" s="13">
        <v>0.67455077419354836</v>
      </c>
      <c r="NK45" s="13">
        <v>1.7661290322580646E-2</v>
      </c>
      <c r="NL45" s="13">
        <v>2.7657857096774192</v>
      </c>
      <c r="NM45" s="13">
        <v>0.55609632258064512</v>
      </c>
      <c r="NN45" s="13">
        <v>0.58755119354838703</v>
      </c>
      <c r="NO45" s="13">
        <v>0.66809025806451616</v>
      </c>
      <c r="NP45" s="13">
        <v>0.69164383870967749</v>
      </c>
      <c r="NQ45" s="13">
        <v>39.902777778000001</v>
      </c>
      <c r="NR45" s="13">
        <v>40.527777778000001</v>
      </c>
      <c r="NS45" s="13">
        <v>129.43333333000001</v>
      </c>
      <c r="NT45" s="13">
        <f t="shared" si="71"/>
        <v>36.566666669999989</v>
      </c>
      <c r="NU45" s="13">
        <f t="shared" si="163"/>
        <v>22.330424661175371</v>
      </c>
      <c r="NV45" s="13">
        <v>0.54538103448275854</v>
      </c>
      <c r="NW45" s="13">
        <v>0.25077758620689655</v>
      </c>
      <c r="NX45" s="13">
        <v>8.5091379310344856E-2</v>
      </c>
      <c r="NY45" s="13">
        <v>0.10816724137931039</v>
      </c>
      <c r="NZ45" s="13">
        <v>9.8858620689655174E-2</v>
      </c>
      <c r="OA45" s="13">
        <v>8.7093103448275838E-2</v>
      </c>
      <c r="OB45" s="13">
        <v>0.66692013793103444</v>
      </c>
      <c r="OC45" s="13">
        <v>0.7275202068965515</v>
      </c>
      <c r="OD45" s="13">
        <v>0.39516568965517257</v>
      </c>
      <c r="OE45" s="13">
        <v>0.49087005172413789</v>
      </c>
      <c r="OF45" s="13">
        <v>0.36962443103448273</v>
      </c>
      <c r="OG45" s="13">
        <v>0.69109698275862053</v>
      </c>
      <c r="OH45" s="13">
        <v>0.72324148275862055</v>
      </c>
      <c r="OI45" s="13">
        <v>9.3086206896551716E-3</v>
      </c>
      <c r="OJ45" s="13">
        <v>4.0500951034482755</v>
      </c>
      <c r="OK45" s="13">
        <v>0.50909484482758594</v>
      </c>
      <c r="OL45" s="13">
        <v>0.55493779310344826</v>
      </c>
      <c r="OM45" s="13">
        <v>0.64138351724137932</v>
      </c>
      <c r="ON45" s="13">
        <v>0.67483427586206901</v>
      </c>
      <c r="OO45" s="13">
        <v>38.25</v>
      </c>
      <c r="OP45" s="13">
        <v>40.985238095</v>
      </c>
      <c r="OQ45" s="13">
        <v>115.87142857000001</v>
      </c>
      <c r="OR45" s="13">
        <f t="shared" si="80"/>
        <v>55.128571429999994</v>
      </c>
      <c r="OS45" s="13">
        <f t="shared" si="175"/>
        <v>40.107149692664912</v>
      </c>
      <c r="OT45" s="13">
        <v>0.54042333333333326</v>
      </c>
      <c r="OU45" s="13">
        <v>0.25089333333333336</v>
      </c>
      <c r="OV45" s="13">
        <v>8.0100000000000005E-2</v>
      </c>
      <c r="OW45" s="13">
        <v>0.10802333333333335</v>
      </c>
      <c r="OX45" s="13">
        <v>0.10059999999999998</v>
      </c>
      <c r="OY45" s="13">
        <v>9.0109999999999982E-2</v>
      </c>
      <c r="OZ45" s="13">
        <v>0.66111493333333327</v>
      </c>
      <c r="PA45" s="13">
        <v>0.73470870000000021</v>
      </c>
      <c r="PB45" s="13">
        <v>0.39223923333333338</v>
      </c>
      <c r="PC45" s="13">
        <v>0.50948129999999991</v>
      </c>
      <c r="PD45" s="13">
        <v>0.36494296666666665</v>
      </c>
      <c r="PE45" s="13">
        <v>0.68188680000000035</v>
      </c>
      <c r="PF45" s="13">
        <v>0.71091520000000008</v>
      </c>
      <c r="PG45" s="13">
        <v>7.4233333333333339E-3</v>
      </c>
      <c r="PH45" s="13">
        <v>4.0174086666666655</v>
      </c>
      <c r="PI45" s="13">
        <v>0.5000471999999998</v>
      </c>
      <c r="PJ45" s="13">
        <v>0.5540265333333334</v>
      </c>
      <c r="PK45" s="13">
        <v>0.63355716666666673</v>
      </c>
      <c r="PL45" s="13">
        <v>0.67308546666666658</v>
      </c>
      <c r="PM45" s="13">
        <f t="shared" si="164"/>
        <v>0.44546669918157866</v>
      </c>
      <c r="PN45" s="13">
        <v>42.52137931</v>
      </c>
      <c r="PO45" s="13">
        <v>35.39</v>
      </c>
      <c r="PP45" s="13">
        <v>42.42</v>
      </c>
      <c r="PQ45" s="13">
        <f t="shared" si="92"/>
        <v>41.974533300818422</v>
      </c>
      <c r="PR45" s="13">
        <v>116.205</v>
      </c>
      <c r="PS45" s="13">
        <f t="shared" si="200"/>
        <v>72.795000000000002</v>
      </c>
      <c r="PT45" s="13">
        <f t="shared" si="165"/>
        <v>53.483119816500015</v>
      </c>
      <c r="PU45" s="13">
        <v>0.56162500000000004</v>
      </c>
      <c r="PV45" s="13">
        <v>0.23866999999999999</v>
      </c>
      <c r="PW45" s="13">
        <v>6.6720000000000002E-2</v>
      </c>
      <c r="PX45" s="13">
        <v>9.3530000000000002E-2</v>
      </c>
      <c r="PY45" s="13">
        <v>8.6425000000000002E-2</v>
      </c>
      <c r="PZ45" s="13">
        <v>7.6405000000000001E-2</v>
      </c>
      <c r="QA45" s="13">
        <v>0.71117225000000017</v>
      </c>
      <c r="QB45" s="13">
        <v>0.78383234999999996</v>
      </c>
      <c r="QC45" s="13">
        <v>0.43345649999999997</v>
      </c>
      <c r="QD45" s="13">
        <v>0.55929140000000011</v>
      </c>
      <c r="QE45" s="13">
        <v>0.40263970000000004</v>
      </c>
      <c r="QF45" s="13">
        <v>0.73027014999999995</v>
      </c>
      <c r="QG45" s="13">
        <v>0.75850879999999998</v>
      </c>
      <c r="QH45" s="13">
        <v>7.1049999999999985E-3</v>
      </c>
      <c r="QI45" s="13">
        <v>5.0077630000000006</v>
      </c>
      <c r="QJ45" s="13">
        <v>0.51438025000000009</v>
      </c>
      <c r="QK45" s="13">
        <v>0.56672584999999998</v>
      </c>
      <c r="QL45" s="13">
        <v>0.65362975000000012</v>
      </c>
      <c r="QM45" s="13">
        <v>0.69091675000000019</v>
      </c>
      <c r="QN45" s="13">
        <f t="shared" si="166"/>
        <v>0.51125889898081534</v>
      </c>
      <c r="QO45" s="21">
        <v>-9999</v>
      </c>
      <c r="QP45" s="21">
        <v>-9999</v>
      </c>
      <c r="QQ45" s="21">
        <v>-9999</v>
      </c>
      <c r="QR45" s="21">
        <v>-9999</v>
      </c>
      <c r="QS45" s="21">
        <v>-9999</v>
      </c>
      <c r="QT45" s="13">
        <v>0.50355254237288116</v>
      </c>
      <c r="QU45" s="13">
        <v>0.21543728813559326</v>
      </c>
      <c r="QV45" s="13">
        <v>6.5996610169491557E-2</v>
      </c>
      <c r="QW45" s="13">
        <v>8.3161016949152552E-2</v>
      </c>
      <c r="QX45" s="13">
        <v>8.2366101694915261E-2</v>
      </c>
      <c r="QY45" s="13">
        <v>7.2535593220338979E-2</v>
      </c>
      <c r="QZ45" s="13">
        <v>0.70693571186440685</v>
      </c>
      <c r="RA45" s="13">
        <v>0.75655654237288139</v>
      </c>
      <c r="RB45" s="13">
        <v>0.43482764406779667</v>
      </c>
      <c r="RC45" s="13">
        <v>0.520987813559322</v>
      </c>
      <c r="RD45" s="13">
        <v>0.39705737288135579</v>
      </c>
      <c r="RE45" s="13">
        <v>0.71095691525423743</v>
      </c>
      <c r="RF45" s="13">
        <v>0.74232020338983062</v>
      </c>
      <c r="RG45" s="13">
        <v>7.9491525423728811E-4</v>
      </c>
      <c r="RH45" s="13">
        <v>5.0544321864406792</v>
      </c>
      <c r="RI45" s="13">
        <v>0.52765608474576275</v>
      </c>
      <c r="RJ45" s="13">
        <v>0.56349377966101699</v>
      </c>
      <c r="RK45" s="13">
        <v>0.66187332203389837</v>
      </c>
      <c r="RL45" s="13">
        <v>0.68745713559322041</v>
      </c>
      <c r="RM45" s="13">
        <f t="shared" si="167"/>
        <v>0.40146980428686707</v>
      </c>
      <c r="RN45" s="13">
        <v>0.52254883720930234</v>
      </c>
      <c r="RO45" s="13">
        <v>0.24038139534883723</v>
      </c>
      <c r="RP45" s="13">
        <v>5.6723255813953474E-2</v>
      </c>
      <c r="RQ45" s="13">
        <v>8.9969767441860471E-2</v>
      </c>
      <c r="RR45" s="13">
        <v>7.9709302325581377E-2</v>
      </c>
      <c r="RS45" s="13">
        <v>7.0790697674418618E-2</v>
      </c>
      <c r="RT45" s="13">
        <v>0.7011803255813952</v>
      </c>
      <c r="RU45" s="13">
        <v>0.79710446511627919</v>
      </c>
      <c r="RV45" s="13">
        <v>0.45028125581395356</v>
      </c>
      <c r="RW45" s="13">
        <v>0.610582511627907</v>
      </c>
      <c r="RX45" s="13">
        <v>0.36816751162790701</v>
      </c>
      <c r="RY45" s="13">
        <v>0.73164462790697682</v>
      </c>
      <c r="RZ45" s="13">
        <v>0.75970830232558173</v>
      </c>
      <c r="SA45" s="13">
        <v>1.0260465116279075E-2</v>
      </c>
      <c r="SB45" s="13">
        <v>4.7915271395348844</v>
      </c>
      <c r="SC45" s="13">
        <v>0.46273900000000001</v>
      </c>
      <c r="SD45" s="13">
        <v>0.52535141860465118</v>
      </c>
      <c r="SE45" s="13">
        <v>0.60695053488372097</v>
      </c>
      <c r="SF45" s="13">
        <v>0.65266502325581399</v>
      </c>
      <c r="SG45" s="13">
        <f t="shared" si="168"/>
        <v>0.65082245227700308</v>
      </c>
      <c r="SH45" s="21">
        <v>146.72499999999999</v>
      </c>
      <c r="SI45" s="21">
        <f>EC45-SH45+2</f>
        <v>56.275000000000006</v>
      </c>
      <c r="SJ45" s="24">
        <f>RU45*SI45</f>
        <v>44.857053774418617</v>
      </c>
      <c r="SK45" s="13">
        <v>0.54027619047619047</v>
      </c>
      <c r="SL45" s="13">
        <v>0.2278428571428571</v>
      </c>
      <c r="SM45" s="13">
        <v>4.6469047619047625E-2</v>
      </c>
      <c r="SN45" s="13">
        <v>7.2338095238095271E-2</v>
      </c>
      <c r="SO45" s="13">
        <v>7.0923809523809514E-2</v>
      </c>
      <c r="SP45" s="13">
        <v>6.4109523809523797E-2</v>
      </c>
      <c r="SQ45" s="13">
        <v>0.75791883333333332</v>
      </c>
      <c r="SR45" s="13">
        <v>0.83287852380952387</v>
      </c>
      <c r="SS45" s="13">
        <v>0.51235490476190493</v>
      </c>
      <c r="ST45" s="13">
        <v>0.65243664285714309</v>
      </c>
      <c r="SU45" s="13">
        <v>0.4041688809523809</v>
      </c>
      <c r="SV45" s="13">
        <v>0.76267654761904757</v>
      </c>
      <c r="SW45" s="13">
        <v>0.78401545238095238</v>
      </c>
      <c r="SX45" s="13">
        <v>1.4142857142857141E-3</v>
      </c>
      <c r="SY45" s="13">
        <v>6.4634897619047633</v>
      </c>
      <c r="SZ45" s="13">
        <v>0.48656538095238089</v>
      </c>
      <c r="TA45" s="13">
        <v>0.53363771428571427</v>
      </c>
      <c r="TB45" s="13">
        <v>0.63415626190476215</v>
      </c>
      <c r="TC45" s="13">
        <v>0.66760133333333327</v>
      </c>
      <c r="TD45" s="13">
        <v>1.748333997</v>
      </c>
      <c r="TE45" s="13">
        <v>-0.69527295499999997</v>
      </c>
      <c r="TF45" s="13">
        <f t="shared" si="73"/>
        <v>0.73680436498583612</v>
      </c>
      <c r="TG45" s="21">
        <v>136.26190476190476</v>
      </c>
      <c r="TH45" s="21">
        <f t="shared" si="169"/>
        <v>66.738095238095241</v>
      </c>
      <c r="TI45" s="24">
        <f t="shared" si="74"/>
        <v>55.58472624376418</v>
      </c>
      <c r="TJ45" s="26">
        <v>44</v>
      </c>
      <c r="TK45" s="24">
        <v>5.18</v>
      </c>
      <c r="TL45" s="13">
        <v>1.03</v>
      </c>
      <c r="TM45" s="24">
        <v>80.7</v>
      </c>
      <c r="TN45" s="24">
        <v>27.6</v>
      </c>
      <c r="TO45" s="24">
        <v>5.7</v>
      </c>
      <c r="TP45" s="24">
        <v>10.4</v>
      </c>
    </row>
    <row r="46" spans="1:536" x14ac:dyDescent="0.25">
      <c r="A46" s="10">
        <v>45</v>
      </c>
      <c r="B46" s="20">
        <v>6</v>
      </c>
      <c r="C46" s="21">
        <v>206</v>
      </c>
      <c r="D46" s="21">
        <v>2</v>
      </c>
      <c r="E46" s="13" t="s">
        <v>64</v>
      </c>
      <c r="F46" s="21">
        <v>8</v>
      </c>
      <c r="G46" s="24">
        <f t="shared" si="17"/>
        <v>116.48000000000002</v>
      </c>
      <c r="H46" s="24">
        <f t="shared" si="18"/>
        <v>38.826666666666675</v>
      </c>
      <c r="I46" s="21">
        <v>104</v>
      </c>
      <c r="J46" s="13">
        <f t="shared" si="19"/>
        <v>38.826666666666675</v>
      </c>
      <c r="K46" s="13">
        <f t="shared" si="20"/>
        <v>38.826666666666675</v>
      </c>
      <c r="L46" s="13">
        <f t="shared" si="21"/>
        <v>38.826666666666675</v>
      </c>
      <c r="M46" s="22">
        <v>408713.53343900002</v>
      </c>
      <c r="N46" s="22">
        <v>3660497.8183780001</v>
      </c>
      <c r="O46" s="23">
        <v>33.079248999999997</v>
      </c>
      <c r="P46" s="23">
        <v>-111.978061</v>
      </c>
      <c r="Q46" s="13">
        <v>47.679999999999993</v>
      </c>
      <c r="R46" s="13">
        <v>22.72</v>
      </c>
      <c r="S46" s="13">
        <v>29.600000000000005</v>
      </c>
      <c r="T46" s="13">
        <v>53.679999999999993</v>
      </c>
      <c r="U46" s="13">
        <v>20.72</v>
      </c>
      <c r="V46" s="13">
        <v>25.6</v>
      </c>
      <c r="W46" s="10">
        <v>-9999</v>
      </c>
      <c r="X46" s="10">
        <v>-9999</v>
      </c>
      <c r="Y46" s="10">
        <v>-9999</v>
      </c>
      <c r="Z46" s="13">
        <v>43.203007518797001</v>
      </c>
      <c r="AA46" s="24">
        <v>61.1</v>
      </c>
      <c r="AB46" s="24">
        <v>36.700000000000003</v>
      </c>
      <c r="AC46" s="24">
        <v>2.2000000000000002</v>
      </c>
      <c r="AD46" s="10">
        <v>8.5</v>
      </c>
      <c r="AE46" s="10">
        <v>7.2</v>
      </c>
      <c r="AF46" s="13">
        <v>0.64</v>
      </c>
      <c r="AG46" s="10" t="s">
        <v>126</v>
      </c>
      <c r="AH46" s="10">
        <v>2</v>
      </c>
      <c r="AI46" s="24">
        <v>0.7</v>
      </c>
      <c r="AJ46" s="24">
        <v>0.5</v>
      </c>
      <c r="AK46" s="10">
        <v>1</v>
      </c>
      <c r="AL46" s="10">
        <v>226</v>
      </c>
      <c r="AM46" s="10">
        <v>15</v>
      </c>
      <c r="AN46" s="13">
        <v>0.4</v>
      </c>
      <c r="AO46" s="24">
        <v>4.8</v>
      </c>
      <c r="AP46" s="24">
        <v>8.6</v>
      </c>
      <c r="AQ46" s="13">
        <v>2.08</v>
      </c>
      <c r="AR46" s="10">
        <v>4107</v>
      </c>
      <c r="AS46" s="10">
        <v>294</v>
      </c>
      <c r="AT46" s="10">
        <v>215</v>
      </c>
      <c r="AU46" s="10">
        <v>24.5</v>
      </c>
      <c r="AV46" s="10">
        <v>0</v>
      </c>
      <c r="AW46" s="10">
        <v>2</v>
      </c>
      <c r="AX46" s="10">
        <v>84</v>
      </c>
      <c r="AY46" s="10">
        <v>10</v>
      </c>
      <c r="AZ46" s="10">
        <v>4</v>
      </c>
      <c r="BA46" s="10">
        <v>0.7</v>
      </c>
      <c r="BB46" s="10">
        <v>15</v>
      </c>
      <c r="BC46" s="25">
        <v>1.6014767511474757</v>
      </c>
      <c r="BD46" s="25">
        <v>2.8129045106044006</v>
      </c>
      <c r="BE46" s="25">
        <v>1.2235928682015682</v>
      </c>
      <c r="BF46" s="25">
        <v>0.77129777070063699</v>
      </c>
      <c r="BG46" s="25">
        <v>1.0672252144424497</v>
      </c>
      <c r="BH46" s="25">
        <v>1.7164812135122995</v>
      </c>
      <c r="BI46" s="13">
        <f t="shared" si="22"/>
        <v>17.657525047007503</v>
      </c>
      <c r="BJ46" s="13">
        <f t="shared" si="23"/>
        <v>22.551896519813777</v>
      </c>
      <c r="BK46" s="13">
        <f t="shared" si="24"/>
        <v>25.637087602616326</v>
      </c>
      <c r="BL46" s="13">
        <f t="shared" ref="BL46:BM46" si="204">(BK46+(BG46*4))</f>
        <v>29.905988460386126</v>
      </c>
      <c r="BM46" s="13">
        <f t="shared" si="204"/>
        <v>36.771913314435324</v>
      </c>
      <c r="BN46" s="13">
        <f t="shared" si="26"/>
        <v>3.0851910828025479</v>
      </c>
      <c r="BO46" s="13">
        <f t="shared" si="27"/>
        <v>4.2689008577697987</v>
      </c>
      <c r="BP46" s="13">
        <f t="shared" si="28"/>
        <v>6.8659248540491982</v>
      </c>
      <c r="BQ46" s="13">
        <f t="shared" si="29"/>
        <v>14.220016794621545</v>
      </c>
      <c r="BR46" s="25">
        <v>2.240071841947715</v>
      </c>
      <c r="BS46" s="25">
        <v>2.7232898536293937</v>
      </c>
      <c r="BT46" s="25">
        <v>2.5520651251061284</v>
      </c>
      <c r="BU46" s="25">
        <v>1.9108280254777072</v>
      </c>
      <c r="BV46" s="25">
        <v>2.9872331936963894</v>
      </c>
      <c r="BW46" s="25">
        <v>3.632553265805099</v>
      </c>
      <c r="BX46" s="13">
        <f t="shared" si="30"/>
        <v>19.853446782308435</v>
      </c>
      <c r="BY46" s="13">
        <f t="shared" si="31"/>
        <v>30.061707282732947</v>
      </c>
      <c r="BZ46" s="13">
        <f t="shared" si="32"/>
        <v>37.705019384643776</v>
      </c>
      <c r="CA46" s="13">
        <f t="shared" si="33"/>
        <v>7.643312101910829</v>
      </c>
      <c r="CB46" s="13">
        <f t="shared" si="34"/>
        <v>11.948932774785558</v>
      </c>
      <c r="CC46" s="13">
        <f t="shared" si="35"/>
        <v>14.530213063220396</v>
      </c>
      <c r="CD46" s="13">
        <f t="shared" si="36"/>
        <v>34.122457939916785</v>
      </c>
      <c r="CE46" s="13">
        <v>7.8049999999999997</v>
      </c>
      <c r="CF46" s="13">
        <v>5.12</v>
      </c>
      <c r="CG46" s="13">
        <v>1.9650000000000001</v>
      </c>
      <c r="CH46" s="13">
        <v>0.74</v>
      </c>
      <c r="CI46" s="13">
        <v>1.87</v>
      </c>
      <c r="CJ46" s="13">
        <v>0.63</v>
      </c>
      <c r="CK46" s="13">
        <f t="shared" si="179"/>
        <v>51.7</v>
      </c>
      <c r="CL46" s="13">
        <f t="shared" si="180"/>
        <v>59.56</v>
      </c>
      <c r="CM46" s="13">
        <f t="shared" si="181"/>
        <v>62.52</v>
      </c>
      <c r="CN46" s="13">
        <f t="shared" si="194"/>
        <v>70</v>
      </c>
      <c r="CO46" s="13">
        <f t="shared" si="194"/>
        <v>72.52</v>
      </c>
      <c r="CP46" s="13">
        <f t="shared" si="183"/>
        <v>2.96</v>
      </c>
      <c r="CQ46" s="13">
        <f t="shared" si="184"/>
        <v>7.48</v>
      </c>
      <c r="CR46" s="13">
        <f t="shared" si="185"/>
        <v>2.52</v>
      </c>
      <c r="CS46" s="13">
        <f t="shared" si="186"/>
        <v>12.96</v>
      </c>
      <c r="CT46" s="13">
        <v>4.0378992690960986</v>
      </c>
      <c r="CU46" s="13">
        <v>26.854512454613499</v>
      </c>
      <c r="CV46" s="13">
        <v>1.1818085892159975</v>
      </c>
      <c r="CW46" s="13">
        <v>13.395589321515258</v>
      </c>
      <c r="CX46" s="13">
        <v>1.0964794410104808</v>
      </c>
      <c r="CY46" s="13">
        <v>4.9341574845471641</v>
      </c>
      <c r="CZ46" s="13">
        <v>9.6999999999999993</v>
      </c>
      <c r="DA46" s="13">
        <v>9.6999999999999993</v>
      </c>
      <c r="DB46" s="13">
        <v>9.6999999999999993</v>
      </c>
      <c r="DC46" s="13">
        <v>28.666666666666668</v>
      </c>
      <c r="DD46" s="13">
        <v>34.333333333333336</v>
      </c>
      <c r="DE46" s="13">
        <v>37.333333333333336</v>
      </c>
      <c r="DF46" s="13">
        <v>48</v>
      </c>
      <c r="DG46" s="13">
        <v>55</v>
      </c>
      <c r="DH46" s="13">
        <v>62.333333333333336</v>
      </c>
      <c r="DI46" s="13">
        <v>62</v>
      </c>
      <c r="DJ46" s="13">
        <v>73</v>
      </c>
      <c r="DK46" s="13">
        <v>75</v>
      </c>
      <c r="DL46" s="13">
        <v>81</v>
      </c>
      <c r="DM46" s="13">
        <v>82.333333333333329</v>
      </c>
      <c r="DN46" s="13">
        <v>87.666666666666671</v>
      </c>
      <c r="DO46" s="13">
        <v>86.666666666666671</v>
      </c>
      <c r="DP46" s="13">
        <v>95.666666666666671</v>
      </c>
      <c r="DQ46" s="13">
        <f t="shared" si="45"/>
        <v>81.333333333333329</v>
      </c>
      <c r="DR46" s="13">
        <f t="shared" si="46"/>
        <v>81.333333333333329</v>
      </c>
      <c r="DS46" s="13">
        <v>79.333333333333329</v>
      </c>
      <c r="DT46" s="13">
        <v>86.333333333333329</v>
      </c>
      <c r="DU46" s="21">
        <v>131</v>
      </c>
      <c r="DV46" s="21">
        <v>147</v>
      </c>
      <c r="DW46" s="21">
        <v>166</v>
      </c>
      <c r="DX46" s="21">
        <v>171</v>
      </c>
      <c r="DY46" s="21">
        <v>178</v>
      </c>
      <c r="DZ46" s="21">
        <v>189</v>
      </c>
      <c r="EA46" s="21">
        <v>199</v>
      </c>
      <c r="EB46" s="21">
        <v>199</v>
      </c>
      <c r="EC46" s="21">
        <v>201</v>
      </c>
      <c r="ED46" s="21">
        <v>203</v>
      </c>
      <c r="EE46" s="12">
        <v>50.9</v>
      </c>
      <c r="EF46" s="12">
        <v>40.799999999999997</v>
      </c>
      <c r="EG46" s="12">
        <v>40.6</v>
      </c>
      <c r="EH46" s="12">
        <v>42.6</v>
      </c>
      <c r="EI46" s="12">
        <v>46.5</v>
      </c>
      <c r="EJ46" s="12">
        <v>39.5</v>
      </c>
      <c r="EK46" s="12">
        <v>44.2</v>
      </c>
      <c r="EL46" s="12">
        <v>40.5</v>
      </c>
      <c r="EM46" s="12">
        <v>44.7</v>
      </c>
      <c r="EN46" s="12">
        <v>41</v>
      </c>
      <c r="EO46" s="10">
        <v>4.3600000000000003</v>
      </c>
      <c r="EP46" s="10">
        <v>5.61</v>
      </c>
      <c r="EQ46" s="10">
        <v>4.83</v>
      </c>
      <c r="ER46" s="10">
        <v>4.38</v>
      </c>
      <c r="ES46" s="10">
        <v>4.26</v>
      </c>
      <c r="ET46" s="10">
        <v>4.18</v>
      </c>
      <c r="EU46" s="10">
        <v>4.1900000000000004</v>
      </c>
      <c r="EV46" s="10">
        <v>4.3600000000000003</v>
      </c>
      <c r="EW46" s="10">
        <v>3.96</v>
      </c>
      <c r="EX46" s="10">
        <v>3.64</v>
      </c>
      <c r="EY46" s="13">
        <v>29464.776119402981</v>
      </c>
      <c r="EZ46" s="13">
        <v>17851.445663010967</v>
      </c>
      <c r="FA46" s="11">
        <v>18238.82235528942</v>
      </c>
      <c r="FB46" s="13">
        <v>11971.4</v>
      </c>
      <c r="FC46" s="13">
        <v>11325.572139303482</v>
      </c>
      <c r="FD46" s="13">
        <v>11107.085828343314</v>
      </c>
      <c r="FE46" s="11">
        <v>15248.955223880597</v>
      </c>
      <c r="FF46" s="11">
        <v>9665.9680638722548</v>
      </c>
      <c r="FG46" s="11">
        <v>6082.4297188755027</v>
      </c>
      <c r="FH46" s="12">
        <v>659.53488372093022</v>
      </c>
      <c r="FI46" s="13">
        <v>262.63</v>
      </c>
      <c r="FJ46" s="10">
        <v>18</v>
      </c>
      <c r="FK46" s="10">
        <v>262.01</v>
      </c>
      <c r="FL46" s="10">
        <v>86</v>
      </c>
      <c r="FM46" s="10">
        <v>82.000000000000014</v>
      </c>
      <c r="FN46" s="10">
        <v>243.63</v>
      </c>
      <c r="FO46" s="10">
        <v>140.29999999999998</v>
      </c>
      <c r="FP46" s="10">
        <v>115.46</v>
      </c>
      <c r="FQ46" s="13">
        <f t="shared" si="47"/>
        <v>1131.9607843137255</v>
      </c>
      <c r="FR46" s="13">
        <f t="shared" si="48"/>
        <v>1010.6792717086834</v>
      </c>
      <c r="FS46" s="13">
        <f t="shared" si="156"/>
        <v>2574.8039215686276</v>
      </c>
      <c r="FT46" s="13">
        <f t="shared" si="157"/>
        <v>2568.7254901960782</v>
      </c>
      <c r="FU46" s="13">
        <f t="shared" si="49"/>
        <v>803.92156862745105</v>
      </c>
      <c r="FV46" s="13">
        <f t="shared" si="50"/>
        <v>2388.5294117647059</v>
      </c>
      <c r="FW46" s="13">
        <f t="shared" si="51"/>
        <v>8335.9803921568637</v>
      </c>
      <c r="FX46" s="13">
        <f t="shared" si="52"/>
        <v>1375.4901960784312</v>
      </c>
      <c r="FY46" s="13">
        <v>63.43</v>
      </c>
      <c r="FZ46" s="13">
        <v>77.58</v>
      </c>
      <c r="GA46" s="13">
        <f t="shared" si="53"/>
        <v>-0.71000000000002217</v>
      </c>
      <c r="GB46" s="10">
        <v>3.13</v>
      </c>
      <c r="GC46" s="13">
        <f t="shared" si="54"/>
        <v>80.591362745098053</v>
      </c>
      <c r="GD46" s="13">
        <v>1.1599999999999999</v>
      </c>
      <c r="GE46" s="13">
        <f t="shared" si="55"/>
        <v>29.797215686274505</v>
      </c>
      <c r="GF46" s="13">
        <v>1.79</v>
      </c>
      <c r="GG46" s="13">
        <f t="shared" si="56"/>
        <v>14.390196078431373</v>
      </c>
      <c r="GH46" s="13">
        <v>4.28</v>
      </c>
      <c r="GI46" s="13">
        <f t="shared" si="57"/>
        <v>58.870980392156859</v>
      </c>
      <c r="GJ46" s="13">
        <f t="shared" si="58"/>
        <v>183.64975490196079</v>
      </c>
      <c r="GK46" s="13">
        <f t="shared" si="59"/>
        <v>163.97299544817926</v>
      </c>
      <c r="GL46" s="10">
        <v>17.2</v>
      </c>
      <c r="GM46" s="13">
        <v>4.4000000000000004</v>
      </c>
      <c r="GN46" s="13">
        <f t="shared" si="60"/>
        <v>3681.5083741253975</v>
      </c>
      <c r="GO46" s="13">
        <v>1.68</v>
      </c>
      <c r="GP46" s="13">
        <f t="shared" si="61"/>
        <v>0.38181818181818178</v>
      </c>
      <c r="GQ46" s="13">
        <f t="shared" si="62"/>
        <v>1405.6668337569699</v>
      </c>
      <c r="GR46" s="13">
        <f t="shared" si="63"/>
        <v>1574.3468538078064</v>
      </c>
      <c r="GS46" s="13">
        <v>4238.6106382978742</v>
      </c>
      <c r="GT46" s="13">
        <v>4249.7124999999996</v>
      </c>
      <c r="GU46" s="13">
        <f t="shared" si="64"/>
        <v>1572.3936249999999</v>
      </c>
      <c r="GV46" s="13">
        <f t="shared" si="65"/>
        <v>1761.08086</v>
      </c>
      <c r="GW46" s="13">
        <f>GS46*GP46</f>
        <v>1618.3786073500974</v>
      </c>
      <c r="GX46" s="13">
        <f>GW46*1.12</f>
        <v>1812.5840402321091</v>
      </c>
      <c r="GY46" s="13">
        <v>3.38</v>
      </c>
      <c r="GZ46" s="13">
        <f t="shared" si="66"/>
        <v>3.32</v>
      </c>
      <c r="HA46" s="21">
        <v>2130</v>
      </c>
      <c r="HB46" s="13">
        <f t="shared" si="158"/>
        <v>0.75454545454545441</v>
      </c>
      <c r="HC46" s="21">
        <f>GM46*0.465*(43560/(GL46*6.667*0.454))</f>
        <v>1711.90139396831</v>
      </c>
      <c r="HD46" s="22">
        <f t="shared" si="159"/>
        <v>1.217857142857143</v>
      </c>
      <c r="HE46" s="21">
        <f t="shared" si="160"/>
        <v>1782.1847356561584</v>
      </c>
      <c r="HF46" s="13">
        <v>4.28</v>
      </c>
      <c r="HG46" s="22">
        <f t="shared" si="67"/>
        <v>73.269379661843672</v>
      </c>
      <c r="HH46" s="22">
        <v>0</v>
      </c>
      <c r="HI46" s="13">
        <v>0.51533076923076926</v>
      </c>
      <c r="HJ46" s="13">
        <v>0.37215384615384611</v>
      </c>
      <c r="HK46" s="13">
        <v>0.37734615384615383</v>
      </c>
      <c r="HL46" s="13">
        <v>0.31758461538461541</v>
      </c>
      <c r="HM46" s="13">
        <v>0.19525384615384617</v>
      </c>
      <c r="HN46" s="13">
        <v>0.1780846153846154</v>
      </c>
      <c r="HO46" s="13">
        <v>0.23712115384615384</v>
      </c>
      <c r="HP46" s="13">
        <v>0.154366</v>
      </c>
      <c r="HQ46" s="13">
        <v>7.8929461538461546E-2</v>
      </c>
      <c r="HR46" s="13">
        <v>-7.0296923076923071E-3</v>
      </c>
      <c r="HS46" s="13">
        <v>0.16119415384615385</v>
      </c>
      <c r="HT46" s="13">
        <v>0.45031053846153846</v>
      </c>
      <c r="HU46" s="13">
        <v>0.48618499999999998</v>
      </c>
      <c r="HV46" s="13">
        <v>0.12233076923076923</v>
      </c>
      <c r="HW46" s="13">
        <v>0.62234061538461538</v>
      </c>
      <c r="HX46" s="13">
        <v>1.0438769230769231</v>
      </c>
      <c r="HY46" s="13">
        <v>0.67939338461538468</v>
      </c>
      <c r="HZ46" s="13">
        <v>1.0370600000000001</v>
      </c>
      <c r="IA46" s="13">
        <v>0.72330146153846164</v>
      </c>
      <c r="IB46" s="13">
        <v>0.57355000000000012</v>
      </c>
      <c r="IC46" s="13">
        <v>0.41590624999999998</v>
      </c>
      <c r="ID46" s="13">
        <v>0.40483750000000002</v>
      </c>
      <c r="IE46" s="13">
        <v>0.37341249999999998</v>
      </c>
      <c r="IF46" s="13">
        <v>0.25766875000000006</v>
      </c>
      <c r="IG46" s="13">
        <v>0.229875</v>
      </c>
      <c r="IH46" s="13">
        <v>0.21123031250000004</v>
      </c>
      <c r="II46" s="13">
        <v>0.172363875</v>
      </c>
      <c r="IJ46" s="13">
        <v>5.3773562500000011E-2</v>
      </c>
      <c r="IK46" s="13">
        <v>1.3464375000000001E-2</v>
      </c>
      <c r="IL46" s="13">
        <v>0.15924574999999999</v>
      </c>
      <c r="IM46" s="13">
        <v>0.37998762500000005</v>
      </c>
      <c r="IN46" s="13">
        <v>0.42774350000000005</v>
      </c>
      <c r="IO46" s="13">
        <v>0.11574375000000001</v>
      </c>
      <c r="IP46" s="13">
        <v>0.5361653125000001</v>
      </c>
      <c r="IQ46" s="13">
        <v>0.92429268749999982</v>
      </c>
      <c r="IR46" s="13">
        <v>0.75273437500000018</v>
      </c>
      <c r="IS46" s="13">
        <v>0.93389487500000012</v>
      </c>
      <c r="IT46" s="13">
        <v>0.78606725</v>
      </c>
      <c r="IU46" s="13">
        <v>0.61410799999999999</v>
      </c>
      <c r="IV46" s="13">
        <v>0.42178800000000005</v>
      </c>
      <c r="IW46" s="13">
        <v>0.41910800000000004</v>
      </c>
      <c r="IX46" s="13">
        <v>0.36852000000000001</v>
      </c>
      <c r="IY46" s="13">
        <v>0.27176400000000001</v>
      </c>
      <c r="IZ46" s="13">
        <v>0.23311199999999996</v>
      </c>
      <c r="JA46" s="13">
        <v>0.24991711999999999</v>
      </c>
      <c r="JB46" s="13">
        <v>0.18866004</v>
      </c>
      <c r="JC46" s="13">
        <v>6.7327599999999987E-2</v>
      </c>
      <c r="JD46" s="13">
        <v>3.0661199999999999E-3</v>
      </c>
      <c r="JE46" s="13">
        <v>0.18572195999999999</v>
      </c>
      <c r="JF46" s="13">
        <v>0.38634819999999997</v>
      </c>
      <c r="JG46" s="13">
        <v>0.44962816000000005</v>
      </c>
      <c r="JH46" s="13">
        <v>9.6755999999999995E-2</v>
      </c>
      <c r="JI46" s="13">
        <v>0.6671353200000002</v>
      </c>
      <c r="JJ46" s="13">
        <v>0.99120272000000009</v>
      </c>
      <c r="JK46" s="13">
        <v>0.74340296000000006</v>
      </c>
      <c r="JL46" s="13">
        <v>0.99213671999999986</v>
      </c>
      <c r="JM46" s="13">
        <v>0.78334659999999989</v>
      </c>
      <c r="JN46" s="13">
        <v>0.58822105263157898</v>
      </c>
      <c r="JO46" s="13">
        <v>0.38467368421052628</v>
      </c>
      <c r="JP46" s="13">
        <v>0.39886315789473681</v>
      </c>
      <c r="JQ46" s="13">
        <v>0.34421578947368414</v>
      </c>
      <c r="JR46" s="13">
        <v>0.25229473684210524</v>
      </c>
      <c r="JS46" s="13">
        <v>0.21697894736842108</v>
      </c>
      <c r="JT46" s="13">
        <v>0.26128789473684211</v>
      </c>
      <c r="JU46" s="13">
        <v>0.191387</v>
      </c>
      <c r="JV46" s="13">
        <v>5.5475263157894736E-2</v>
      </c>
      <c r="JW46" s="13">
        <v>-1.8179999999999998E-2</v>
      </c>
      <c r="JX46" s="13">
        <v>0.20886078947368419</v>
      </c>
      <c r="JY46" s="13">
        <v>0.39921668421052631</v>
      </c>
      <c r="JZ46" s="13">
        <v>0.46064721052631591</v>
      </c>
      <c r="KA46" s="13">
        <v>9.1921052631578945E-2</v>
      </c>
      <c r="KB46" s="13">
        <v>0.70871415789473691</v>
      </c>
      <c r="KC46" s="13">
        <v>1.0953327368421051</v>
      </c>
      <c r="KD46" s="13">
        <v>0.79937836842105248</v>
      </c>
      <c r="KE46" s="13">
        <v>1.0790336842105264</v>
      </c>
      <c r="KF46" s="13">
        <v>0.83384999999999998</v>
      </c>
      <c r="KG46" s="13">
        <v>0.51658260869565198</v>
      </c>
      <c r="KH46" s="13">
        <v>0.33179999999999998</v>
      </c>
      <c r="KI46" s="13">
        <v>0.3058043478260869</v>
      </c>
      <c r="KJ46" s="13">
        <v>0.30515217391304345</v>
      </c>
      <c r="KK46" s="13">
        <v>0.20979565217391305</v>
      </c>
      <c r="KL46" s="13">
        <v>0.17920434782608693</v>
      </c>
      <c r="KM46" s="13">
        <v>0.25636747826086947</v>
      </c>
      <c r="KN46" s="13">
        <v>0.25521830434782611</v>
      </c>
      <c r="KO46" s="13">
        <v>4.1590391304347829E-2</v>
      </c>
      <c r="KP46" s="13">
        <v>4.0441695652173933E-2</v>
      </c>
      <c r="KQ46" s="13">
        <v>0.21723343478260868</v>
      </c>
      <c r="KR46" s="13">
        <v>0.42118608695652171</v>
      </c>
      <c r="KS46" s="13">
        <v>0.48395082608695655</v>
      </c>
      <c r="KT46" s="13">
        <v>9.5356521739130451E-2</v>
      </c>
      <c r="KU46" s="13">
        <v>0.69406060869565211</v>
      </c>
      <c r="KV46" s="13">
        <v>0.86354639130434785</v>
      </c>
      <c r="KW46" s="13">
        <v>0.85207504347826091</v>
      </c>
      <c r="KX46" s="13">
        <v>0.88752004347826063</v>
      </c>
      <c r="KY46" s="13">
        <v>0.87850278260869541</v>
      </c>
      <c r="KZ46" s="13">
        <v>0.48434374999999985</v>
      </c>
      <c r="LA46" s="13">
        <v>0.28782187500000006</v>
      </c>
      <c r="LB46" s="13">
        <v>0.2527375</v>
      </c>
      <c r="LC46" s="13">
        <v>0.23751250000000007</v>
      </c>
      <c r="LD46" s="13">
        <v>0.18816250000000004</v>
      </c>
      <c r="LE46" s="13">
        <v>0.16089687499999997</v>
      </c>
      <c r="LF46" s="13">
        <v>0.33959362499999995</v>
      </c>
      <c r="LG46" s="13">
        <v>0.31279293749999998</v>
      </c>
      <c r="LH46" s="13">
        <v>9.5118812499999983E-2</v>
      </c>
      <c r="LI46" s="13">
        <v>6.527609375E-2</v>
      </c>
      <c r="LJ46" s="13">
        <v>0.25332771875000004</v>
      </c>
      <c r="LK46" s="13">
        <v>0.43846462499999994</v>
      </c>
      <c r="LL46" s="13">
        <v>0.49946756249999996</v>
      </c>
      <c r="LM46" s="13">
        <v>4.9349999999999984E-2</v>
      </c>
      <c r="LN46" s="13">
        <v>1.0466820937500001</v>
      </c>
      <c r="LO46" s="13">
        <v>0.82469159375000001</v>
      </c>
      <c r="LP46" s="13">
        <v>0.75409315625000017</v>
      </c>
      <c r="LQ46" s="13">
        <v>0.85960715625000017</v>
      </c>
      <c r="LR46" s="13">
        <v>0.80362871874999986</v>
      </c>
      <c r="LS46" s="13">
        <v>41.41</v>
      </c>
      <c r="LT46" s="13">
        <v>42.4</v>
      </c>
      <c r="LU46" s="13">
        <v>108.6</v>
      </c>
      <c r="LV46" s="13">
        <f t="shared" si="96"/>
        <v>22.400000000000006</v>
      </c>
      <c r="LW46" s="13">
        <f t="shared" si="161"/>
        <v>7.006561800000001</v>
      </c>
      <c r="LX46" s="13">
        <v>0.49869999999999998</v>
      </c>
      <c r="LY46" s="13">
        <v>0.27839999999999998</v>
      </c>
      <c r="LZ46" s="13">
        <v>0.1686</v>
      </c>
      <c r="MA46" s="13">
        <v>0.1762</v>
      </c>
      <c r="MB46" s="13">
        <v>0.14419999999999999</v>
      </c>
      <c r="MC46" s="13">
        <v>0.1278</v>
      </c>
      <c r="MD46" s="13">
        <v>0.4753</v>
      </c>
      <c r="ME46" s="13">
        <v>0.49380000000000002</v>
      </c>
      <c r="MF46" s="13">
        <v>0.22450000000000001</v>
      </c>
      <c r="MG46" s="13">
        <v>0.24660000000000001</v>
      </c>
      <c r="MH46" s="13">
        <v>0.28199999999999997</v>
      </c>
      <c r="MI46" s="13">
        <v>0.54920000000000002</v>
      </c>
      <c r="MJ46" s="13">
        <v>0.5897</v>
      </c>
      <c r="MK46" s="13">
        <v>3.2000000000000001E-2</v>
      </c>
      <c r="ML46" s="13">
        <v>1.8460000000000001</v>
      </c>
      <c r="MM46" s="13">
        <v>0.57379999999999998</v>
      </c>
      <c r="MN46" s="13">
        <v>0.59609999999999996</v>
      </c>
      <c r="MO46" s="13">
        <v>0.66690000000000005</v>
      </c>
      <c r="MP46" s="13">
        <v>0.68479999999999996</v>
      </c>
      <c r="MQ46" s="13">
        <v>37.597272726999996</v>
      </c>
      <c r="MR46" s="13">
        <v>36.986363636</v>
      </c>
      <c r="MS46" s="13">
        <v>37.155454544999998</v>
      </c>
      <c r="MT46" s="13">
        <f t="shared" si="69"/>
        <v>-0.44181818199999867</v>
      </c>
      <c r="MU46" s="13">
        <v>112.12272727</v>
      </c>
      <c r="MV46" s="13">
        <f t="shared" si="70"/>
        <v>34.877272730000001</v>
      </c>
      <c r="MW46" s="13">
        <f t="shared" si="162"/>
        <v>17.222397274074002</v>
      </c>
      <c r="MX46" s="13">
        <v>0.39735312499999986</v>
      </c>
      <c r="MY46" s="13">
        <v>0.20080312500000003</v>
      </c>
      <c r="MZ46" s="13">
        <v>0.11336874999999999</v>
      </c>
      <c r="NA46" s="13">
        <v>0.12051875000000001</v>
      </c>
      <c r="NB46" s="13">
        <v>9.7953125000000016E-2</v>
      </c>
      <c r="NC46" s="13">
        <v>8.3453124999999989E-2</v>
      </c>
      <c r="ND46" s="13">
        <v>0.53160896874999997</v>
      </c>
      <c r="NE46" s="13">
        <v>0.55400109374999995</v>
      </c>
      <c r="NF46" s="13">
        <v>0.24890765625000003</v>
      </c>
      <c r="NG46" s="13">
        <v>0.27792168749999996</v>
      </c>
      <c r="NH46" s="13">
        <v>0.32702515624999989</v>
      </c>
      <c r="NI46" s="13">
        <v>0.60204368749999992</v>
      </c>
      <c r="NJ46" s="13">
        <v>0.65057440625000007</v>
      </c>
      <c r="NK46" s="13">
        <v>2.2565624999999995E-2</v>
      </c>
      <c r="NL46" s="13">
        <v>2.31365140625</v>
      </c>
      <c r="NM46" s="13">
        <v>0.59125925000000001</v>
      </c>
      <c r="NN46" s="13">
        <v>0.61605846875000014</v>
      </c>
      <c r="NO46" s="13">
        <v>0.69116903124999995</v>
      </c>
      <c r="NP46" s="13">
        <v>0.71022065624999997</v>
      </c>
      <c r="NQ46" s="13">
        <v>39.984782609</v>
      </c>
      <c r="NR46" s="13">
        <v>40.547391304000001</v>
      </c>
      <c r="NS46" s="13">
        <v>129.23913042999999</v>
      </c>
      <c r="NT46" s="13">
        <f t="shared" si="71"/>
        <v>36.760869570000011</v>
      </c>
      <c r="NU46" s="13">
        <f t="shared" si="163"/>
        <v>20.365561948981096</v>
      </c>
      <c r="NV46" s="13">
        <v>0.47567755102040821</v>
      </c>
      <c r="NW46" s="13">
        <v>0.22046734693877554</v>
      </c>
      <c r="NX46" s="13">
        <v>9.8718367346938785E-2</v>
      </c>
      <c r="NY46" s="13">
        <v>0.10932448979591833</v>
      </c>
      <c r="NZ46" s="13">
        <v>9.5877551020408208E-2</v>
      </c>
      <c r="OA46" s="13">
        <v>8.1220408163265298E-2</v>
      </c>
      <c r="OB46" s="13">
        <v>0.62238610204081635</v>
      </c>
      <c r="OC46" s="13">
        <v>0.65398359183673449</v>
      </c>
      <c r="OD46" s="13">
        <v>0.33383718367346943</v>
      </c>
      <c r="OE46" s="13">
        <v>0.37985102040816326</v>
      </c>
      <c r="OF46" s="13">
        <v>0.3657428571428572</v>
      </c>
      <c r="OG46" s="13">
        <v>0.66137140816326512</v>
      </c>
      <c r="OH46" s="13">
        <v>0.70553687755102035</v>
      </c>
      <c r="OI46" s="13">
        <v>1.34469387755102E-2</v>
      </c>
      <c r="OJ46" s="13">
        <v>3.3725722857142859</v>
      </c>
      <c r="OK46" s="13">
        <v>0.5603033469387757</v>
      </c>
      <c r="OL46" s="13">
        <v>0.58970753061224512</v>
      </c>
      <c r="OM46" s="13">
        <v>0.6776362857142858</v>
      </c>
      <c r="ON46" s="13">
        <v>0.69930877551020421</v>
      </c>
      <c r="OO46" s="13">
        <v>38.256551723999998</v>
      </c>
      <c r="OP46" s="13">
        <v>40.405172413999999</v>
      </c>
      <c r="OQ46" s="13">
        <v>119.3</v>
      </c>
      <c r="OR46" s="13">
        <f t="shared" si="80"/>
        <v>51.7</v>
      </c>
      <c r="OS46" s="13">
        <f t="shared" si="175"/>
        <v>33.810951697959176</v>
      </c>
      <c r="OT46" s="13">
        <v>0.46165866666666661</v>
      </c>
      <c r="OU46" s="13">
        <v>0.22136666666666671</v>
      </c>
      <c r="OV46" s="13">
        <v>8.7321333333333306E-2</v>
      </c>
      <c r="OW46" s="13">
        <v>0.11299866666666669</v>
      </c>
      <c r="OX46" s="13">
        <v>0.10275866666666668</v>
      </c>
      <c r="OY46" s="13">
        <v>8.9287999999999978E-2</v>
      </c>
      <c r="OZ46" s="13">
        <v>0.60093520000000011</v>
      </c>
      <c r="PA46" s="13">
        <v>0.67745510666666675</v>
      </c>
      <c r="PB46" s="13">
        <v>0.32221083999999989</v>
      </c>
      <c r="PC46" s="13">
        <v>0.43430161333333328</v>
      </c>
      <c r="PD46" s="13">
        <v>0.34914925333333324</v>
      </c>
      <c r="PE46" s="13">
        <v>0.63149860000000002</v>
      </c>
      <c r="PF46" s="13">
        <v>0.67192081333333331</v>
      </c>
      <c r="PG46" s="13">
        <v>1.0239999999999999E-2</v>
      </c>
      <c r="PH46" s="13">
        <v>3.1373896933333327</v>
      </c>
      <c r="PI46" s="13">
        <v>0.51889720000000006</v>
      </c>
      <c r="PJ46" s="13">
        <v>0.58514151999999975</v>
      </c>
      <c r="PK46" s="13">
        <v>0.64296685333333337</v>
      </c>
      <c r="PL46" s="13">
        <v>0.69263949333333341</v>
      </c>
      <c r="PM46" s="13">
        <f t="shared" si="164"/>
        <v>0.28487146366167393</v>
      </c>
      <c r="PN46" s="13">
        <v>41.415555560000001</v>
      </c>
      <c r="PO46" s="13">
        <v>37.437931034000002</v>
      </c>
      <c r="PP46" s="13">
        <v>42.42</v>
      </c>
      <c r="PQ46" s="13">
        <f t="shared" si="92"/>
        <v>42.135128536338328</v>
      </c>
      <c r="PR46" s="13">
        <v>117.88275862</v>
      </c>
      <c r="PS46" s="13">
        <f t="shared" si="200"/>
        <v>71.117241379999996</v>
      </c>
      <c r="PT46" s="13">
        <f t="shared" si="165"/>
        <v>48.178738344926984</v>
      </c>
      <c r="PU46" s="13">
        <v>0.43107727272727275</v>
      </c>
      <c r="PV46" s="13">
        <v>0.19005000000000002</v>
      </c>
      <c r="PW46" s="13">
        <v>7.5895454545454558E-2</v>
      </c>
      <c r="PX46" s="13">
        <v>9.4527272727272738E-2</v>
      </c>
      <c r="PY46" s="13">
        <v>8.1363636363636346E-2</v>
      </c>
      <c r="PZ46" s="13">
        <v>7.0036363636363633E-2</v>
      </c>
      <c r="QA46" s="13">
        <v>0.63514004545454539</v>
      </c>
      <c r="QB46" s="13">
        <v>0.69521168181818183</v>
      </c>
      <c r="QC46" s="13">
        <v>0.33236077272727277</v>
      </c>
      <c r="QD46" s="13">
        <v>0.42627545454545451</v>
      </c>
      <c r="QE46" s="13">
        <v>0.38587040909090914</v>
      </c>
      <c r="QF46" s="13">
        <v>0.67828440909090915</v>
      </c>
      <c r="QG46" s="13">
        <v>0.71677086363636366</v>
      </c>
      <c r="QH46" s="13">
        <v>1.3163636363636367E-2</v>
      </c>
      <c r="QI46" s="13">
        <v>3.5758770909090902</v>
      </c>
      <c r="QJ46" s="13">
        <v>0.55649549999999992</v>
      </c>
      <c r="QK46" s="13">
        <v>0.60856995454545471</v>
      </c>
      <c r="QL46" s="13">
        <v>0.67964918181818179</v>
      </c>
      <c r="QM46" s="13">
        <v>0.71728377272727262</v>
      </c>
      <c r="QN46" s="13">
        <f t="shared" si="166"/>
        <v>0.23801494579864649</v>
      </c>
      <c r="QO46" s="13">
        <v>38.030625000000001</v>
      </c>
      <c r="QP46" s="13">
        <v>38.770000000000003</v>
      </c>
      <c r="QQ46" s="13">
        <v>123.39375</v>
      </c>
      <c r="QR46" s="13">
        <f t="shared" ref="QR46:QR65" si="205">DZ46-QQ46</f>
        <v>65.606250000000003</v>
      </c>
      <c r="QS46" s="13">
        <f t="shared" ref="QS46:QS65" si="206">QB46*QR46</f>
        <v>45.610231400284093</v>
      </c>
      <c r="QT46" s="13">
        <v>0.424982857142857</v>
      </c>
      <c r="QU46" s="13">
        <v>0.18478285714285708</v>
      </c>
      <c r="QV46" s="13">
        <v>6.8111428571428573E-2</v>
      </c>
      <c r="QW46" s="13">
        <v>8.1974285714285708E-2</v>
      </c>
      <c r="QX46" s="13">
        <v>7.7468571428571414E-2</v>
      </c>
      <c r="QY46" s="13">
        <v>6.8931428571428574E-2</v>
      </c>
      <c r="QZ46" s="13">
        <v>0.67225637142857131</v>
      </c>
      <c r="RA46" s="13">
        <v>0.71886317142857126</v>
      </c>
      <c r="RB46" s="13">
        <v>0.38073702857142849</v>
      </c>
      <c r="RC46" s="13">
        <v>0.45615117142857137</v>
      </c>
      <c r="RD46" s="13">
        <v>0.39297768571428571</v>
      </c>
      <c r="RE46" s="13">
        <v>0.68798788571428571</v>
      </c>
      <c r="RF46" s="13">
        <v>0.71770134285714282</v>
      </c>
      <c r="RG46" s="13">
        <v>4.5057142857142882E-3</v>
      </c>
      <c r="RH46" s="13">
        <v>4.1853616857142839</v>
      </c>
      <c r="RI46" s="13">
        <v>0.54774828571428569</v>
      </c>
      <c r="RJ46" s="13">
        <v>0.58529400000000009</v>
      </c>
      <c r="RK46" s="13">
        <v>0.67487374285714274</v>
      </c>
      <c r="RL46" s="13">
        <v>0.7018257714285715</v>
      </c>
      <c r="RM46" s="13">
        <f t="shared" si="167"/>
        <v>0.26074078869559458</v>
      </c>
      <c r="RN46" s="13">
        <v>0.40791860465116275</v>
      </c>
      <c r="RO46" s="13">
        <v>0.1964093023255814</v>
      </c>
      <c r="RP46" s="13">
        <v>6.3558139534883706E-2</v>
      </c>
      <c r="RQ46" s="13">
        <v>8.8139534883720949E-2</v>
      </c>
      <c r="RR46" s="13">
        <v>7.7158139534883693E-2</v>
      </c>
      <c r="RS46" s="13">
        <v>6.6725581395348829E-2</v>
      </c>
      <c r="RT46" s="13">
        <v>0.63761220930232554</v>
      </c>
      <c r="RU46" s="13">
        <v>0.72356895348837225</v>
      </c>
      <c r="RV46" s="13">
        <v>0.37582423255813963</v>
      </c>
      <c r="RW46" s="13">
        <v>0.50606083720930228</v>
      </c>
      <c r="RX46" s="13">
        <v>0.34658939534883726</v>
      </c>
      <c r="RY46" s="13">
        <v>0.67694806976744204</v>
      </c>
      <c r="RZ46" s="13">
        <v>0.71482197674418602</v>
      </c>
      <c r="SA46" s="13">
        <v>1.0981395348837209E-2</v>
      </c>
      <c r="SB46" s="13">
        <v>3.6313398139534887</v>
      </c>
      <c r="SC46" s="13">
        <v>0.4793897906976744</v>
      </c>
      <c r="SD46" s="13">
        <v>0.54399948837209311</v>
      </c>
      <c r="SE46" s="13">
        <v>0.61264913953488376</v>
      </c>
      <c r="SF46" s="13">
        <v>0.66073604651162809</v>
      </c>
      <c r="SG46" s="13">
        <f t="shared" si="168"/>
        <v>0.34362500947080915</v>
      </c>
      <c r="SH46" s="21">
        <v>136.47619047619048</v>
      </c>
      <c r="SI46" s="21">
        <f>EC46-SH46+2</f>
        <v>66.523809523809518</v>
      </c>
      <c r="SJ46" s="24">
        <f>RU46*SI46</f>
        <v>48.134563239202663</v>
      </c>
      <c r="SK46" s="13">
        <v>0.45215263157894725</v>
      </c>
      <c r="SL46" s="13">
        <v>0.19526052631578955</v>
      </c>
      <c r="SM46" s="13">
        <v>5.1797368421052627E-2</v>
      </c>
      <c r="SN46" s="13">
        <v>7.4031578947368407E-2</v>
      </c>
      <c r="SO46" s="13">
        <v>6.9626315789473675E-2</v>
      </c>
      <c r="SP46" s="13">
        <v>6.0500000000000012E-2</v>
      </c>
      <c r="SQ46" s="13">
        <v>0.71417265789473705</v>
      </c>
      <c r="SR46" s="13">
        <v>0.79017618421052627</v>
      </c>
      <c r="SS46" s="13">
        <v>0.44629468421052654</v>
      </c>
      <c r="ST46" s="13">
        <v>0.57666463157894743</v>
      </c>
      <c r="SU46" s="13">
        <v>0.39512534210526312</v>
      </c>
      <c r="SV46" s="13">
        <v>0.72966928947368415</v>
      </c>
      <c r="SW46" s="13">
        <v>0.76116181578947384</v>
      </c>
      <c r="SX46" s="13">
        <v>4.4052631578947385E-3</v>
      </c>
      <c r="SY46" s="13">
        <v>5.1278463421052631</v>
      </c>
      <c r="SZ46" s="13">
        <v>0.50080794736842105</v>
      </c>
      <c r="TA46" s="13">
        <v>0.55353249999999998</v>
      </c>
      <c r="TB46" s="13">
        <v>0.64171244736842115</v>
      </c>
      <c r="TC46" s="13">
        <v>0.67960460526315802</v>
      </c>
      <c r="TD46" s="13">
        <v>1.843156024</v>
      </c>
      <c r="TE46" s="13">
        <v>-0.61366687799999997</v>
      </c>
      <c r="TF46" s="13">
        <f t="shared" si="73"/>
        <v>0.44941368284680655</v>
      </c>
      <c r="TG46" s="21">
        <v>137.45454545454547</v>
      </c>
      <c r="TH46" s="21">
        <f t="shared" si="169"/>
        <v>65.545454545454533</v>
      </c>
      <c r="TI46" s="24">
        <f t="shared" si="74"/>
        <v>51.79245716507176</v>
      </c>
      <c r="TJ46" s="26">
        <v>45</v>
      </c>
      <c r="TK46" s="24">
        <v>5.15</v>
      </c>
      <c r="TL46" s="13">
        <v>1.04</v>
      </c>
      <c r="TM46" s="24">
        <v>80</v>
      </c>
      <c r="TN46" s="24">
        <v>28.8</v>
      </c>
      <c r="TO46" s="24">
        <v>5.6</v>
      </c>
      <c r="TP46" s="24">
        <v>10.3</v>
      </c>
    </row>
    <row r="47" spans="1:536" x14ac:dyDescent="0.25">
      <c r="A47" s="10">
        <v>46</v>
      </c>
      <c r="B47" s="20">
        <v>6</v>
      </c>
      <c r="C47" s="21">
        <v>206</v>
      </c>
      <c r="D47" s="21">
        <v>2</v>
      </c>
      <c r="E47" s="13" t="s">
        <v>64</v>
      </c>
      <c r="F47" s="21">
        <v>8</v>
      </c>
      <c r="G47" s="24">
        <f t="shared" si="17"/>
        <v>116.48000000000002</v>
      </c>
      <c r="H47" s="24">
        <f t="shared" si="18"/>
        <v>38.826666666666675</v>
      </c>
      <c r="I47" s="21">
        <v>104</v>
      </c>
      <c r="J47" s="13">
        <f t="shared" si="19"/>
        <v>38.826666666666675</v>
      </c>
      <c r="K47" s="13">
        <f t="shared" si="20"/>
        <v>38.826666666666675</v>
      </c>
      <c r="L47" s="13">
        <f t="shared" si="21"/>
        <v>38.826666666666675</v>
      </c>
      <c r="M47" s="22">
        <v>408713.79032799997</v>
      </c>
      <c r="N47" s="22">
        <v>3660516.1044709999</v>
      </c>
      <c r="O47" s="23">
        <v>33.079414</v>
      </c>
      <c r="P47" s="23">
        <v>-111.978061</v>
      </c>
      <c r="Q47" s="13">
        <v>49.679999999999993</v>
      </c>
      <c r="R47" s="13">
        <v>24.72</v>
      </c>
      <c r="S47" s="13">
        <v>25.6</v>
      </c>
      <c r="T47" s="13">
        <v>49.679999999999993</v>
      </c>
      <c r="U47" s="13">
        <v>20.72</v>
      </c>
      <c r="V47" s="13">
        <v>29.600000000000005</v>
      </c>
      <c r="W47" s="10">
        <v>-9999</v>
      </c>
      <c r="X47" s="10">
        <v>-9999</v>
      </c>
      <c r="Y47" s="10">
        <v>-9999</v>
      </c>
      <c r="Z47" s="13">
        <v>46.352459016393396</v>
      </c>
      <c r="AA47" s="21">
        <v>-9999</v>
      </c>
      <c r="AB47" s="21">
        <v>-9999</v>
      </c>
      <c r="AC47" s="21">
        <v>-9999</v>
      </c>
      <c r="AD47" s="10">
        <v>8.4</v>
      </c>
      <c r="AE47" s="10">
        <v>7.2</v>
      </c>
      <c r="AF47" s="13">
        <v>0.8</v>
      </c>
      <c r="AG47" s="10" t="s">
        <v>126</v>
      </c>
      <c r="AH47" s="10">
        <v>2</v>
      </c>
      <c r="AI47" s="24">
        <v>1</v>
      </c>
      <c r="AJ47" s="24">
        <v>1.3</v>
      </c>
      <c r="AK47" s="10">
        <v>3</v>
      </c>
      <c r="AL47" s="10">
        <v>333</v>
      </c>
      <c r="AM47" s="10">
        <v>44</v>
      </c>
      <c r="AN47" s="13">
        <v>1.03</v>
      </c>
      <c r="AO47" s="24">
        <v>6.4</v>
      </c>
      <c r="AP47" s="24">
        <v>11.3</v>
      </c>
      <c r="AQ47" s="13">
        <v>3.21</v>
      </c>
      <c r="AR47" s="10">
        <v>3583</v>
      </c>
      <c r="AS47" s="10">
        <v>316</v>
      </c>
      <c r="AT47" s="10">
        <v>255</v>
      </c>
      <c r="AU47" s="10">
        <v>22.5</v>
      </c>
      <c r="AV47" s="10">
        <v>0</v>
      </c>
      <c r="AW47" s="10">
        <v>4</v>
      </c>
      <c r="AX47" s="10">
        <v>79</v>
      </c>
      <c r="AY47" s="10">
        <v>12</v>
      </c>
      <c r="AZ47" s="10">
        <v>5</v>
      </c>
      <c r="BA47" s="10">
        <v>1</v>
      </c>
      <c r="BB47" s="10">
        <v>39</v>
      </c>
      <c r="BC47" s="25">
        <v>1.2176256300214583</v>
      </c>
      <c r="BD47" s="25">
        <v>0.86709523097622954</v>
      </c>
      <c r="BE47" s="25">
        <v>0.9054726368159205</v>
      </c>
      <c r="BF47" s="25">
        <v>1.0484797044285785</v>
      </c>
      <c r="BG47" s="25">
        <v>1.3600039708145135</v>
      </c>
      <c r="BH47" s="25">
        <v>2.0120824804034152</v>
      </c>
      <c r="BI47" s="13">
        <f t="shared" si="22"/>
        <v>8.3388834439907509</v>
      </c>
      <c r="BJ47" s="13">
        <f t="shared" si="23"/>
        <v>11.960773991254433</v>
      </c>
      <c r="BK47" s="13">
        <f t="shared" si="24"/>
        <v>16.154692808968747</v>
      </c>
      <c r="BL47" s="13">
        <f t="shared" ref="BL47:BM47" si="207">(BK47+(BG47*4))</f>
        <v>21.594708692226803</v>
      </c>
      <c r="BM47" s="13">
        <f t="shared" si="207"/>
        <v>29.643038613840464</v>
      </c>
      <c r="BN47" s="13">
        <f t="shared" si="26"/>
        <v>4.1939188177143141</v>
      </c>
      <c r="BO47" s="13">
        <f t="shared" si="27"/>
        <v>5.4400158832580541</v>
      </c>
      <c r="BP47" s="13">
        <f t="shared" si="28"/>
        <v>8.0483299216136608</v>
      </c>
      <c r="BQ47" s="13">
        <f t="shared" si="29"/>
        <v>17.682264622586029</v>
      </c>
      <c r="BR47" s="25">
        <v>2.7745895503767657</v>
      </c>
      <c r="BS47" s="25">
        <v>2.5514526336771817</v>
      </c>
      <c r="BT47" s="25">
        <v>2.4776119402985075</v>
      </c>
      <c r="BU47" s="25">
        <v>2.0470318038843676</v>
      </c>
      <c r="BV47" s="25">
        <v>1.7223407951556062</v>
      </c>
      <c r="BW47" s="25">
        <v>1.5227919516700783</v>
      </c>
      <c r="BX47" s="13">
        <f t="shared" si="30"/>
        <v>21.304168736215789</v>
      </c>
      <c r="BY47" s="13">
        <f t="shared" si="31"/>
        <v>31.214616497409821</v>
      </c>
      <c r="BZ47" s="13">
        <f t="shared" si="32"/>
        <v>39.402743712947291</v>
      </c>
      <c r="CA47" s="13">
        <f t="shared" si="33"/>
        <v>8.1881272155374702</v>
      </c>
      <c r="CB47" s="13">
        <f t="shared" si="34"/>
        <v>6.8893631806224249</v>
      </c>
      <c r="CC47" s="13">
        <f t="shared" si="35"/>
        <v>6.0911678066803132</v>
      </c>
      <c r="CD47" s="13">
        <f t="shared" si="36"/>
        <v>21.168658202840209</v>
      </c>
      <c r="CE47" s="13">
        <v>4.7749999999999995</v>
      </c>
      <c r="CF47" s="13">
        <v>1.1400000000000001</v>
      </c>
      <c r="CG47" s="13">
        <v>0.4</v>
      </c>
      <c r="CH47" s="13">
        <v>0.74</v>
      </c>
      <c r="CI47" s="13">
        <v>0.92999999999999994</v>
      </c>
      <c r="CJ47" s="13">
        <v>1.7399999999999998</v>
      </c>
      <c r="CK47" s="13">
        <f t="shared" si="179"/>
        <v>23.659999999999997</v>
      </c>
      <c r="CL47" s="13">
        <f t="shared" si="180"/>
        <v>25.259999999999998</v>
      </c>
      <c r="CM47" s="13">
        <f t="shared" si="181"/>
        <v>28.22</v>
      </c>
      <c r="CN47" s="13">
        <f t="shared" si="194"/>
        <v>31.939999999999998</v>
      </c>
      <c r="CO47" s="13">
        <f t="shared" si="194"/>
        <v>38.9</v>
      </c>
      <c r="CP47" s="13">
        <f t="shared" si="183"/>
        <v>2.96</v>
      </c>
      <c r="CQ47" s="13">
        <f t="shared" si="184"/>
        <v>3.7199999999999998</v>
      </c>
      <c r="CR47" s="13">
        <f t="shared" si="185"/>
        <v>6.9599999999999991</v>
      </c>
      <c r="CS47" s="13">
        <f t="shared" si="186"/>
        <v>13.639999999999999</v>
      </c>
      <c r="CT47" s="21">
        <v>-9999</v>
      </c>
      <c r="CU47" s="21">
        <v>-9999</v>
      </c>
      <c r="CV47" s="21">
        <v>-9999</v>
      </c>
      <c r="CW47" s="21">
        <v>-9999</v>
      </c>
      <c r="CX47" s="21">
        <v>-9999</v>
      </c>
      <c r="CY47" s="10">
        <v>-9999</v>
      </c>
      <c r="CZ47" s="13">
        <v>9.6999999999999993</v>
      </c>
      <c r="DA47" s="13">
        <v>9.6999999999999993</v>
      </c>
      <c r="DB47" s="13">
        <v>9.6999999999999993</v>
      </c>
      <c r="DC47" s="13">
        <v>30</v>
      </c>
      <c r="DD47" s="13">
        <v>38</v>
      </c>
      <c r="DE47" s="13">
        <v>34</v>
      </c>
      <c r="DF47" s="13">
        <v>46.333333333333336</v>
      </c>
      <c r="DG47" s="13">
        <v>54.666666666666664</v>
      </c>
      <c r="DH47" s="13">
        <v>63.666666666666664</v>
      </c>
      <c r="DI47" s="13">
        <v>67.666666666666671</v>
      </c>
      <c r="DJ47" s="13">
        <v>75.666666666666671</v>
      </c>
      <c r="DK47" s="13">
        <v>79</v>
      </c>
      <c r="DL47" s="13">
        <v>88</v>
      </c>
      <c r="DM47" s="13">
        <v>91</v>
      </c>
      <c r="DN47" s="13">
        <v>97.666666666666671</v>
      </c>
      <c r="DO47" s="13">
        <v>94</v>
      </c>
      <c r="DP47" s="13">
        <v>100.33333333333333</v>
      </c>
      <c r="DQ47" s="13">
        <f t="shared" si="45"/>
        <v>88</v>
      </c>
      <c r="DR47" s="13">
        <f t="shared" si="46"/>
        <v>88</v>
      </c>
      <c r="DS47" s="13">
        <v>91.333333333333329</v>
      </c>
      <c r="DT47" s="13">
        <v>101.33333333333333</v>
      </c>
      <c r="DU47" s="21">
        <v>131</v>
      </c>
      <c r="DV47" s="21">
        <v>147</v>
      </c>
      <c r="DW47" s="21">
        <v>166</v>
      </c>
      <c r="DX47" s="21">
        <v>171</v>
      </c>
      <c r="DY47" s="21">
        <v>178</v>
      </c>
      <c r="DZ47" s="21">
        <v>189</v>
      </c>
      <c r="EA47" s="21">
        <v>199</v>
      </c>
      <c r="EB47" s="21">
        <v>199</v>
      </c>
      <c r="EC47" s="21">
        <v>201</v>
      </c>
      <c r="ED47" s="21">
        <v>203</v>
      </c>
      <c r="EE47" s="12">
        <v>-9999</v>
      </c>
      <c r="EF47" s="12">
        <v>-9999</v>
      </c>
      <c r="EG47" s="12">
        <v>-9999</v>
      </c>
      <c r="EH47" s="12">
        <v>-9999</v>
      </c>
      <c r="EI47" s="12">
        <v>-9999</v>
      </c>
      <c r="EJ47" s="12">
        <v>-9999</v>
      </c>
      <c r="EK47" s="12">
        <v>-9999</v>
      </c>
      <c r="EL47" s="12">
        <v>-9999</v>
      </c>
      <c r="EM47" s="12">
        <v>-9999</v>
      </c>
      <c r="EN47" s="12">
        <v>-9999</v>
      </c>
      <c r="EO47" s="10">
        <v>-9999</v>
      </c>
      <c r="EP47" s="10">
        <v>-9999</v>
      </c>
      <c r="EQ47" s="10">
        <v>-9999</v>
      </c>
      <c r="ER47" s="10">
        <v>-9999</v>
      </c>
      <c r="ES47" s="10">
        <v>-9999</v>
      </c>
      <c r="ET47" s="10">
        <v>-9999</v>
      </c>
      <c r="EU47" s="10">
        <v>-9999</v>
      </c>
      <c r="EV47" s="10">
        <v>-9999</v>
      </c>
      <c r="EW47" s="10">
        <v>-9999</v>
      </c>
      <c r="EX47" s="10">
        <v>-9999</v>
      </c>
      <c r="EY47" s="21">
        <v>-9999</v>
      </c>
      <c r="EZ47" s="21">
        <v>-9999</v>
      </c>
      <c r="FA47" s="21">
        <v>-9999</v>
      </c>
      <c r="FB47" s="21">
        <v>-9999</v>
      </c>
      <c r="FC47" s="21">
        <v>-9999</v>
      </c>
      <c r="FD47" s="21">
        <v>-9999</v>
      </c>
      <c r="FE47" s="21">
        <v>-9999</v>
      </c>
      <c r="FF47" s="21">
        <v>-9999</v>
      </c>
      <c r="FG47" s="21">
        <v>-9999</v>
      </c>
      <c r="FH47" s="10">
        <v>-9999</v>
      </c>
      <c r="FI47" s="13">
        <v>296.31</v>
      </c>
      <c r="FJ47" s="10">
        <v>11</v>
      </c>
      <c r="FK47" s="10">
        <v>315.68</v>
      </c>
      <c r="FL47" s="10">
        <v>95</v>
      </c>
      <c r="FM47" s="10">
        <v>97.910000000000011</v>
      </c>
      <c r="FN47" s="10">
        <v>208.29999999999998</v>
      </c>
      <c r="FO47" s="10">
        <v>129.19999999999999</v>
      </c>
      <c r="FP47" s="10">
        <v>88.100000000000009</v>
      </c>
      <c r="FQ47" s="13">
        <f t="shared" si="47"/>
        <v>863.72549019607857</v>
      </c>
      <c r="FR47" s="13">
        <f t="shared" si="48"/>
        <v>771.18347338935575</v>
      </c>
      <c r="FS47" s="13">
        <f t="shared" si="156"/>
        <v>2905</v>
      </c>
      <c r="FT47" s="13">
        <f t="shared" si="157"/>
        <v>3094.9019607843138</v>
      </c>
      <c r="FU47" s="13">
        <f t="shared" si="49"/>
        <v>959.90196078431381</v>
      </c>
      <c r="FV47" s="13">
        <f t="shared" si="50"/>
        <v>2042.1568627450979</v>
      </c>
      <c r="FW47" s="13">
        <f t="shared" si="51"/>
        <v>9001.9607843137255</v>
      </c>
      <c r="FX47" s="13">
        <f t="shared" si="52"/>
        <v>1266.6666666666667</v>
      </c>
      <c r="FY47" s="13">
        <v>45.49</v>
      </c>
      <c r="FZ47" s="13">
        <v>76.2</v>
      </c>
      <c r="GA47" s="13">
        <f t="shared" si="53"/>
        <v>7.5099999999999767</v>
      </c>
      <c r="GB47" s="10">
        <v>3.13</v>
      </c>
      <c r="GC47" s="13">
        <f t="shared" si="54"/>
        <v>90.926500000000004</v>
      </c>
      <c r="GD47" s="13">
        <v>1.01</v>
      </c>
      <c r="GE47" s="13">
        <f t="shared" si="55"/>
        <v>31.258509803921569</v>
      </c>
      <c r="GF47" s="13">
        <v>1.84</v>
      </c>
      <c r="GG47" s="13">
        <f t="shared" si="56"/>
        <v>17.662196078431375</v>
      </c>
      <c r="GH47" s="13">
        <v>3.65</v>
      </c>
      <c r="GI47" s="13">
        <f t="shared" si="57"/>
        <v>46.233333333333334</v>
      </c>
      <c r="GJ47" s="13">
        <f t="shared" si="58"/>
        <v>186.08053921568626</v>
      </c>
      <c r="GK47" s="13">
        <f t="shared" si="59"/>
        <v>166.14333858543415</v>
      </c>
      <c r="GL47" s="10">
        <v>17.2</v>
      </c>
      <c r="GM47" s="13">
        <v>6.8</v>
      </c>
      <c r="GN47" s="13">
        <f t="shared" si="60"/>
        <v>5689.6038509210684</v>
      </c>
      <c r="GO47" s="13">
        <v>2.5</v>
      </c>
      <c r="GP47" s="13">
        <f t="shared" si="61"/>
        <v>0.36764705882352944</v>
      </c>
      <c r="GQ47" s="13">
        <f t="shared" si="62"/>
        <v>2091.7661216621577</v>
      </c>
      <c r="GR47" s="13">
        <f t="shared" si="63"/>
        <v>2342.7780562616167</v>
      </c>
      <c r="GS47" s="21">
        <v>-9999</v>
      </c>
      <c r="GT47" s="13">
        <v>4826.5249999999996</v>
      </c>
      <c r="GU47" s="13">
        <f t="shared" si="64"/>
        <v>1785.8142499999999</v>
      </c>
      <c r="GV47" s="13">
        <f t="shared" si="65"/>
        <v>2000.1119600000002</v>
      </c>
      <c r="GW47" s="21">
        <v>-9999</v>
      </c>
      <c r="GX47" s="21">
        <v>-9999</v>
      </c>
      <c r="GY47" s="13">
        <v>2.8</v>
      </c>
      <c r="GZ47" s="13">
        <f t="shared" si="66"/>
        <v>2.7399999999999998</v>
      </c>
      <c r="HA47" s="21">
        <v>3365</v>
      </c>
      <c r="HB47" s="13">
        <f t="shared" si="158"/>
        <v>0.40294117647058819</v>
      </c>
      <c r="HC47" s="21">
        <f>GY47*(43560/(GL47*6.667*0.454))</f>
        <v>2342.7780562616163</v>
      </c>
      <c r="HD47" s="22">
        <f t="shared" si="159"/>
        <v>1.1199999999999999</v>
      </c>
      <c r="HE47" s="21">
        <f t="shared" si="160"/>
        <v>2815.5171997572643</v>
      </c>
      <c r="HF47" s="13">
        <v>3.88</v>
      </c>
      <c r="HG47" s="22">
        <f t="shared" si="67"/>
        <v>90.89978858295072</v>
      </c>
      <c r="HH47" s="22">
        <f>(GR47-1701.25)/G47</f>
        <v>5.5076241093888791</v>
      </c>
      <c r="HI47" s="13">
        <v>0.52916153846153846</v>
      </c>
      <c r="HJ47" s="13">
        <v>0.37886153846153842</v>
      </c>
      <c r="HK47" s="13">
        <v>0.38279230769230765</v>
      </c>
      <c r="HL47" s="13">
        <v>0.32192307692307687</v>
      </c>
      <c r="HM47" s="13">
        <v>0.19680000000000003</v>
      </c>
      <c r="HN47" s="13">
        <v>0.17946153846153848</v>
      </c>
      <c r="HO47" s="13">
        <v>0.24334853846153848</v>
      </c>
      <c r="HP47" s="13">
        <v>0.16039738461538458</v>
      </c>
      <c r="HQ47" s="13">
        <v>8.1230846153846153E-2</v>
      </c>
      <c r="HR47" s="13">
        <v>-5.1288461538461548E-3</v>
      </c>
      <c r="HS47" s="13">
        <v>0.16538592307692307</v>
      </c>
      <c r="HT47" s="13">
        <v>0.45768999999999999</v>
      </c>
      <c r="HU47" s="13">
        <v>0.4934038461538463</v>
      </c>
      <c r="HV47" s="13">
        <v>0.12512307692307692</v>
      </c>
      <c r="HW47" s="13">
        <v>0.64394123076923093</v>
      </c>
      <c r="HX47" s="13">
        <v>1.0315607692307693</v>
      </c>
      <c r="HY47" s="13">
        <v>0.67848246153846159</v>
      </c>
      <c r="HZ47" s="13">
        <v>1.0269796153846154</v>
      </c>
      <c r="IA47" s="13">
        <v>0.72372092307692304</v>
      </c>
      <c r="IB47" s="13">
        <v>0.5736062500000001</v>
      </c>
      <c r="IC47" s="13">
        <v>0.42159999999999997</v>
      </c>
      <c r="ID47" s="13">
        <v>0.41019375000000002</v>
      </c>
      <c r="IE47" s="13">
        <v>0.37971874999999999</v>
      </c>
      <c r="IF47" s="13">
        <v>0.25947500000000001</v>
      </c>
      <c r="IG47" s="13">
        <v>0.23573749999999993</v>
      </c>
      <c r="IH47" s="13">
        <v>0.20336268749999997</v>
      </c>
      <c r="II47" s="13">
        <v>0.16602162500000001</v>
      </c>
      <c r="IJ47" s="13">
        <v>5.2056249999999998E-2</v>
      </c>
      <c r="IK47" s="13">
        <v>1.3437062500000003E-2</v>
      </c>
      <c r="IL47" s="13">
        <v>0.15292250000000004</v>
      </c>
      <c r="IM47" s="13">
        <v>0.37690531249999998</v>
      </c>
      <c r="IN47" s="13">
        <v>0.41730699999999998</v>
      </c>
      <c r="IO47" s="13">
        <v>0.12024375</v>
      </c>
      <c r="IP47" s="13">
        <v>0.51123868750000001</v>
      </c>
      <c r="IQ47" s="13">
        <v>0.92257412499999991</v>
      </c>
      <c r="IR47" s="13">
        <v>0.75103781250000001</v>
      </c>
      <c r="IS47" s="13">
        <v>0.9324151249999999</v>
      </c>
      <c r="IT47" s="13">
        <v>0.78363775000000013</v>
      </c>
      <c r="IU47" s="13">
        <v>0.61091153846153845</v>
      </c>
      <c r="IV47" s="13">
        <v>0.42261923076923075</v>
      </c>
      <c r="IW47" s="13">
        <v>0.4263038461538462</v>
      </c>
      <c r="IX47" s="13">
        <v>0.37284230769230781</v>
      </c>
      <c r="IY47" s="13">
        <v>0.2750538461538462</v>
      </c>
      <c r="IZ47" s="13">
        <v>0.23624615384615388</v>
      </c>
      <c r="JA47" s="13">
        <v>0.24166188461538465</v>
      </c>
      <c r="JB47" s="13">
        <v>0.17767846153846156</v>
      </c>
      <c r="JC47" s="13">
        <v>6.2466846153846158E-2</v>
      </c>
      <c r="JD47" s="13">
        <v>-4.4160769230769236E-3</v>
      </c>
      <c r="JE47" s="13">
        <v>0.18194684615384615</v>
      </c>
      <c r="JF47" s="13">
        <v>0.37877273076923079</v>
      </c>
      <c r="JG47" s="13">
        <v>0.44197049999999999</v>
      </c>
      <c r="JH47" s="13">
        <v>9.7788461538461574E-2</v>
      </c>
      <c r="JI47" s="13">
        <v>0.63850596153846151</v>
      </c>
      <c r="JJ47" s="13">
        <v>1.0254018076923075</v>
      </c>
      <c r="JK47" s="13">
        <v>0.75237223076923088</v>
      </c>
      <c r="JL47" s="13">
        <v>1.0212129230769231</v>
      </c>
      <c r="JM47" s="13">
        <v>0.79008176923076923</v>
      </c>
      <c r="JN47" s="13">
        <v>0.58459523809523817</v>
      </c>
      <c r="JO47" s="13">
        <v>0.38444761904761904</v>
      </c>
      <c r="JP47" s="13">
        <v>0.40058571428571438</v>
      </c>
      <c r="JQ47" s="13">
        <v>0.34610952380952381</v>
      </c>
      <c r="JR47" s="13">
        <v>0.25635714285714289</v>
      </c>
      <c r="JS47" s="13">
        <v>0.21958095238095238</v>
      </c>
      <c r="JT47" s="13">
        <v>0.25591752380952376</v>
      </c>
      <c r="JU47" s="13">
        <v>0.18641485714285716</v>
      </c>
      <c r="JV47" s="13">
        <v>5.2392428571428576E-2</v>
      </c>
      <c r="JW47" s="13">
        <v>-2.0656428571428576E-2</v>
      </c>
      <c r="JX47" s="13">
        <v>0.20626428571428576</v>
      </c>
      <c r="JY47" s="13">
        <v>0.38998995238095241</v>
      </c>
      <c r="JZ47" s="13">
        <v>0.45355676190476196</v>
      </c>
      <c r="KA47" s="13">
        <v>8.9752380952380958E-2</v>
      </c>
      <c r="KB47" s="13">
        <v>0.68888423809523813</v>
      </c>
      <c r="KC47" s="13">
        <v>1.1095475714285716</v>
      </c>
      <c r="KD47" s="13">
        <v>0.80501061904761906</v>
      </c>
      <c r="KE47" s="13">
        <v>1.0905935238095241</v>
      </c>
      <c r="KF47" s="13">
        <v>0.83781999999999979</v>
      </c>
      <c r="KG47" s="13">
        <v>0.55287499999999989</v>
      </c>
      <c r="KH47" s="13">
        <v>0.36351249999999996</v>
      </c>
      <c r="KI47" s="13">
        <v>0.32601250000000004</v>
      </c>
      <c r="KJ47" s="13">
        <v>0.32655416666666665</v>
      </c>
      <c r="KK47" s="13">
        <v>0.22854166666666667</v>
      </c>
      <c r="KL47" s="13">
        <v>0.19616249999999999</v>
      </c>
      <c r="KM47" s="13">
        <v>0.25686079166666675</v>
      </c>
      <c r="KN47" s="13">
        <v>0.25760858333333336</v>
      </c>
      <c r="KO47" s="13">
        <v>5.3456874999999994E-2</v>
      </c>
      <c r="KP47" s="13">
        <v>5.4314083333333318E-2</v>
      </c>
      <c r="KQ47" s="13">
        <v>0.20638425000000002</v>
      </c>
      <c r="KR47" s="13">
        <v>0.41445075000000003</v>
      </c>
      <c r="KS47" s="13">
        <v>0.47562541666666674</v>
      </c>
      <c r="KT47" s="13">
        <v>9.8012500000000002E-2</v>
      </c>
      <c r="KU47" s="13">
        <v>0.69561516666666667</v>
      </c>
      <c r="KV47" s="13">
        <v>0.81006991666666683</v>
      </c>
      <c r="KW47" s="13">
        <v>0.8088254583333333</v>
      </c>
      <c r="KX47" s="13">
        <v>0.84235129166666667</v>
      </c>
      <c r="KY47" s="13">
        <v>0.84127679166666647</v>
      </c>
      <c r="KZ47" s="13">
        <v>0.51293225806451626</v>
      </c>
      <c r="LA47" s="13">
        <v>0.2994451612903225</v>
      </c>
      <c r="LB47" s="13">
        <v>0.23532903225806456</v>
      </c>
      <c r="LC47" s="13">
        <v>0.22248709677419357</v>
      </c>
      <c r="LD47" s="13">
        <v>0.18255806451612897</v>
      </c>
      <c r="LE47" s="13">
        <v>0.15912258064516124</v>
      </c>
      <c r="LF47" s="13">
        <v>0.39228693548387106</v>
      </c>
      <c r="LG47" s="13">
        <v>0.3694362258064518</v>
      </c>
      <c r="LH47" s="13">
        <v>0.14677241935483865</v>
      </c>
      <c r="LI47" s="13">
        <v>0.12038648387096776</v>
      </c>
      <c r="LJ47" s="13">
        <v>0.26178545161290323</v>
      </c>
      <c r="LK47" s="13">
        <v>0.47272287096774207</v>
      </c>
      <c r="LL47" s="13">
        <v>0.52415083870967749</v>
      </c>
      <c r="LM47" s="13">
        <v>3.992903225806451E-2</v>
      </c>
      <c r="LN47" s="13">
        <v>1.3228771935483874</v>
      </c>
      <c r="LO47" s="13">
        <v>0.72466293548387095</v>
      </c>
      <c r="LP47" s="13">
        <v>0.6769877741935485</v>
      </c>
      <c r="LQ47" s="13">
        <v>0.78165116129032242</v>
      </c>
      <c r="LR47" s="13">
        <v>0.74418819354838683</v>
      </c>
      <c r="LS47" s="13">
        <v>41.47</v>
      </c>
      <c r="LT47" s="13">
        <v>42.43</v>
      </c>
      <c r="LU47" s="13">
        <v>107.11666667</v>
      </c>
      <c r="LV47" s="13">
        <f t="shared" si="96"/>
        <v>23.883333329999999</v>
      </c>
      <c r="LW47" s="13">
        <f t="shared" si="161"/>
        <v>8.8233685251126364</v>
      </c>
      <c r="LX47" s="13">
        <v>0.54759999999999998</v>
      </c>
      <c r="LY47" s="13">
        <v>0.2989</v>
      </c>
      <c r="LZ47" s="13">
        <v>0.1603</v>
      </c>
      <c r="MA47" s="13">
        <v>0.17699999999999999</v>
      </c>
      <c r="MB47" s="13">
        <v>0.1482</v>
      </c>
      <c r="MC47" s="13">
        <v>0.13270000000000001</v>
      </c>
      <c r="MD47" s="13">
        <v>0.50790000000000002</v>
      </c>
      <c r="ME47" s="13">
        <v>0.54500000000000004</v>
      </c>
      <c r="MF47" s="13">
        <v>0.25530000000000003</v>
      </c>
      <c r="MG47" s="13">
        <v>0.30270000000000002</v>
      </c>
      <c r="MH47" s="13">
        <v>0.29189999999999999</v>
      </c>
      <c r="MI47" s="13">
        <v>0.57140000000000002</v>
      </c>
      <c r="MJ47" s="13">
        <v>0.60729999999999995</v>
      </c>
      <c r="MK47" s="13">
        <v>2.8899999999999999E-2</v>
      </c>
      <c r="ML47" s="13">
        <v>2.1139999999999999</v>
      </c>
      <c r="MM47" s="13">
        <v>0.53849999999999998</v>
      </c>
      <c r="MN47" s="13">
        <v>0.57679999999999998</v>
      </c>
      <c r="MO47" s="13">
        <v>0.64249999999999996</v>
      </c>
      <c r="MP47" s="13">
        <v>0.67230000000000001</v>
      </c>
      <c r="MQ47" s="13">
        <v>37.942592593000001</v>
      </c>
      <c r="MR47" s="13">
        <v>37.008461537999999</v>
      </c>
      <c r="MS47" s="13">
        <v>37.247307692</v>
      </c>
      <c r="MT47" s="13">
        <f t="shared" si="69"/>
        <v>-0.69528490100000084</v>
      </c>
      <c r="MU47" s="13">
        <v>113.58461538</v>
      </c>
      <c r="MV47" s="13">
        <f t="shared" si="70"/>
        <v>33.415384619999998</v>
      </c>
      <c r="MW47" s="13">
        <f t="shared" si="162"/>
        <v>18.211384617899999</v>
      </c>
      <c r="MX47" s="13">
        <v>0.44224705882352933</v>
      </c>
      <c r="MY47" s="13">
        <v>0.22142058823529412</v>
      </c>
      <c r="MZ47" s="13">
        <v>0.10229705882352937</v>
      </c>
      <c r="NA47" s="13">
        <v>0.11668235294117646</v>
      </c>
      <c r="NB47" s="13">
        <v>9.6799999999999997E-2</v>
      </c>
      <c r="NC47" s="13">
        <v>8.5138235294117653E-2</v>
      </c>
      <c r="ND47" s="13">
        <v>0.57873544117647058</v>
      </c>
      <c r="NE47" s="13">
        <v>0.62054205882352942</v>
      </c>
      <c r="NF47" s="13">
        <v>0.30768473529411766</v>
      </c>
      <c r="NG47" s="13">
        <v>0.36647147058823532</v>
      </c>
      <c r="NH47" s="13">
        <v>0.3311417941176471</v>
      </c>
      <c r="NI47" s="13">
        <v>0.63792752941176478</v>
      </c>
      <c r="NJ47" s="13">
        <v>0.67465444117647055</v>
      </c>
      <c r="NK47" s="13">
        <v>1.9882352941176473E-2</v>
      </c>
      <c r="NL47" s="13">
        <v>2.8046922058823522</v>
      </c>
      <c r="NM47" s="13">
        <v>0.5355163823529413</v>
      </c>
      <c r="NN47" s="13">
        <v>0.57313358823529414</v>
      </c>
      <c r="NO47" s="13">
        <v>0.65035461764705893</v>
      </c>
      <c r="NP47" s="13">
        <v>0.67866550000000014</v>
      </c>
      <c r="NQ47" s="13">
        <v>40.06</v>
      </c>
      <c r="NR47" s="13">
        <v>40.550312499999997</v>
      </c>
      <c r="NS47" s="13">
        <v>129.83437499999999</v>
      </c>
      <c r="NT47" s="13">
        <f t="shared" si="71"/>
        <v>36.165625000000006</v>
      </c>
      <c r="NU47" s="13">
        <f t="shared" si="163"/>
        <v>22.442291396139709</v>
      </c>
      <c r="NV47" s="13">
        <v>0.62310784313725498</v>
      </c>
      <c r="NW47" s="13">
        <v>0.28630980392156857</v>
      </c>
      <c r="NX47" s="13">
        <v>8.1974509803921569E-2</v>
      </c>
      <c r="NY47" s="13">
        <v>0.11014117647058826</v>
      </c>
      <c r="NZ47" s="13">
        <v>0.10362941176470589</v>
      </c>
      <c r="OA47" s="13">
        <v>9.3521568627450952E-2</v>
      </c>
      <c r="OB47" s="13">
        <v>0.69586550980392159</v>
      </c>
      <c r="OC47" s="13">
        <v>0.76282060784313732</v>
      </c>
      <c r="OD47" s="13">
        <v>0.44022535294117643</v>
      </c>
      <c r="OE47" s="13">
        <v>0.54947313725490221</v>
      </c>
      <c r="OF47" s="13">
        <v>0.36986984313725485</v>
      </c>
      <c r="OG47" s="13">
        <v>0.71108145098039233</v>
      </c>
      <c r="OH47" s="13">
        <v>0.73644229411764661</v>
      </c>
      <c r="OI47" s="13">
        <v>6.5117647058823523E-3</v>
      </c>
      <c r="OJ47" s="13">
        <v>4.6640313921568621</v>
      </c>
      <c r="OK47" s="13">
        <v>0.48664062745098036</v>
      </c>
      <c r="OL47" s="13">
        <v>0.53220550980392167</v>
      </c>
      <c r="OM47" s="13">
        <v>0.6249563725490197</v>
      </c>
      <c r="ON47" s="13">
        <v>0.65829078431372523</v>
      </c>
      <c r="OO47" s="13">
        <v>38.343809524000001</v>
      </c>
      <c r="OP47" s="13">
        <v>40.29047619</v>
      </c>
      <c r="OQ47" s="13">
        <v>110.57142856999999</v>
      </c>
      <c r="OR47" s="13">
        <f t="shared" si="80"/>
        <v>60.428571430000005</v>
      </c>
      <c r="OS47" s="13">
        <f t="shared" si="175"/>
        <v>46.096159589325048</v>
      </c>
      <c r="OT47" s="13">
        <v>0.71716800000000003</v>
      </c>
      <c r="OU47" s="13">
        <v>0.31931600000000004</v>
      </c>
      <c r="OV47" s="13">
        <v>6.4616000000000007E-2</v>
      </c>
      <c r="OW47" s="13">
        <v>0.11226799999999999</v>
      </c>
      <c r="OX47" s="13">
        <v>0.110512</v>
      </c>
      <c r="OY47" s="13">
        <v>0.10513599999999998</v>
      </c>
      <c r="OZ47" s="13">
        <v>0.72847067999999993</v>
      </c>
      <c r="PA47" s="13">
        <v>0.83389623999999984</v>
      </c>
      <c r="PB47" s="13">
        <v>0.47905272000000004</v>
      </c>
      <c r="PC47" s="13">
        <v>0.66248688000000011</v>
      </c>
      <c r="PD47" s="13">
        <v>0.38351159999999995</v>
      </c>
      <c r="PE47" s="13">
        <v>0.73196780000000006</v>
      </c>
      <c r="PF47" s="13">
        <v>0.74343535999999999</v>
      </c>
      <c r="PG47" s="13">
        <v>1.7560000000000004E-3</v>
      </c>
      <c r="PH47" s="13">
        <v>5.3989100000000008</v>
      </c>
      <c r="PI47" s="13">
        <v>0.45989332000000011</v>
      </c>
      <c r="PJ47" s="13">
        <v>0.52651276000000002</v>
      </c>
      <c r="PK47" s="13">
        <v>0.60944703999999994</v>
      </c>
      <c r="PL47" s="13">
        <v>0.65761019999999992</v>
      </c>
      <c r="PM47" s="13">
        <f t="shared" si="164"/>
        <v>1.0540274446948126</v>
      </c>
      <c r="PN47" s="13">
        <v>43.123199999999997</v>
      </c>
      <c r="PO47" s="13">
        <v>43.575074626999999</v>
      </c>
      <c r="PP47" s="13">
        <v>42.448358208999998</v>
      </c>
      <c r="PQ47" s="13">
        <f t="shared" si="92"/>
        <v>41.394330764305188</v>
      </c>
      <c r="PR47" s="13">
        <v>126.86119402999999</v>
      </c>
      <c r="PS47" s="13">
        <f t="shared" si="200"/>
        <v>62.138805970000007</v>
      </c>
      <c r="PT47" s="13">
        <f t="shared" si="165"/>
        <v>51.817316656472549</v>
      </c>
      <c r="PU47" s="13">
        <v>0.71926086956521751</v>
      </c>
      <c r="PV47" s="13">
        <v>0.29839130434782613</v>
      </c>
      <c r="PW47" s="13">
        <v>6.0143478260869576E-2</v>
      </c>
      <c r="PX47" s="13">
        <v>9.9617391304347824E-2</v>
      </c>
      <c r="PY47" s="13">
        <v>9.6500000000000002E-2</v>
      </c>
      <c r="PZ47" s="13">
        <v>9.0408695652173882E-2</v>
      </c>
      <c r="QA47" s="13">
        <v>0.75537217391304357</v>
      </c>
      <c r="QB47" s="13">
        <v>0.84309186956521731</v>
      </c>
      <c r="QC47" s="13">
        <v>0.49668699999999988</v>
      </c>
      <c r="QD47" s="13">
        <v>0.65932647826086954</v>
      </c>
      <c r="QE47" s="13">
        <v>0.4140459565217392</v>
      </c>
      <c r="QF47" s="13">
        <v>0.760884</v>
      </c>
      <c r="QG47" s="13">
        <v>0.77485926086956525</v>
      </c>
      <c r="QH47" s="13">
        <v>3.1173913043478262E-3</v>
      </c>
      <c r="QI47" s="13">
        <v>6.2002451304347836</v>
      </c>
      <c r="QJ47" s="13">
        <v>0.49155117391304343</v>
      </c>
      <c r="QK47" s="13">
        <v>0.54824630434782606</v>
      </c>
      <c r="QL47" s="13">
        <v>0.64021913043478251</v>
      </c>
      <c r="QM47" s="13">
        <v>0.68033665217391304</v>
      </c>
      <c r="QN47" s="13">
        <f t="shared" si="166"/>
        <v>0.98478837373765937</v>
      </c>
      <c r="QO47" s="13">
        <v>38.03</v>
      </c>
      <c r="QP47" s="13">
        <v>38.717142856999999</v>
      </c>
      <c r="QQ47" s="13">
        <v>104.14285714</v>
      </c>
      <c r="QR47" s="13">
        <f t="shared" si="205"/>
        <v>84.857142859999996</v>
      </c>
      <c r="QS47" s="13">
        <f t="shared" si="206"/>
        <v>71.542367219800127</v>
      </c>
      <c r="QT47" s="13">
        <v>0.67835999999999985</v>
      </c>
      <c r="QU47" s="13">
        <v>0.28073999999999999</v>
      </c>
      <c r="QV47" s="13">
        <v>5.9271428571428558E-2</v>
      </c>
      <c r="QW47" s="13">
        <v>9.2351428571428557E-2</v>
      </c>
      <c r="QX47" s="13">
        <v>9.5480000000000009E-2</v>
      </c>
      <c r="QY47" s="13">
        <v>9.1317142857142861E-2</v>
      </c>
      <c r="QZ47" s="13">
        <v>0.75929902857142861</v>
      </c>
      <c r="RA47" s="13">
        <v>0.83799385714285723</v>
      </c>
      <c r="RB47" s="13">
        <v>0.50369439999999999</v>
      </c>
      <c r="RC47" s="13">
        <v>0.64944231428571397</v>
      </c>
      <c r="RD47" s="13">
        <v>0.41427145714285712</v>
      </c>
      <c r="RE47" s="13">
        <v>0.75157428571428564</v>
      </c>
      <c r="RF47" s="13">
        <v>0.76106254285714281</v>
      </c>
      <c r="RG47" s="13">
        <v>-3.1285714285714289E-3</v>
      </c>
      <c r="RH47" s="13">
        <v>6.3506872857142849</v>
      </c>
      <c r="RI47" s="13">
        <v>0.49441042857142858</v>
      </c>
      <c r="RJ47" s="13">
        <v>0.54556048571428584</v>
      </c>
      <c r="RK47" s="13">
        <v>0.64226625714285712</v>
      </c>
      <c r="RL47" s="13">
        <v>0.67844782857142849</v>
      </c>
      <c r="RM47" s="13">
        <f t="shared" si="167"/>
        <v>0.87052811916124384</v>
      </c>
      <c r="RN47" s="13">
        <v>0.71083333333333321</v>
      </c>
      <c r="RO47" s="13">
        <v>0.31080952380952381</v>
      </c>
      <c r="RP47" s="13">
        <v>5.3171428571428571E-2</v>
      </c>
      <c r="RQ47" s="13">
        <v>9.8226190476190495E-2</v>
      </c>
      <c r="RR47" s="13">
        <v>9.6530952380952398E-2</v>
      </c>
      <c r="RS47" s="13">
        <v>8.8152380952380982E-2</v>
      </c>
      <c r="RT47" s="13">
        <v>0.75710288095238099</v>
      </c>
      <c r="RU47" s="13">
        <v>0.85999788095238061</v>
      </c>
      <c r="RV47" s="13">
        <v>0.5197842857142857</v>
      </c>
      <c r="RW47" s="13">
        <v>0.70645588095238077</v>
      </c>
      <c r="RX47" s="13">
        <v>0.39145659523809506</v>
      </c>
      <c r="RY47" s="13">
        <v>0.75996342857142829</v>
      </c>
      <c r="RZ47" s="13">
        <v>0.77880064285714279</v>
      </c>
      <c r="SA47" s="13">
        <v>1.6952380952380956E-3</v>
      </c>
      <c r="SB47" s="13">
        <v>6.2578441904761899</v>
      </c>
      <c r="SC47" s="13">
        <v>0.45525816666666674</v>
      </c>
      <c r="SD47" s="13">
        <v>0.51704795238095236</v>
      </c>
      <c r="SE47" s="13">
        <v>0.60833461904761921</v>
      </c>
      <c r="SF47" s="13">
        <v>0.65274871428571468</v>
      </c>
      <c r="SG47" s="13">
        <f t="shared" si="168"/>
        <v>1.257475877024641</v>
      </c>
      <c r="SH47" s="21">
        <v>163.19354838709677</v>
      </c>
      <c r="SI47" s="21">
        <v>-9999</v>
      </c>
      <c r="SJ47" s="21">
        <v>-9999</v>
      </c>
      <c r="SK47" s="13">
        <v>0.7296789473684212</v>
      </c>
      <c r="SL47" s="13">
        <v>0.30041842105263161</v>
      </c>
      <c r="SM47" s="13">
        <v>4.5057894736842082E-2</v>
      </c>
      <c r="SN47" s="13">
        <v>8.4523684210526293E-2</v>
      </c>
      <c r="SO47" s="13">
        <v>8.635526315789474E-2</v>
      </c>
      <c r="SP47" s="13">
        <v>8.4734210526315815E-2</v>
      </c>
      <c r="SQ47" s="13">
        <v>0.79248844736842106</v>
      </c>
      <c r="SR47" s="13">
        <v>0.88325757894736845</v>
      </c>
      <c r="SS47" s="13">
        <v>0.56071102631578951</v>
      </c>
      <c r="ST47" s="13">
        <v>0.73809342105263165</v>
      </c>
      <c r="SU47" s="13">
        <v>0.41707281578947386</v>
      </c>
      <c r="SV47" s="13">
        <v>0.78776455263157896</v>
      </c>
      <c r="SW47" s="13">
        <v>0.79142568421052606</v>
      </c>
      <c r="SX47" s="13">
        <v>-1.8315789473684208E-3</v>
      </c>
      <c r="SY47" s="13">
        <v>7.6590369473684214</v>
      </c>
      <c r="SZ47" s="13">
        <v>0.47229194736842123</v>
      </c>
      <c r="TA47" s="13">
        <v>0.5263263421052633</v>
      </c>
      <c r="TB47" s="13">
        <v>0.62744405263157899</v>
      </c>
      <c r="TC47" s="13">
        <v>0.66557363157894733</v>
      </c>
      <c r="TD47" s="13">
        <v>1.5614817910000001</v>
      </c>
      <c r="TE47" s="13">
        <v>-0.75560433599999999</v>
      </c>
      <c r="TF47" s="13">
        <f t="shared" si="73"/>
        <v>1.4146966984611993</v>
      </c>
      <c r="TG47" s="21">
        <v>113.11111111111111</v>
      </c>
      <c r="TH47" s="21">
        <f t="shared" si="169"/>
        <v>89.888888888888886</v>
      </c>
      <c r="TI47" s="24">
        <f t="shared" si="74"/>
        <v>79.395042374269011</v>
      </c>
      <c r="TJ47" s="26">
        <v>46</v>
      </c>
      <c r="TK47" s="24">
        <v>5.21</v>
      </c>
      <c r="TL47" s="13">
        <v>1.1000000000000001</v>
      </c>
      <c r="TM47" s="24">
        <v>81.5</v>
      </c>
      <c r="TN47" s="24">
        <v>28.3</v>
      </c>
      <c r="TO47" s="24">
        <v>5.6</v>
      </c>
      <c r="TP47" s="24">
        <v>9</v>
      </c>
    </row>
    <row r="48" spans="1:536" x14ac:dyDescent="0.25">
      <c r="A48" s="10">
        <v>47</v>
      </c>
      <c r="B48" s="20">
        <v>6</v>
      </c>
      <c r="C48" s="21">
        <v>106</v>
      </c>
      <c r="D48" s="21">
        <v>1</v>
      </c>
      <c r="E48" s="13" t="s">
        <v>66</v>
      </c>
      <c r="F48" s="21">
        <v>5</v>
      </c>
      <c r="G48" s="24">
        <f t="shared" si="17"/>
        <v>89.600000000000009</v>
      </c>
      <c r="H48" s="24">
        <f t="shared" si="18"/>
        <v>29.866666666666671</v>
      </c>
      <c r="I48" s="21">
        <v>80</v>
      </c>
      <c r="J48" s="13">
        <f t="shared" si="19"/>
        <v>29.866666666666671</v>
      </c>
      <c r="K48" s="13">
        <f t="shared" si="20"/>
        <v>29.866666666666671</v>
      </c>
      <c r="L48" s="13">
        <f t="shared" si="21"/>
        <v>29.866666666666671</v>
      </c>
      <c r="M48" s="22">
        <v>408714.09701000003</v>
      </c>
      <c r="N48" s="22">
        <v>3660538.9658070002</v>
      </c>
      <c r="O48" s="23">
        <v>33.079619999999998</v>
      </c>
      <c r="P48" s="23">
        <v>-111.97806</v>
      </c>
      <c r="Q48" s="13">
        <v>47.679999999999993</v>
      </c>
      <c r="R48" s="13">
        <v>24.72</v>
      </c>
      <c r="S48" s="13">
        <v>27.6</v>
      </c>
      <c r="T48" s="13">
        <v>51.679999999999993</v>
      </c>
      <c r="U48" s="13">
        <v>18.72</v>
      </c>
      <c r="V48" s="13">
        <v>29.600000000000005</v>
      </c>
      <c r="W48" s="10">
        <v>-9999</v>
      </c>
      <c r="X48" s="10">
        <v>-9999</v>
      </c>
      <c r="Y48" s="10">
        <v>-9999</v>
      </c>
      <c r="Z48" s="13">
        <v>42.706766917293201</v>
      </c>
      <c r="AA48" s="21">
        <v>-9999</v>
      </c>
      <c r="AB48" s="21">
        <v>-9999</v>
      </c>
      <c r="AC48" s="21">
        <v>-9999</v>
      </c>
      <c r="AD48" s="10">
        <v>8.4</v>
      </c>
      <c r="AE48" s="10">
        <v>7.2</v>
      </c>
      <c r="AF48" s="13">
        <v>0.84</v>
      </c>
      <c r="AG48" s="10" t="s">
        <v>130</v>
      </c>
      <c r="AH48" s="10">
        <v>2</v>
      </c>
      <c r="AI48" s="24">
        <v>1</v>
      </c>
      <c r="AJ48" s="24">
        <v>3</v>
      </c>
      <c r="AK48" s="10">
        <v>7</v>
      </c>
      <c r="AL48" s="10">
        <v>306</v>
      </c>
      <c r="AM48" s="10">
        <v>39</v>
      </c>
      <c r="AN48" s="13">
        <v>1.1499999999999999</v>
      </c>
      <c r="AO48" s="24">
        <v>6.2</v>
      </c>
      <c r="AP48" s="24">
        <v>9.5</v>
      </c>
      <c r="AQ48" s="13">
        <v>2.97</v>
      </c>
      <c r="AR48" s="10">
        <v>2833</v>
      </c>
      <c r="AS48" s="10">
        <v>277</v>
      </c>
      <c r="AT48" s="10">
        <v>221</v>
      </c>
      <c r="AU48" s="10">
        <v>18.2</v>
      </c>
      <c r="AV48" s="10">
        <v>0</v>
      </c>
      <c r="AW48" s="10">
        <v>4</v>
      </c>
      <c r="AX48" s="10">
        <v>78</v>
      </c>
      <c r="AY48" s="10">
        <v>13</v>
      </c>
      <c r="AZ48" s="10">
        <v>5</v>
      </c>
      <c r="BA48" s="10">
        <v>1</v>
      </c>
      <c r="BB48" s="10">
        <v>71</v>
      </c>
      <c r="BC48" s="25">
        <v>4.1153903642070651</v>
      </c>
      <c r="BD48" s="25">
        <v>2.5181114164376717</v>
      </c>
      <c r="BE48" s="25">
        <v>1.7956625547154794</v>
      </c>
      <c r="BF48" s="25">
        <v>1.5508128054253516</v>
      </c>
      <c r="BG48" s="25">
        <v>2.0006984982288079</v>
      </c>
      <c r="BH48" s="25">
        <v>2.3970896043057905</v>
      </c>
      <c r="BI48" s="13">
        <f t="shared" si="22"/>
        <v>26.534007122578949</v>
      </c>
      <c r="BJ48" s="13">
        <f t="shared" si="23"/>
        <v>33.716657341440865</v>
      </c>
      <c r="BK48" s="13">
        <f t="shared" si="24"/>
        <v>39.919908563142272</v>
      </c>
      <c r="BL48" s="13">
        <f t="shared" ref="BL48:BM48" si="208">(BK48+(BG48*4))</f>
        <v>47.922702556057502</v>
      </c>
      <c r="BM48" s="13">
        <f t="shared" si="208"/>
        <v>57.511060973280664</v>
      </c>
      <c r="BN48" s="13">
        <f t="shared" si="26"/>
        <v>6.2032512217014064</v>
      </c>
      <c r="BO48" s="13">
        <f t="shared" si="27"/>
        <v>8.0027939929152314</v>
      </c>
      <c r="BP48" s="13">
        <f t="shared" si="28"/>
        <v>9.5883584172231622</v>
      </c>
      <c r="BQ48" s="13">
        <f t="shared" si="29"/>
        <v>23.794403631839799</v>
      </c>
      <c r="BR48" s="25">
        <v>3.2982910667131686</v>
      </c>
      <c r="BS48" s="25">
        <v>3.1026729952535597</v>
      </c>
      <c r="BT48" s="25">
        <v>2.4671707122960602</v>
      </c>
      <c r="BU48" s="25">
        <v>1.9048568864067019</v>
      </c>
      <c r="BV48" s="25">
        <v>1.4418999151823577</v>
      </c>
      <c r="BW48" s="25">
        <v>1.5050333898136148</v>
      </c>
      <c r="BX48" s="13">
        <f t="shared" si="30"/>
        <v>25.603856247866915</v>
      </c>
      <c r="BY48" s="13">
        <f t="shared" si="31"/>
        <v>35.472539097051154</v>
      </c>
      <c r="BZ48" s="13">
        <f t="shared" si="32"/>
        <v>43.09196664267796</v>
      </c>
      <c r="CA48" s="13">
        <f t="shared" si="33"/>
        <v>7.6194275456268077</v>
      </c>
      <c r="CB48" s="13">
        <f t="shared" si="34"/>
        <v>5.7675996607294309</v>
      </c>
      <c r="CC48" s="13">
        <f t="shared" si="35"/>
        <v>6.0201335592544591</v>
      </c>
      <c r="CD48" s="13">
        <f t="shared" si="36"/>
        <v>19.407160765610698</v>
      </c>
      <c r="CE48" s="13">
        <v>6.61</v>
      </c>
      <c r="CF48" s="13">
        <v>3.0049999999999999</v>
      </c>
      <c r="CG48" s="13">
        <v>2.48</v>
      </c>
      <c r="CH48" s="13">
        <v>1.9950000000000001</v>
      </c>
      <c r="CI48" s="13">
        <v>2.5049999999999999</v>
      </c>
      <c r="CJ48" s="13">
        <v>2.2650000000000001</v>
      </c>
      <c r="CK48" s="13">
        <f t="shared" si="179"/>
        <v>38.46</v>
      </c>
      <c r="CL48" s="13">
        <f t="shared" si="180"/>
        <v>48.38</v>
      </c>
      <c r="CM48" s="13">
        <f t="shared" si="181"/>
        <v>56.36</v>
      </c>
      <c r="CN48" s="13">
        <f t="shared" si="194"/>
        <v>66.38</v>
      </c>
      <c r="CO48" s="13">
        <f t="shared" si="194"/>
        <v>75.44</v>
      </c>
      <c r="CP48" s="13">
        <f t="shared" si="183"/>
        <v>7.98</v>
      </c>
      <c r="CQ48" s="13">
        <f t="shared" si="184"/>
        <v>10.02</v>
      </c>
      <c r="CR48" s="13">
        <f t="shared" si="185"/>
        <v>9.06</v>
      </c>
      <c r="CS48" s="13">
        <f t="shared" si="186"/>
        <v>27.060000000000002</v>
      </c>
      <c r="CT48" s="13">
        <v>1.2209644356335312</v>
      </c>
      <c r="CU48" s="13">
        <v>23.61405143150127</v>
      </c>
      <c r="CV48" s="13">
        <v>1.9900497512437798</v>
      </c>
      <c r="CW48" s="13">
        <v>16.548834773500907</v>
      </c>
      <c r="CX48" s="13">
        <v>0.64997851310700494</v>
      </c>
      <c r="CY48" s="13">
        <v>9.4005156854318912</v>
      </c>
      <c r="CZ48" s="13">
        <v>7.6</v>
      </c>
      <c r="DA48" s="13">
        <v>7.6</v>
      </c>
      <c r="DB48" s="13">
        <v>7.6</v>
      </c>
      <c r="DC48" s="13">
        <v>31.666666666666668</v>
      </c>
      <c r="DD48" s="13">
        <v>39.666666666666664</v>
      </c>
      <c r="DE48" s="13">
        <v>40.666666666666664</v>
      </c>
      <c r="DF48" s="13">
        <v>53</v>
      </c>
      <c r="DG48" s="13">
        <v>54.333333333333336</v>
      </c>
      <c r="DH48" s="13">
        <v>63.666666666666664</v>
      </c>
      <c r="DI48" s="13">
        <v>67.666666666666671</v>
      </c>
      <c r="DJ48" s="13">
        <v>75.666666666666671</v>
      </c>
      <c r="DK48" s="13">
        <v>75</v>
      </c>
      <c r="DL48" s="13">
        <v>83.666666666666671</v>
      </c>
      <c r="DM48" s="13">
        <v>86</v>
      </c>
      <c r="DN48" s="13">
        <v>92</v>
      </c>
      <c r="DO48" s="13">
        <v>86</v>
      </c>
      <c r="DP48" s="13">
        <v>95.666666666666671</v>
      </c>
      <c r="DQ48" s="13">
        <f t="shared" si="45"/>
        <v>82.333333333333329</v>
      </c>
      <c r="DR48" s="13">
        <f t="shared" si="46"/>
        <v>82.333333333333329</v>
      </c>
      <c r="DS48" s="13">
        <v>78.333333333333329</v>
      </c>
      <c r="DT48" s="13">
        <v>87.666666666666671</v>
      </c>
      <c r="DU48" s="21">
        <v>131</v>
      </c>
      <c r="DV48" s="21">
        <v>147</v>
      </c>
      <c r="DW48" s="21">
        <v>166</v>
      </c>
      <c r="DX48" s="21">
        <v>171</v>
      </c>
      <c r="DY48" s="21">
        <v>178</v>
      </c>
      <c r="DZ48" s="21">
        <v>189</v>
      </c>
      <c r="EA48" s="21">
        <v>199</v>
      </c>
      <c r="EB48" s="21">
        <v>199</v>
      </c>
      <c r="EC48" s="21">
        <v>201</v>
      </c>
      <c r="ED48" s="21">
        <v>203</v>
      </c>
      <c r="EE48" s="12">
        <v>49.1</v>
      </c>
      <c r="EF48" s="12">
        <v>40.4</v>
      </c>
      <c r="EG48" s="12">
        <v>40.799999999999997</v>
      </c>
      <c r="EH48" s="12">
        <v>43.2</v>
      </c>
      <c r="EI48" s="12">
        <v>45.2</v>
      </c>
      <c r="EJ48" s="12">
        <v>39.799999999999997</v>
      </c>
      <c r="EK48" s="12">
        <v>48.8</v>
      </c>
      <c r="EL48" s="12">
        <v>43.1</v>
      </c>
      <c r="EM48" s="12">
        <v>46.5</v>
      </c>
      <c r="EN48" s="12">
        <v>41.7</v>
      </c>
      <c r="EO48" s="10">
        <v>3.99</v>
      </c>
      <c r="EP48" s="10">
        <v>5.65</v>
      </c>
      <c r="EQ48" s="10">
        <v>4.88</v>
      </c>
      <c r="ER48" s="10">
        <v>4.41</v>
      </c>
      <c r="ES48" s="10">
        <v>4.2699999999999996</v>
      </c>
      <c r="ET48" s="10">
        <v>4.4400000000000004</v>
      </c>
      <c r="EU48" s="10">
        <v>4.3899999999999997</v>
      </c>
      <c r="EV48" s="10">
        <v>4.47</v>
      </c>
      <c r="EW48" s="10">
        <v>4.07</v>
      </c>
      <c r="EX48" s="10">
        <v>3.54</v>
      </c>
      <c r="EY48" s="13">
        <v>30340.59701492537</v>
      </c>
      <c r="EZ48" s="13">
        <v>17161.161161161159</v>
      </c>
      <c r="FA48" s="11">
        <v>15029.780876494024</v>
      </c>
      <c r="FB48" s="13">
        <v>12898.303393213573</v>
      </c>
      <c r="FC48" s="13">
        <v>12243.283582089551</v>
      </c>
      <c r="FD48" s="13">
        <v>8855.4228855721376</v>
      </c>
      <c r="FE48" s="11">
        <v>11210.468594217347</v>
      </c>
      <c r="FF48" s="11">
        <v>9067.4000000000015</v>
      </c>
      <c r="FG48" s="11">
        <v>6787.3015873015866</v>
      </c>
      <c r="FH48" s="12">
        <v>1241.5977961432509</v>
      </c>
      <c r="FI48" s="13">
        <v>308.37</v>
      </c>
      <c r="FJ48" s="10">
        <v>14</v>
      </c>
      <c r="FK48" s="10">
        <v>328.97999999999996</v>
      </c>
      <c r="FL48" s="10">
        <v>83</v>
      </c>
      <c r="FM48" s="10">
        <v>85.61</v>
      </c>
      <c r="FN48" s="10">
        <v>236.54999999999998</v>
      </c>
      <c r="FO48" s="10">
        <v>136.41</v>
      </c>
      <c r="FP48" s="10">
        <v>108.96000000000001</v>
      </c>
      <c r="FQ48" s="13">
        <f t="shared" si="47"/>
        <v>1068.2352941176471</v>
      </c>
      <c r="FR48" s="13">
        <f t="shared" si="48"/>
        <v>953.78151260504194</v>
      </c>
      <c r="FS48" s="13">
        <f t="shared" si="156"/>
        <v>3023.2352941176468</v>
      </c>
      <c r="FT48" s="13">
        <f t="shared" si="157"/>
        <v>3225.2941176470586</v>
      </c>
      <c r="FU48" s="13">
        <f t="shared" si="49"/>
        <v>839.31372549019613</v>
      </c>
      <c r="FV48" s="13">
        <f t="shared" si="50"/>
        <v>2319.1176470588234</v>
      </c>
      <c r="FW48" s="13">
        <f t="shared" si="51"/>
        <v>9406.9607843137237</v>
      </c>
      <c r="FX48" s="13">
        <f t="shared" si="52"/>
        <v>1337.3529411764705</v>
      </c>
      <c r="FY48" s="13">
        <v>66.209999999999994</v>
      </c>
      <c r="FZ48" s="13">
        <v>66.209999999999994</v>
      </c>
      <c r="GA48" s="13">
        <f t="shared" si="53"/>
        <v>3.9900000000000091</v>
      </c>
      <c r="GB48" s="10">
        <v>3.41</v>
      </c>
      <c r="GC48" s="13">
        <f t="shared" si="54"/>
        <v>103.09232352941176</v>
      </c>
      <c r="GD48" s="13">
        <v>1.22</v>
      </c>
      <c r="GE48" s="13">
        <f t="shared" si="55"/>
        <v>39.348588235294109</v>
      </c>
      <c r="GF48" s="13">
        <v>1.86</v>
      </c>
      <c r="GG48" s="13">
        <f t="shared" si="56"/>
        <v>15.61123529411765</v>
      </c>
      <c r="GH48" s="13">
        <v>4.1399999999999997</v>
      </c>
      <c r="GI48" s="13">
        <f t="shared" si="57"/>
        <v>55.36641176470588</v>
      </c>
      <c r="GJ48" s="13">
        <f t="shared" si="58"/>
        <v>213.41855882352939</v>
      </c>
      <c r="GK48" s="13">
        <f t="shared" si="59"/>
        <v>190.55228466386552</v>
      </c>
      <c r="GL48" s="10">
        <v>17.2</v>
      </c>
      <c r="GM48" s="13">
        <v>5.76</v>
      </c>
      <c r="GN48" s="13">
        <f t="shared" si="60"/>
        <v>4819.4291443096108</v>
      </c>
      <c r="GO48" s="13">
        <v>2.14</v>
      </c>
      <c r="GP48" s="13">
        <f t="shared" si="61"/>
        <v>0.37152777777777779</v>
      </c>
      <c r="GQ48" s="13">
        <f t="shared" si="62"/>
        <v>1790.551800142807</v>
      </c>
      <c r="GR48" s="13">
        <f t="shared" si="63"/>
        <v>2005.418016159944</v>
      </c>
      <c r="GS48" s="13">
        <v>3855.7529411764699</v>
      </c>
      <c r="GT48" s="13">
        <v>3653.7</v>
      </c>
      <c r="GU48" s="13">
        <f t="shared" si="64"/>
        <v>1351.8689999999999</v>
      </c>
      <c r="GV48" s="13">
        <f t="shared" si="65"/>
        <v>1514.09328</v>
      </c>
      <c r="GW48" s="13">
        <f>GS48*GP48</f>
        <v>1432.5193218954246</v>
      </c>
      <c r="GX48" s="13">
        <f>GW48*1.12</f>
        <v>1604.4216405228756</v>
      </c>
      <c r="GY48" s="13">
        <v>2.2599999999999998</v>
      </c>
      <c r="GZ48" s="13">
        <f t="shared" si="66"/>
        <v>2.1999999999999997</v>
      </c>
      <c r="HA48" s="21">
        <v>2803</v>
      </c>
      <c r="HB48" s="13">
        <f t="shared" si="158"/>
        <v>0.38194444444444442</v>
      </c>
      <c r="HC48" s="21">
        <f>GY48*(43560/(GL48*6.667*0.454))</f>
        <v>1890.9565739825903</v>
      </c>
      <c r="HD48" s="22">
        <f t="shared" si="159"/>
        <v>1.05607476635514</v>
      </c>
      <c r="HE48" s="21">
        <f t="shared" si="160"/>
        <v>2345.2881756076108</v>
      </c>
      <c r="HF48" s="13">
        <v>3.87</v>
      </c>
      <c r="HG48" s="22">
        <f t="shared" si="67"/>
        <v>73.180019413126246</v>
      </c>
      <c r="HH48" s="22">
        <f>(GR48-1701.25)/G48</f>
        <v>3.394732323213661</v>
      </c>
      <c r="HI48" s="13">
        <v>0.50308461538461535</v>
      </c>
      <c r="HJ48" s="13">
        <v>0.36092307692307696</v>
      </c>
      <c r="HK48" s="13">
        <v>0.36328461538461537</v>
      </c>
      <c r="HL48" s="13">
        <v>0.30709230769230766</v>
      </c>
      <c r="HM48" s="13">
        <v>0.18781538461538463</v>
      </c>
      <c r="HN48" s="13">
        <v>0.17079230769230769</v>
      </c>
      <c r="HO48" s="13">
        <v>0.24170823076923076</v>
      </c>
      <c r="HP48" s="13">
        <v>0.16117115384615385</v>
      </c>
      <c r="HQ48" s="13">
        <v>8.0568769230769222E-2</v>
      </c>
      <c r="HR48" s="13">
        <v>-3.2616153846153845E-3</v>
      </c>
      <c r="HS48" s="13">
        <v>0.164353</v>
      </c>
      <c r="HT48" s="13">
        <v>0.45622107692307701</v>
      </c>
      <c r="HU48" s="13">
        <v>0.49290753846153851</v>
      </c>
      <c r="HV48" s="13">
        <v>0.11927692307692307</v>
      </c>
      <c r="HW48" s="13">
        <v>0.63820653846153852</v>
      </c>
      <c r="HX48" s="13">
        <v>1.0219579999999999</v>
      </c>
      <c r="HY48" s="13">
        <v>0.67996400000000001</v>
      </c>
      <c r="HZ48" s="13">
        <v>1.0187913846153849</v>
      </c>
      <c r="IA48" s="13">
        <v>0.72494069230769231</v>
      </c>
      <c r="IB48" s="13">
        <v>0.58154375000000003</v>
      </c>
      <c r="IC48" s="13">
        <v>0.42547499999999999</v>
      </c>
      <c r="ID48" s="13">
        <v>0.41396250000000007</v>
      </c>
      <c r="IE48" s="13">
        <v>0.38220000000000004</v>
      </c>
      <c r="IF48" s="13">
        <v>0.26239374999999998</v>
      </c>
      <c r="IG48" s="13">
        <v>0.23544999999999999</v>
      </c>
      <c r="IH48" s="13">
        <v>0.20653668750000001</v>
      </c>
      <c r="II48" s="13">
        <v>0.167988375</v>
      </c>
      <c r="IJ48" s="13">
        <v>5.3510937500000001E-2</v>
      </c>
      <c r="IK48" s="13">
        <v>1.35958125E-2</v>
      </c>
      <c r="IL48" s="13">
        <v>0.154751375</v>
      </c>
      <c r="IM48" s="13">
        <v>0.37789656249999998</v>
      </c>
      <c r="IN48" s="13">
        <v>0.42329399999999995</v>
      </c>
      <c r="IO48" s="13">
        <v>0.11980625</v>
      </c>
      <c r="IP48" s="13">
        <v>0.52152106249999997</v>
      </c>
      <c r="IQ48" s="13">
        <v>0.92177374999999995</v>
      </c>
      <c r="IR48" s="13">
        <v>0.74891881249999992</v>
      </c>
      <c r="IS48" s="13">
        <v>0.93207706250000011</v>
      </c>
      <c r="IT48" s="13">
        <v>0.78231212499999991</v>
      </c>
      <c r="IU48" s="13">
        <v>0.61665000000000003</v>
      </c>
      <c r="IV48" s="13">
        <v>0.42702500000000004</v>
      </c>
      <c r="IW48" s="13">
        <v>0.42030000000000006</v>
      </c>
      <c r="IX48" s="13">
        <v>0.36940624999999994</v>
      </c>
      <c r="IY48" s="13">
        <v>0.27353750000000004</v>
      </c>
      <c r="IZ48" s="13">
        <v>0.23540624999999998</v>
      </c>
      <c r="JA48" s="13">
        <v>0.250666</v>
      </c>
      <c r="JB48" s="13">
        <v>0.18929075000000001</v>
      </c>
      <c r="JC48" s="13">
        <v>7.2364937500000004E-2</v>
      </c>
      <c r="JD48" s="13">
        <v>7.9412500000000004E-3</v>
      </c>
      <c r="JE48" s="13">
        <v>0.18160324999999999</v>
      </c>
      <c r="JF48" s="13">
        <v>0.38539562499999996</v>
      </c>
      <c r="JG48" s="13">
        <v>0.44737731250000012</v>
      </c>
      <c r="JH48" s="13">
        <v>9.5868750000000003E-2</v>
      </c>
      <c r="JI48" s="13">
        <v>0.67027425000000007</v>
      </c>
      <c r="JJ48" s="13">
        <v>0.96007256250000006</v>
      </c>
      <c r="JK48" s="13">
        <v>0.72347031250000016</v>
      </c>
      <c r="JL48" s="13">
        <v>0.96573581249999996</v>
      </c>
      <c r="JM48" s="13">
        <v>0.76558468749999997</v>
      </c>
      <c r="JN48" s="13">
        <v>0.59218636363636346</v>
      </c>
      <c r="JO48" s="13">
        <v>0.38728181818181823</v>
      </c>
      <c r="JP48" s="13">
        <v>0.39469090909090904</v>
      </c>
      <c r="JQ48" s="13">
        <v>0.34260000000000002</v>
      </c>
      <c r="JR48" s="13">
        <v>0.25771363636363642</v>
      </c>
      <c r="JS48" s="13">
        <v>0.21859545454545451</v>
      </c>
      <c r="JT48" s="13">
        <v>0.26695772727272726</v>
      </c>
      <c r="JU48" s="13">
        <v>0.20002095454545457</v>
      </c>
      <c r="JV48" s="13">
        <v>6.1274181818181811E-2</v>
      </c>
      <c r="JW48" s="13">
        <v>-9.4862727272727269E-3</v>
      </c>
      <c r="JX48" s="13">
        <v>0.20913204545454545</v>
      </c>
      <c r="JY48" s="13">
        <v>0.39345336363636357</v>
      </c>
      <c r="JZ48" s="13">
        <v>0.46065009090909081</v>
      </c>
      <c r="KA48" s="13">
        <v>8.4886363636363635E-2</v>
      </c>
      <c r="KB48" s="13">
        <v>0.72986218181818185</v>
      </c>
      <c r="KC48" s="13">
        <v>1.0494325454545455</v>
      </c>
      <c r="KD48" s="13">
        <v>0.78452240909090887</v>
      </c>
      <c r="KE48" s="13">
        <v>1.0406793181818184</v>
      </c>
      <c r="KF48" s="13">
        <v>0.82152604545454555</v>
      </c>
      <c r="KG48" s="13">
        <v>0.55892173913043475</v>
      </c>
      <c r="KH48" s="13">
        <v>0.35703043478260865</v>
      </c>
      <c r="KI48" s="13">
        <v>0.3151565217391305</v>
      </c>
      <c r="KJ48" s="13">
        <v>0.31636956521739135</v>
      </c>
      <c r="KK48" s="13">
        <v>0.22189999999999999</v>
      </c>
      <c r="KL48" s="13">
        <v>0.1923478260869565</v>
      </c>
      <c r="KM48" s="13">
        <v>0.2766576086956522</v>
      </c>
      <c r="KN48" s="13">
        <v>0.27864147826086955</v>
      </c>
      <c r="KO48" s="13">
        <v>6.0478304347826084E-2</v>
      </c>
      <c r="KP48" s="13">
        <v>6.2542869565217402E-2</v>
      </c>
      <c r="KQ48" s="13">
        <v>0.22009904347826084</v>
      </c>
      <c r="KR48" s="13">
        <v>0.43136517391304352</v>
      </c>
      <c r="KS48" s="13">
        <v>0.48755756521739124</v>
      </c>
      <c r="KT48" s="13">
        <v>9.4469565217391305E-2</v>
      </c>
      <c r="KU48" s="13">
        <v>0.77077847826086943</v>
      </c>
      <c r="KV48" s="13">
        <v>0.79462704347826085</v>
      </c>
      <c r="KW48" s="13">
        <v>0.80174247826086953</v>
      </c>
      <c r="KX48" s="13">
        <v>0.83158913043478255</v>
      </c>
      <c r="KY48" s="13">
        <v>0.83772052173913047</v>
      </c>
      <c r="KZ48" s="13">
        <v>0.55355483870967714</v>
      </c>
      <c r="LA48" s="13">
        <v>0.31353548387096775</v>
      </c>
      <c r="LB48" s="13">
        <v>0.22428064516129032</v>
      </c>
      <c r="LC48" s="13">
        <v>0.22169677419354841</v>
      </c>
      <c r="LD48" s="13">
        <v>0.18169032258064524</v>
      </c>
      <c r="LE48" s="13">
        <v>0.16125806451612903</v>
      </c>
      <c r="LF48" s="13">
        <v>0.42558748387096795</v>
      </c>
      <c r="LG48" s="13">
        <v>0.42303990322580642</v>
      </c>
      <c r="LH48" s="13">
        <v>0.17127541935483864</v>
      </c>
      <c r="LI48" s="13">
        <v>0.16766654838709691</v>
      </c>
      <c r="LJ48" s="13">
        <v>0.27563290322580641</v>
      </c>
      <c r="LK48" s="13">
        <v>0.50413293548387106</v>
      </c>
      <c r="LL48" s="13">
        <v>0.54703825806451634</v>
      </c>
      <c r="LM48" s="13">
        <v>4.000645161290322E-2</v>
      </c>
      <c r="LN48" s="13">
        <v>1.5172727741935488</v>
      </c>
      <c r="LO48" s="13">
        <v>0.65844370967741916</v>
      </c>
      <c r="LP48" s="13">
        <v>0.65519570967741947</v>
      </c>
      <c r="LQ48" s="13">
        <v>0.73156567741935496</v>
      </c>
      <c r="LR48" s="13">
        <v>0.72977341935483875</v>
      </c>
      <c r="LS48" s="13">
        <v>43.712857143000001</v>
      </c>
      <c r="LT48" s="13">
        <v>42.48</v>
      </c>
      <c r="LU48" s="13">
        <v>104.92857143000001</v>
      </c>
      <c r="LV48" s="13">
        <f t="shared" si="96"/>
        <v>26.071428569999995</v>
      </c>
      <c r="LW48" s="13">
        <f t="shared" si="161"/>
        <v>11.029254619211322</v>
      </c>
      <c r="LX48" s="13">
        <v>0.56369999999999998</v>
      </c>
      <c r="LY48" s="13">
        <v>0.30120000000000002</v>
      </c>
      <c r="LZ48" s="13">
        <v>0.1477</v>
      </c>
      <c r="MA48" s="13">
        <v>0.16550000000000001</v>
      </c>
      <c r="MB48" s="13">
        <v>0.1424</v>
      </c>
      <c r="MC48" s="13">
        <v>0.1283</v>
      </c>
      <c r="MD48" s="13">
        <v>0.54310000000000003</v>
      </c>
      <c r="ME48" s="13">
        <v>0.58450000000000002</v>
      </c>
      <c r="MF48" s="13">
        <v>0.29010000000000002</v>
      </c>
      <c r="MG48" s="13">
        <v>0.34379999999999999</v>
      </c>
      <c r="MH48" s="13">
        <v>0.30209999999999998</v>
      </c>
      <c r="MI48" s="13">
        <v>0.59440000000000004</v>
      </c>
      <c r="MJ48" s="13">
        <v>0.62690000000000001</v>
      </c>
      <c r="MK48" s="13">
        <v>2.3E-2</v>
      </c>
      <c r="ML48" s="13">
        <v>2.4344999999999999</v>
      </c>
      <c r="MM48" s="13">
        <v>0.51880000000000004</v>
      </c>
      <c r="MN48" s="13">
        <v>0.55900000000000005</v>
      </c>
      <c r="MO48" s="13">
        <v>0.62990000000000002</v>
      </c>
      <c r="MP48" s="13">
        <v>0.6613</v>
      </c>
      <c r="MQ48" s="13">
        <v>37.130000000000003</v>
      </c>
      <c r="MR48" s="13">
        <v>37.03</v>
      </c>
      <c r="MS48" s="13">
        <v>37.357826086999999</v>
      </c>
      <c r="MT48" s="13">
        <f t="shared" si="69"/>
        <v>0.22782608699999685</v>
      </c>
      <c r="MU48" s="13">
        <v>105.90434783000001</v>
      </c>
      <c r="MV48" s="13">
        <f t="shared" si="70"/>
        <v>41.095652169999994</v>
      </c>
      <c r="MW48" s="13">
        <f t="shared" si="162"/>
        <v>24.020408693364999</v>
      </c>
      <c r="MX48" s="13">
        <v>0.44419999999999993</v>
      </c>
      <c r="MY48" s="13">
        <v>0.21532058823529412</v>
      </c>
      <c r="MZ48" s="13">
        <v>0.10135882352941179</v>
      </c>
      <c r="NA48" s="13">
        <v>0.11406176470588232</v>
      </c>
      <c r="NB48" s="13">
        <v>9.6741176470588219E-2</v>
      </c>
      <c r="NC48" s="13">
        <v>8.3120588235294099E-2</v>
      </c>
      <c r="ND48" s="13">
        <v>0.58804935294117633</v>
      </c>
      <c r="NE48" s="13">
        <v>0.62645652941176477</v>
      </c>
      <c r="NF48" s="13">
        <v>0.30573232352941182</v>
      </c>
      <c r="NG48" s="13">
        <v>0.35934526470588235</v>
      </c>
      <c r="NH48" s="13">
        <v>0.34590400000000004</v>
      </c>
      <c r="NI48" s="13">
        <v>0.63987844117647064</v>
      </c>
      <c r="NJ48" s="13">
        <v>0.68250129411764704</v>
      </c>
      <c r="NK48" s="13">
        <v>1.7320588235294115E-2</v>
      </c>
      <c r="NL48" s="13">
        <v>2.9237102647058815</v>
      </c>
      <c r="NM48" s="13">
        <v>0.55343414705882343</v>
      </c>
      <c r="NN48" s="13">
        <v>0.58998349999999999</v>
      </c>
      <c r="NO48" s="13">
        <v>0.66760923529411764</v>
      </c>
      <c r="NP48" s="13">
        <v>0.69504061764705871</v>
      </c>
      <c r="NQ48" s="13">
        <v>40.11</v>
      </c>
      <c r="NR48" s="13">
        <v>40.549999999999997</v>
      </c>
      <c r="NS48" s="13">
        <v>125.44666667</v>
      </c>
      <c r="NT48" s="13">
        <f t="shared" si="71"/>
        <v>40.553333330000001</v>
      </c>
      <c r="NU48" s="13">
        <f t="shared" si="163"/>
        <v>25.404900453990248</v>
      </c>
      <c r="NV48" s="13">
        <v>0.55683921568627459</v>
      </c>
      <c r="NW48" s="13">
        <v>0.25243333333333329</v>
      </c>
      <c r="NX48" s="13">
        <v>8.9349019607843153E-2</v>
      </c>
      <c r="NY48" s="13">
        <v>0.10651960784313724</v>
      </c>
      <c r="NZ48" s="13">
        <v>0.10021960784313726</v>
      </c>
      <c r="OA48" s="13">
        <v>8.6664705882352921E-2</v>
      </c>
      <c r="OB48" s="13">
        <v>0.67410823529411767</v>
      </c>
      <c r="OC48" s="13">
        <v>0.72075509803921589</v>
      </c>
      <c r="OD48" s="13">
        <v>0.40307256862745094</v>
      </c>
      <c r="OE48" s="13">
        <v>0.4760639803921568</v>
      </c>
      <c r="OF48" s="13">
        <v>0.37471101960784325</v>
      </c>
      <c r="OG48" s="13">
        <v>0.69113086274509783</v>
      </c>
      <c r="OH48" s="13">
        <v>0.7271010588235296</v>
      </c>
      <c r="OI48" s="13">
        <v>6.2999999999999983E-3</v>
      </c>
      <c r="OJ48" s="13">
        <v>4.2725105686274514</v>
      </c>
      <c r="OK48" s="13">
        <v>0.52069490196078427</v>
      </c>
      <c r="OL48" s="13">
        <v>0.5578243529411766</v>
      </c>
      <c r="OM48" s="13">
        <v>0.65116186274509802</v>
      </c>
      <c r="ON48" s="13">
        <v>0.67827905882352935</v>
      </c>
      <c r="OO48" s="13">
        <v>38.380000000000003</v>
      </c>
      <c r="OP48" s="13">
        <v>40.062727273</v>
      </c>
      <c r="OQ48" s="13">
        <v>112.50681818</v>
      </c>
      <c r="OR48" s="13">
        <f t="shared" si="80"/>
        <v>58.493181820000004</v>
      </c>
      <c r="OS48" s="13">
        <f t="shared" si="175"/>
        <v>42.15925899729978</v>
      </c>
      <c r="OT48" s="13">
        <v>0.54557222222222224</v>
      </c>
      <c r="OU48" s="13">
        <v>0.25038333333333335</v>
      </c>
      <c r="OV48" s="13">
        <v>7.612222222222223E-2</v>
      </c>
      <c r="OW48" s="13">
        <v>0.10779999999999999</v>
      </c>
      <c r="OX48" s="13">
        <v>0.10136666666666666</v>
      </c>
      <c r="OY48" s="13">
        <v>9.031111111111112E-2</v>
      </c>
      <c r="OZ48" s="13">
        <v>0.66802577777777783</v>
      </c>
      <c r="PA48" s="13">
        <v>0.75377227777777778</v>
      </c>
      <c r="PB48" s="13">
        <v>0.39613155555555563</v>
      </c>
      <c r="PC48" s="13">
        <v>0.53250588888888883</v>
      </c>
      <c r="PD48" s="13">
        <v>0.37035700000000005</v>
      </c>
      <c r="PE48" s="13">
        <v>0.68489183333333348</v>
      </c>
      <c r="PF48" s="13">
        <v>0.71478044444444455</v>
      </c>
      <c r="PG48" s="13">
        <v>6.4333333333333343E-3</v>
      </c>
      <c r="PH48" s="13">
        <v>4.0713711111111106</v>
      </c>
      <c r="PI48" s="13">
        <v>0.49173583333333315</v>
      </c>
      <c r="PJ48" s="13">
        <v>0.55472183333333325</v>
      </c>
      <c r="PK48" s="13">
        <v>0.62861216666666664</v>
      </c>
      <c r="PL48" s="13">
        <v>0.67460872222222212</v>
      </c>
      <c r="PM48" s="13">
        <f t="shared" si="164"/>
        <v>0.47938668564199877</v>
      </c>
      <c r="PN48" s="13">
        <v>42.009090909999998</v>
      </c>
      <c r="PO48" s="13">
        <v>29.085000000000001</v>
      </c>
      <c r="PP48" s="13">
        <v>42.47</v>
      </c>
      <c r="PQ48" s="13">
        <f t="shared" si="92"/>
        <v>41.990613314358001</v>
      </c>
      <c r="PR48" s="13">
        <v>104.83125</v>
      </c>
      <c r="PS48" s="13">
        <f t="shared" si="200"/>
        <v>84.168750000000003</v>
      </c>
      <c r="PT48" s="13">
        <f t="shared" si="165"/>
        <v>63.444070405208336</v>
      </c>
      <c r="PU48" s="13">
        <v>0.62640952380952397</v>
      </c>
      <c r="PV48" s="13">
        <v>0.25975714285714285</v>
      </c>
      <c r="PW48" s="13">
        <v>6.2200000000000012E-2</v>
      </c>
      <c r="PX48" s="13">
        <v>9.5342857142857146E-2</v>
      </c>
      <c r="PY48" s="13">
        <v>8.7752380952380943E-2</v>
      </c>
      <c r="PZ48" s="13">
        <v>7.9785714285714279E-2</v>
      </c>
      <c r="QA48" s="13">
        <v>0.73192504761904775</v>
      </c>
      <c r="QB48" s="13">
        <v>0.81470023809523817</v>
      </c>
      <c r="QC48" s="13">
        <v>0.45606919047619038</v>
      </c>
      <c r="QD48" s="13">
        <v>0.60531919047619043</v>
      </c>
      <c r="QE48" s="13">
        <v>0.41469404761904771</v>
      </c>
      <c r="QF48" s="13">
        <v>0.75075680952380952</v>
      </c>
      <c r="QG48" s="13">
        <v>0.77122461904761896</v>
      </c>
      <c r="QH48" s="13">
        <v>7.5904761904761883E-3</v>
      </c>
      <c r="QI48" s="13">
        <v>5.5563929047619034</v>
      </c>
      <c r="QJ48" s="13">
        <v>0.51083347619047625</v>
      </c>
      <c r="QK48" s="13">
        <v>0.56806900000000005</v>
      </c>
      <c r="QL48" s="13">
        <v>0.65400661904761914</v>
      </c>
      <c r="QM48" s="13">
        <v>0.69447061904761898</v>
      </c>
      <c r="QN48" s="13">
        <f t="shared" si="166"/>
        <v>0.6877061408228885</v>
      </c>
      <c r="QO48" s="13">
        <v>38</v>
      </c>
      <c r="QP48" s="13">
        <v>38.68</v>
      </c>
      <c r="QQ48" s="13">
        <v>114.4</v>
      </c>
      <c r="QR48" s="13">
        <f t="shared" si="205"/>
        <v>74.599999999999994</v>
      </c>
      <c r="QS48" s="13">
        <f t="shared" si="206"/>
        <v>60.776637761904766</v>
      </c>
      <c r="QT48" s="13">
        <v>0.54686060606060605</v>
      </c>
      <c r="QU48" s="13">
        <v>0.22855454545454554</v>
      </c>
      <c r="QV48" s="13">
        <v>6.1121212121212132E-2</v>
      </c>
      <c r="QW48" s="13">
        <v>8.426363636363636E-2</v>
      </c>
      <c r="QX48" s="13">
        <v>8.3051515151515168E-2</v>
      </c>
      <c r="QY48" s="13">
        <v>7.522424242424243E-2</v>
      </c>
      <c r="QZ48" s="13">
        <v>0.72982636363636377</v>
      </c>
      <c r="RA48" s="13">
        <v>0.79474912121212127</v>
      </c>
      <c r="RB48" s="13">
        <v>0.4565968181818183</v>
      </c>
      <c r="RC48" s="13">
        <v>0.57168378787878782</v>
      </c>
      <c r="RD48" s="13">
        <v>0.41066106060606067</v>
      </c>
      <c r="RE48" s="13">
        <v>0.732786696969697</v>
      </c>
      <c r="RF48" s="13">
        <v>0.75530657575757576</v>
      </c>
      <c r="RG48" s="13">
        <v>1.2121212121212119E-3</v>
      </c>
      <c r="RH48" s="13">
        <v>5.4905709090909101</v>
      </c>
      <c r="RI48" s="13">
        <v>0.51819193939393937</v>
      </c>
      <c r="RJ48" s="13">
        <v>0.56361318181818187</v>
      </c>
      <c r="RK48" s="13">
        <v>0.65825860606060593</v>
      </c>
      <c r="RL48" s="13">
        <v>0.69049175757575731</v>
      </c>
      <c r="RM48" s="13">
        <f t="shared" si="167"/>
        <v>0.51818312606481309</v>
      </c>
      <c r="RN48" s="13">
        <v>0.57389767441860473</v>
      </c>
      <c r="RO48" s="13">
        <v>0.26124186046511627</v>
      </c>
      <c r="RP48" s="13">
        <v>5.7790697674418592E-2</v>
      </c>
      <c r="RQ48" s="13">
        <v>9.2625581395348822E-2</v>
      </c>
      <c r="RR48" s="13">
        <v>8.6199999999999957E-2</v>
      </c>
      <c r="RS48" s="13">
        <v>7.6599999999999988E-2</v>
      </c>
      <c r="RT48" s="13">
        <v>0.71894165116279063</v>
      </c>
      <c r="RU48" s="13">
        <v>0.81235316279069758</v>
      </c>
      <c r="RV48" s="13">
        <v>0.47367151162790699</v>
      </c>
      <c r="RW48" s="13">
        <v>0.63259148837209311</v>
      </c>
      <c r="RX48" s="13">
        <v>0.37301599999999996</v>
      </c>
      <c r="RY48" s="13">
        <v>0.73537393023255804</v>
      </c>
      <c r="RZ48" s="13">
        <v>0.76183558139534902</v>
      </c>
      <c r="SA48" s="13">
        <v>6.4255813953488393E-3</v>
      </c>
      <c r="SB48" s="13">
        <v>5.187041744186045</v>
      </c>
      <c r="SC48" s="13">
        <v>0.45972574418604617</v>
      </c>
      <c r="SD48" s="13">
        <v>0.51899181395348826</v>
      </c>
      <c r="SE48" s="13">
        <v>0.60631646511627912</v>
      </c>
      <c r="SF48" s="13">
        <v>0.64947995348837195</v>
      </c>
      <c r="SG48" s="13">
        <f t="shared" si="168"/>
        <v>0.76725210069720673</v>
      </c>
      <c r="SH48" s="21">
        <v>131.17241379310346</v>
      </c>
      <c r="SI48" s="21">
        <f>EC48-SH48+2</f>
        <v>71.827586206896541</v>
      </c>
      <c r="SJ48" s="24">
        <f>RU48*SI48</f>
        <v>58.34936683079389</v>
      </c>
      <c r="SK48" s="13">
        <v>0.59921499999999994</v>
      </c>
      <c r="SL48" s="13">
        <v>0.24743250000000008</v>
      </c>
      <c r="SM48" s="13">
        <v>4.7082500000000013E-2</v>
      </c>
      <c r="SN48" s="13">
        <v>7.6412500000000022E-2</v>
      </c>
      <c r="SO48" s="13">
        <v>7.5242500000000004E-2</v>
      </c>
      <c r="SP48" s="13">
        <v>7.047249999999998E-2</v>
      </c>
      <c r="SQ48" s="13">
        <v>0.77209385000000019</v>
      </c>
      <c r="SR48" s="13">
        <v>0.85153967500000038</v>
      </c>
      <c r="SS48" s="13">
        <v>0.52557624999999975</v>
      </c>
      <c r="ST48" s="13">
        <v>0.67587647500000025</v>
      </c>
      <c r="SU48" s="13">
        <v>0.41539334999999999</v>
      </c>
      <c r="SV48" s="13">
        <v>0.77473829999999966</v>
      </c>
      <c r="SW48" s="13">
        <v>0.78829839999999995</v>
      </c>
      <c r="SX48" s="13">
        <v>1.1699999999999992E-3</v>
      </c>
      <c r="SY48" s="13">
        <v>6.8460778250000001</v>
      </c>
      <c r="SZ48" s="13">
        <v>0.48837457500000009</v>
      </c>
      <c r="TA48" s="13">
        <v>0.53826445000000012</v>
      </c>
      <c r="TB48" s="13">
        <v>0.63837057500000005</v>
      </c>
      <c r="TC48" s="13">
        <v>0.67362830000000018</v>
      </c>
      <c r="TD48" s="13">
        <v>1.701561273</v>
      </c>
      <c r="TE48" s="13">
        <v>-0.69533486700000002</v>
      </c>
      <c r="TF48" s="13">
        <f t="shared" si="73"/>
        <v>0.87314650124781013</v>
      </c>
      <c r="TG48" s="21">
        <v>120.54545454545455</v>
      </c>
      <c r="TH48" s="21">
        <f t="shared" si="169"/>
        <v>82.454545454545453</v>
      </c>
      <c r="TI48" s="24">
        <f t="shared" si="74"/>
        <v>70.213316838636388</v>
      </c>
      <c r="TJ48" s="26">
        <v>47</v>
      </c>
      <c r="TK48" s="24">
        <v>5.07</v>
      </c>
      <c r="TL48" s="13">
        <v>1</v>
      </c>
      <c r="TM48" s="24">
        <v>78.900000000000006</v>
      </c>
      <c r="TN48" s="24">
        <v>26.5</v>
      </c>
      <c r="TO48" s="24">
        <v>6.1</v>
      </c>
      <c r="TP48" s="24">
        <v>11.8</v>
      </c>
    </row>
    <row r="49" spans="1:536" x14ac:dyDescent="0.25">
      <c r="A49" s="10">
        <v>48</v>
      </c>
      <c r="B49" s="20">
        <v>6</v>
      </c>
      <c r="C49" s="21">
        <v>106</v>
      </c>
      <c r="D49" s="21">
        <v>1</v>
      </c>
      <c r="E49" s="13" t="s">
        <v>66</v>
      </c>
      <c r="F49" s="21">
        <v>5</v>
      </c>
      <c r="G49" s="24">
        <f t="shared" si="17"/>
        <v>89.600000000000009</v>
      </c>
      <c r="H49" s="24">
        <f t="shared" si="18"/>
        <v>29.866666666666671</v>
      </c>
      <c r="I49" s="21">
        <v>80</v>
      </c>
      <c r="J49" s="13">
        <f t="shared" si="19"/>
        <v>29.866666666666671</v>
      </c>
      <c r="K49" s="13">
        <f t="shared" si="20"/>
        <v>29.866666666666671</v>
      </c>
      <c r="L49" s="13">
        <f t="shared" si="21"/>
        <v>29.866666666666671</v>
      </c>
      <c r="M49" s="22">
        <v>408714.403124</v>
      </c>
      <c r="N49" s="22">
        <v>3660557.2511519999</v>
      </c>
      <c r="O49" s="23">
        <v>33.079785000000001</v>
      </c>
      <c r="P49" s="23">
        <v>-111.978058</v>
      </c>
      <c r="Q49" s="13">
        <v>49.679999999999993</v>
      </c>
      <c r="R49" s="13">
        <v>20.72</v>
      </c>
      <c r="S49" s="13">
        <v>29.600000000000005</v>
      </c>
      <c r="T49" s="13">
        <v>49.679999999999993</v>
      </c>
      <c r="U49" s="13">
        <v>18.72</v>
      </c>
      <c r="V49" s="13">
        <v>31.6</v>
      </c>
      <c r="W49" s="10">
        <v>-9999</v>
      </c>
      <c r="X49" s="10">
        <v>-9999</v>
      </c>
      <c r="Y49" s="10">
        <v>-9999</v>
      </c>
      <c r="Z49" s="13">
        <v>45.866666666666703</v>
      </c>
      <c r="AA49" s="21">
        <v>-9999</v>
      </c>
      <c r="AB49" s="21">
        <v>-9999</v>
      </c>
      <c r="AC49" s="21">
        <v>-9999</v>
      </c>
      <c r="AD49" s="10">
        <v>8.4</v>
      </c>
      <c r="AE49" s="10">
        <v>7.2</v>
      </c>
      <c r="AF49" s="13">
        <v>0.68</v>
      </c>
      <c r="AG49" s="10" t="s">
        <v>132</v>
      </c>
      <c r="AH49" s="10">
        <v>2</v>
      </c>
      <c r="AI49" s="24">
        <v>1</v>
      </c>
      <c r="AJ49" s="24">
        <v>1.1000000000000001</v>
      </c>
      <c r="AK49" s="10">
        <v>3</v>
      </c>
      <c r="AL49" s="10">
        <v>347</v>
      </c>
      <c r="AM49" s="10">
        <v>19</v>
      </c>
      <c r="AN49" s="13">
        <v>1.36</v>
      </c>
      <c r="AO49" s="24">
        <v>14.1</v>
      </c>
      <c r="AP49" s="24">
        <v>56.2</v>
      </c>
      <c r="AQ49" s="13">
        <v>3.67</v>
      </c>
      <c r="AR49" s="10">
        <v>3282</v>
      </c>
      <c r="AS49" s="10">
        <v>312</v>
      </c>
      <c r="AT49" s="10">
        <v>239</v>
      </c>
      <c r="AU49" s="10">
        <v>20.9</v>
      </c>
      <c r="AV49" s="10">
        <v>0</v>
      </c>
      <c r="AW49" s="10">
        <v>4</v>
      </c>
      <c r="AX49" s="10">
        <v>78</v>
      </c>
      <c r="AY49" s="10">
        <v>12</v>
      </c>
      <c r="AZ49" s="10">
        <v>5</v>
      </c>
      <c r="BA49" s="10">
        <v>1</v>
      </c>
      <c r="BB49" s="10">
        <v>55</v>
      </c>
      <c r="BC49" s="25">
        <v>1.1950405815864162</v>
      </c>
      <c r="BD49" s="25">
        <v>1.9067585105320957</v>
      </c>
      <c r="BE49" s="25">
        <v>1.4500697628064578</v>
      </c>
      <c r="BF49" s="25">
        <v>1.4531835205992507</v>
      </c>
      <c r="BG49" s="25">
        <v>0.82138590203106343</v>
      </c>
      <c r="BH49" s="25">
        <v>1.8584203427086976</v>
      </c>
      <c r="BI49" s="13">
        <f t="shared" si="22"/>
        <v>12.407196368474047</v>
      </c>
      <c r="BJ49" s="13">
        <f t="shared" si="23"/>
        <v>18.207475419699879</v>
      </c>
      <c r="BK49" s="13">
        <f t="shared" si="24"/>
        <v>24.020209502096883</v>
      </c>
      <c r="BL49" s="13">
        <f t="shared" ref="BL49:BM49" si="209">(BK49+(BG49*4))</f>
        <v>27.305753110221136</v>
      </c>
      <c r="BM49" s="13">
        <f t="shared" si="209"/>
        <v>34.739434481055923</v>
      </c>
      <c r="BN49" s="13">
        <f t="shared" si="26"/>
        <v>5.8127340823970028</v>
      </c>
      <c r="BO49" s="13">
        <f t="shared" si="27"/>
        <v>3.2855436081242537</v>
      </c>
      <c r="BP49" s="13">
        <f t="shared" si="28"/>
        <v>7.4336813708347904</v>
      </c>
      <c r="BQ49" s="13">
        <f t="shared" si="29"/>
        <v>16.531959061356048</v>
      </c>
      <c r="BR49" s="25">
        <v>2.5593785788975749</v>
      </c>
      <c r="BS49" s="25">
        <v>2.8900868523510033</v>
      </c>
      <c r="BT49" s="25">
        <v>2.6808849910304962</v>
      </c>
      <c r="BU49" s="25">
        <v>2.4319600499375778</v>
      </c>
      <c r="BV49" s="25">
        <v>2.0808442851453606</v>
      </c>
      <c r="BW49" s="25">
        <v>2.6727281810461108</v>
      </c>
      <c r="BX49" s="13">
        <f t="shared" si="30"/>
        <v>21.797861724994313</v>
      </c>
      <c r="BY49" s="13">
        <f t="shared" si="31"/>
        <v>32.521401689116296</v>
      </c>
      <c r="BZ49" s="13">
        <f t="shared" si="32"/>
        <v>42.249241888866607</v>
      </c>
      <c r="CA49" s="13">
        <f t="shared" si="33"/>
        <v>9.727840199750311</v>
      </c>
      <c r="CB49" s="13">
        <f t="shared" si="34"/>
        <v>8.3233771405814423</v>
      </c>
      <c r="CC49" s="13">
        <f t="shared" si="35"/>
        <v>10.690912724184443</v>
      </c>
      <c r="CD49" s="13">
        <f t="shared" si="36"/>
        <v>28.742130064516196</v>
      </c>
      <c r="CE49" s="13">
        <v>4.085</v>
      </c>
      <c r="CF49" s="13">
        <v>0.82000000000000006</v>
      </c>
      <c r="CG49" s="13">
        <v>0.67500000000000004</v>
      </c>
      <c r="CH49" s="13">
        <v>0.85999999999999988</v>
      </c>
      <c r="CI49" s="13">
        <v>0.89500000000000002</v>
      </c>
      <c r="CJ49" s="13">
        <v>0.82000000000000006</v>
      </c>
      <c r="CK49" s="13">
        <f t="shared" si="179"/>
        <v>19.62</v>
      </c>
      <c r="CL49" s="13">
        <f t="shared" si="180"/>
        <v>22.32</v>
      </c>
      <c r="CM49" s="13">
        <f t="shared" si="181"/>
        <v>25.759999999999998</v>
      </c>
      <c r="CN49" s="13">
        <f t="shared" si="194"/>
        <v>29.339999999999996</v>
      </c>
      <c r="CO49" s="13">
        <f t="shared" si="194"/>
        <v>32.619999999999997</v>
      </c>
      <c r="CP49" s="13">
        <f t="shared" si="183"/>
        <v>3.4399999999999995</v>
      </c>
      <c r="CQ49" s="13">
        <f t="shared" si="184"/>
        <v>3.58</v>
      </c>
      <c r="CR49" s="13">
        <f t="shared" si="185"/>
        <v>3.2800000000000002</v>
      </c>
      <c r="CS49" s="13">
        <f t="shared" si="186"/>
        <v>10.3</v>
      </c>
      <c r="CT49" s="10">
        <v>-9999</v>
      </c>
      <c r="CU49" s="10">
        <v>-9999</v>
      </c>
      <c r="CV49" s="10">
        <v>-9999</v>
      </c>
      <c r="CW49" s="10">
        <v>-9999</v>
      </c>
      <c r="CX49" s="10">
        <v>-9999</v>
      </c>
      <c r="CY49" s="10">
        <v>-9999</v>
      </c>
      <c r="CZ49" s="13">
        <v>7.6</v>
      </c>
      <c r="DA49" s="13">
        <v>7.6</v>
      </c>
      <c r="DB49" s="13">
        <v>7.6</v>
      </c>
      <c r="DC49" s="13">
        <v>33.666666666666664</v>
      </c>
      <c r="DD49" s="13">
        <v>40.666666666666664</v>
      </c>
      <c r="DE49" s="13">
        <v>42</v>
      </c>
      <c r="DF49" s="13">
        <v>52.666666666666664</v>
      </c>
      <c r="DG49" s="13">
        <v>59</v>
      </c>
      <c r="DH49" s="13">
        <v>67</v>
      </c>
      <c r="DI49" s="13">
        <v>70.666666666666671</v>
      </c>
      <c r="DJ49" s="13">
        <v>77.666666666666671</v>
      </c>
      <c r="DK49" s="13">
        <v>77.333333333333329</v>
      </c>
      <c r="DL49" s="13">
        <v>84</v>
      </c>
      <c r="DM49" s="13">
        <v>87.333333333333329</v>
      </c>
      <c r="DN49" s="13">
        <v>96.666666666666671</v>
      </c>
      <c r="DO49" s="13">
        <v>89</v>
      </c>
      <c r="DP49" s="13">
        <v>98.333333333333329</v>
      </c>
      <c r="DQ49" s="13">
        <f t="shared" si="45"/>
        <v>84.555555555555557</v>
      </c>
      <c r="DR49" s="13">
        <f t="shared" si="46"/>
        <v>84.555555555555557</v>
      </c>
      <c r="DS49" s="13">
        <v>88.333333333333329</v>
      </c>
      <c r="DT49" s="13">
        <v>99.333333333333329</v>
      </c>
      <c r="DU49" s="21">
        <v>131</v>
      </c>
      <c r="DV49" s="21">
        <v>147</v>
      </c>
      <c r="DW49" s="21">
        <v>166</v>
      </c>
      <c r="DX49" s="21">
        <v>171</v>
      </c>
      <c r="DY49" s="21">
        <v>178</v>
      </c>
      <c r="DZ49" s="21">
        <v>189</v>
      </c>
      <c r="EA49" s="21">
        <v>199</v>
      </c>
      <c r="EB49" s="21">
        <v>199</v>
      </c>
      <c r="EC49" s="21">
        <v>201</v>
      </c>
      <c r="ED49" s="21">
        <v>203</v>
      </c>
      <c r="EE49" s="12">
        <v>-9999</v>
      </c>
      <c r="EF49" s="12">
        <v>-9999</v>
      </c>
      <c r="EG49" s="12">
        <v>-9999</v>
      </c>
      <c r="EH49" s="12">
        <v>-9999</v>
      </c>
      <c r="EI49" s="12">
        <v>-9999</v>
      </c>
      <c r="EJ49" s="12">
        <v>-9999</v>
      </c>
      <c r="EK49" s="12">
        <v>-9999</v>
      </c>
      <c r="EL49" s="12">
        <v>-9999</v>
      </c>
      <c r="EM49" s="12">
        <v>-9999</v>
      </c>
      <c r="EN49" s="12">
        <v>-9999</v>
      </c>
      <c r="EO49" s="10">
        <v>-9999</v>
      </c>
      <c r="EP49" s="10">
        <v>-9999</v>
      </c>
      <c r="EQ49" s="10">
        <v>-9999</v>
      </c>
      <c r="ER49" s="10">
        <v>-9999</v>
      </c>
      <c r="ES49" s="10">
        <v>-9999</v>
      </c>
      <c r="ET49" s="10">
        <v>-9999</v>
      </c>
      <c r="EU49" s="10">
        <v>-9999</v>
      </c>
      <c r="EV49" s="10">
        <v>-9999</v>
      </c>
      <c r="EW49" s="10">
        <v>-9999</v>
      </c>
      <c r="EX49" s="10">
        <v>-9999</v>
      </c>
      <c r="EY49" s="21">
        <v>-9999</v>
      </c>
      <c r="EZ49" s="21">
        <v>-9999</v>
      </c>
      <c r="FA49" s="21">
        <v>-9999</v>
      </c>
      <c r="FB49" s="21">
        <v>-9999</v>
      </c>
      <c r="FC49" s="21">
        <v>-9999</v>
      </c>
      <c r="FD49" s="21">
        <v>-9999</v>
      </c>
      <c r="FE49" s="21">
        <v>-9999</v>
      </c>
      <c r="FF49" s="21">
        <v>-9999</v>
      </c>
      <c r="FG49" s="21">
        <v>-9999</v>
      </c>
      <c r="FH49" s="10">
        <v>-9999</v>
      </c>
      <c r="FI49" s="13">
        <v>303.85999999999996</v>
      </c>
      <c r="FJ49" s="10">
        <v>15</v>
      </c>
      <c r="FK49" s="10">
        <v>347.96</v>
      </c>
      <c r="FL49" s="10">
        <v>109</v>
      </c>
      <c r="FM49" s="10">
        <v>102.28000000000002</v>
      </c>
      <c r="FN49" s="10">
        <v>335.63</v>
      </c>
      <c r="FO49" s="10">
        <v>193.62</v>
      </c>
      <c r="FP49" s="10">
        <v>155.54</v>
      </c>
      <c r="FQ49" s="13">
        <f t="shared" si="47"/>
        <v>1524.9019607843138</v>
      </c>
      <c r="FR49" s="13">
        <f t="shared" si="48"/>
        <v>1361.5196078431372</v>
      </c>
      <c r="FS49" s="13">
        <f t="shared" si="156"/>
        <v>2979.0196078431368</v>
      </c>
      <c r="FT49" s="13">
        <f t="shared" si="157"/>
        <v>3411.372549019608</v>
      </c>
      <c r="FU49" s="13">
        <f t="shared" si="49"/>
        <v>1002.7450980392158</v>
      </c>
      <c r="FV49" s="13">
        <f t="shared" si="50"/>
        <v>3290.4901960784314</v>
      </c>
      <c r="FW49" s="13">
        <f t="shared" si="51"/>
        <v>10683.627450980392</v>
      </c>
      <c r="FX49" s="13">
        <f t="shared" si="52"/>
        <v>1898.2352941176471</v>
      </c>
      <c r="FY49" s="13">
        <v>104.4</v>
      </c>
      <c r="FZ49" s="13">
        <v>69.44</v>
      </c>
      <c r="GA49" s="13">
        <f t="shared" si="53"/>
        <v>19.78</v>
      </c>
      <c r="GB49" s="10">
        <v>3.27</v>
      </c>
      <c r="GC49" s="13">
        <f t="shared" si="54"/>
        <v>97.413941176470573</v>
      </c>
      <c r="GD49" s="13">
        <v>1.18</v>
      </c>
      <c r="GE49" s="13">
        <f t="shared" si="55"/>
        <v>40.25419607843137</v>
      </c>
      <c r="GF49" s="13">
        <v>1.88</v>
      </c>
      <c r="GG49" s="13">
        <f t="shared" si="56"/>
        <v>18.851607843137256</v>
      </c>
      <c r="GH49" s="13">
        <v>4.24</v>
      </c>
      <c r="GI49" s="13">
        <f t="shared" si="57"/>
        <v>80.485176470588243</v>
      </c>
      <c r="GJ49" s="13">
        <f t="shared" si="58"/>
        <v>237.00492156862745</v>
      </c>
      <c r="GK49" s="13">
        <f t="shared" si="59"/>
        <v>211.61153711484593</v>
      </c>
      <c r="GL49" s="10">
        <v>17.2</v>
      </c>
      <c r="GM49" s="13">
        <v>4.8</v>
      </c>
      <c r="GN49" s="13">
        <f t="shared" si="60"/>
        <v>4016.1909535913423</v>
      </c>
      <c r="GO49" s="13">
        <v>1.8</v>
      </c>
      <c r="GP49" s="13">
        <f t="shared" si="61"/>
        <v>0.375</v>
      </c>
      <c r="GQ49" s="13">
        <f t="shared" si="62"/>
        <v>1506.0716075967534</v>
      </c>
      <c r="GR49" s="13">
        <f t="shared" si="63"/>
        <v>1686.800200508364</v>
      </c>
      <c r="GS49" s="21">
        <v>-9999</v>
      </c>
      <c r="GT49" s="13">
        <v>3151.8249999999998</v>
      </c>
      <c r="GU49" s="13">
        <f t="shared" si="64"/>
        <v>1166.17525</v>
      </c>
      <c r="GV49" s="13">
        <f t="shared" si="65"/>
        <v>1306.1162800000002</v>
      </c>
      <c r="GW49" s="21">
        <v>-9999</v>
      </c>
      <c r="GX49" s="21">
        <v>-9999</v>
      </c>
      <c r="GY49" s="13">
        <v>2.2799999999999998</v>
      </c>
      <c r="GZ49" s="13">
        <f t="shared" si="66"/>
        <v>2.2199999999999998</v>
      </c>
      <c r="HA49" s="21">
        <v>2270</v>
      </c>
      <c r="HB49" s="13">
        <f t="shared" si="158"/>
        <v>0.46249999999999997</v>
      </c>
      <c r="HC49" s="21">
        <f>GY49*(43560/(GL49*6.667*0.454))</f>
        <v>1907.6907029558877</v>
      </c>
      <c r="HD49" s="22">
        <f t="shared" si="159"/>
        <v>1.2666666666666666</v>
      </c>
      <c r="HE49" s="21">
        <f t="shared" si="160"/>
        <v>1899.3236384692393</v>
      </c>
      <c r="HF49" s="13">
        <v>4.2699999999999996</v>
      </c>
      <c r="HG49" s="22">
        <f t="shared" si="67"/>
        <v>81.458393016216391</v>
      </c>
      <c r="HH49" s="22">
        <v>0</v>
      </c>
      <c r="HI49" s="13">
        <v>0.53126428571428586</v>
      </c>
      <c r="HJ49" s="13">
        <v>0.37794285714285714</v>
      </c>
      <c r="HK49" s="13">
        <v>0.3854785714285715</v>
      </c>
      <c r="HL49" s="13">
        <v>0.32232857142857141</v>
      </c>
      <c r="HM49" s="13">
        <v>0.19877857142857144</v>
      </c>
      <c r="HN49" s="13">
        <v>0.18169285714285713</v>
      </c>
      <c r="HO49" s="13">
        <v>0.24466835714285715</v>
      </c>
      <c r="HP49" s="13">
        <v>0.15894578571428572</v>
      </c>
      <c r="HQ49" s="13">
        <v>7.9230714285714279E-2</v>
      </c>
      <c r="HR49" s="13">
        <v>-1.0023571428571429E-2</v>
      </c>
      <c r="HS49" s="13">
        <v>0.1686712142857143</v>
      </c>
      <c r="HT49" s="13">
        <v>0.45538214285714285</v>
      </c>
      <c r="HU49" s="13">
        <v>0.49025799999999997</v>
      </c>
      <c r="HV49" s="13">
        <v>0.12354999999999998</v>
      </c>
      <c r="HW49" s="13">
        <v>0.64819385714285715</v>
      </c>
      <c r="HX49" s="13">
        <v>1.060290142857143</v>
      </c>
      <c r="HY49" s="13">
        <v>0.68826778571428571</v>
      </c>
      <c r="HZ49" s="13">
        <v>1.0509046428571429</v>
      </c>
      <c r="IA49" s="13">
        <v>0.73258564285714289</v>
      </c>
      <c r="IB49" s="13">
        <v>0.5479733333333332</v>
      </c>
      <c r="IC49" s="13">
        <v>0.39877333333333342</v>
      </c>
      <c r="ID49" s="13">
        <v>0.39027333333333325</v>
      </c>
      <c r="IE49" s="13">
        <v>0.35614000000000001</v>
      </c>
      <c r="IF49" s="13">
        <v>0.24900666666666668</v>
      </c>
      <c r="IG49" s="13">
        <v>0.22332666666666659</v>
      </c>
      <c r="IH49" s="13">
        <v>0.21183486666666662</v>
      </c>
      <c r="II49" s="13">
        <v>0.16761126666666662</v>
      </c>
      <c r="IJ49" s="13">
        <v>5.6402066666666681E-2</v>
      </c>
      <c r="IK49" s="13">
        <v>1.0585266666666671E-2</v>
      </c>
      <c r="IL49" s="13">
        <v>0.15731446666666668</v>
      </c>
      <c r="IM49" s="13">
        <v>0.37481979999999993</v>
      </c>
      <c r="IN49" s="13">
        <v>0.42049206666666655</v>
      </c>
      <c r="IO49" s="13">
        <v>0.10713333333333336</v>
      </c>
      <c r="IP49" s="13">
        <v>0.53839106666666647</v>
      </c>
      <c r="IQ49" s="13">
        <v>0.94059959999999976</v>
      </c>
      <c r="IR49" s="13">
        <v>0.74134919999999982</v>
      </c>
      <c r="IS49" s="13">
        <v>0.9483925999999997</v>
      </c>
      <c r="IT49" s="13">
        <v>0.77606479999999989</v>
      </c>
      <c r="IU49" s="13">
        <v>0.60812195121951218</v>
      </c>
      <c r="IV49" s="13">
        <v>0.42127317073170717</v>
      </c>
      <c r="IW49" s="13">
        <v>0.41121951219512193</v>
      </c>
      <c r="IX49" s="13">
        <v>0.36632195121951217</v>
      </c>
      <c r="IY49" s="13">
        <v>0.26910487804878053</v>
      </c>
      <c r="IZ49" s="13">
        <v>0.23322682926829261</v>
      </c>
      <c r="JA49" s="13">
        <v>0.24806626829268297</v>
      </c>
      <c r="JB49" s="13">
        <v>0.19271758536585365</v>
      </c>
      <c r="JC49" s="13">
        <v>6.9722024390243886E-2</v>
      </c>
      <c r="JD49" s="13">
        <v>1.1653951219512198E-2</v>
      </c>
      <c r="JE49" s="13">
        <v>0.1814852195121951</v>
      </c>
      <c r="JF49" s="13">
        <v>0.3862554390243903</v>
      </c>
      <c r="JG49" s="13">
        <v>0.44532714634146353</v>
      </c>
      <c r="JH49" s="13">
        <v>9.7217073170731694E-2</v>
      </c>
      <c r="JI49" s="13">
        <v>0.66073317073170745</v>
      </c>
      <c r="JJ49" s="13">
        <v>0.94512214634146363</v>
      </c>
      <c r="JK49" s="13">
        <v>0.73129429268292701</v>
      </c>
      <c r="JL49" s="13">
        <v>0.95323658536585387</v>
      </c>
      <c r="JM49" s="13">
        <v>0.77222124390243896</v>
      </c>
      <c r="JN49" s="13">
        <v>0.61101666666666676</v>
      </c>
      <c r="JO49" s="13">
        <v>0.3999166666666667</v>
      </c>
      <c r="JP49" s="13">
        <v>0.41109166666666663</v>
      </c>
      <c r="JQ49" s="13">
        <v>0.35892916666666669</v>
      </c>
      <c r="JR49" s="13">
        <v>0.26426249999999996</v>
      </c>
      <c r="JS49" s="13">
        <v>0.22652916666666667</v>
      </c>
      <c r="JT49" s="13">
        <v>0.25976674999999994</v>
      </c>
      <c r="JU49" s="13">
        <v>0.19547120833333334</v>
      </c>
      <c r="JV49" s="13">
        <v>5.3939583333333325E-2</v>
      </c>
      <c r="JW49" s="13">
        <v>-1.3844124999999999E-2</v>
      </c>
      <c r="JX49" s="13">
        <v>0.20877162500000002</v>
      </c>
      <c r="JY49" s="13">
        <v>0.39601987499999991</v>
      </c>
      <c r="JZ49" s="13">
        <v>0.45890408333333327</v>
      </c>
      <c r="KA49" s="13">
        <v>9.4666666666666677E-2</v>
      </c>
      <c r="KB49" s="13">
        <v>0.7027403333333333</v>
      </c>
      <c r="KC49" s="13">
        <v>1.0717072499999998</v>
      </c>
      <c r="KD49" s="13">
        <v>0.80440112499999994</v>
      </c>
      <c r="KE49" s="13">
        <v>1.0592552500000001</v>
      </c>
      <c r="KF49" s="13">
        <v>0.83807683333333316</v>
      </c>
      <c r="KG49" s="13">
        <v>0.57068636363636371</v>
      </c>
      <c r="KH49" s="13">
        <v>0.36208181818181812</v>
      </c>
      <c r="KI49" s="13">
        <v>0.30140454545454537</v>
      </c>
      <c r="KJ49" s="13">
        <v>0.3093227272727273</v>
      </c>
      <c r="KK49" s="13">
        <v>0.21751363636363633</v>
      </c>
      <c r="KL49" s="13">
        <v>0.18840909090909089</v>
      </c>
      <c r="KM49" s="13">
        <v>0.29662550000000004</v>
      </c>
      <c r="KN49" s="13">
        <v>0.30846572727272731</v>
      </c>
      <c r="KO49" s="13">
        <v>7.8521045454545468E-2</v>
      </c>
      <c r="KP49" s="13">
        <v>9.1497909090909102E-2</v>
      </c>
      <c r="KQ49" s="13">
        <v>0.22339181818181819</v>
      </c>
      <c r="KR49" s="13">
        <v>0.44771890909090911</v>
      </c>
      <c r="KS49" s="13">
        <v>0.50320318181818191</v>
      </c>
      <c r="KT49" s="13">
        <v>9.180909090909091E-2</v>
      </c>
      <c r="KU49" s="13">
        <v>0.84664636363636359</v>
      </c>
      <c r="KV49" s="13">
        <v>0.7254549545454545</v>
      </c>
      <c r="KW49" s="13">
        <v>0.75428918181818194</v>
      </c>
      <c r="KX49" s="13">
        <v>0.77533890909090897</v>
      </c>
      <c r="KY49" s="13">
        <v>0.79889995454545459</v>
      </c>
      <c r="KZ49" s="13">
        <v>0.58878387096774165</v>
      </c>
      <c r="LA49" s="13">
        <v>0.32317419354838695</v>
      </c>
      <c r="LB49" s="13">
        <v>0.20143870967741936</v>
      </c>
      <c r="LC49" s="13">
        <v>0.20779354838709679</v>
      </c>
      <c r="LD49" s="13">
        <v>0.17722258064516128</v>
      </c>
      <c r="LE49" s="13">
        <v>0.15851290322580644</v>
      </c>
      <c r="LF49" s="13">
        <v>0.47765012903225823</v>
      </c>
      <c r="LG49" s="13">
        <v>0.48983377419354845</v>
      </c>
      <c r="LH49" s="13">
        <v>0.21690341935483878</v>
      </c>
      <c r="LI49" s="13">
        <v>0.23210470967741942</v>
      </c>
      <c r="LJ49" s="13">
        <v>0.29114351612903239</v>
      </c>
      <c r="LK49" s="13">
        <v>0.53679032258064552</v>
      </c>
      <c r="LL49" s="13">
        <v>0.57524996774193582</v>
      </c>
      <c r="LM49" s="13">
        <v>3.0570967741935476E-2</v>
      </c>
      <c r="LN49" s="13">
        <v>1.8385939677419361</v>
      </c>
      <c r="LO49" s="13">
        <v>0.59621083870967762</v>
      </c>
      <c r="LP49" s="13">
        <v>0.61093329032258048</v>
      </c>
      <c r="LQ49" s="13">
        <v>0.68709887096774191</v>
      </c>
      <c r="LR49" s="13">
        <v>0.69852132258064514</v>
      </c>
      <c r="LS49" s="13">
        <v>41.706153845999999</v>
      </c>
      <c r="LT49" s="13">
        <v>42.543076923000001</v>
      </c>
      <c r="LU49" s="13">
        <v>104.21538461999999</v>
      </c>
      <c r="LV49" s="13">
        <f t="shared" si="96"/>
        <v>26.784615380000005</v>
      </c>
      <c r="LW49" s="13">
        <f t="shared" si="161"/>
        <v>13.120009241907967</v>
      </c>
      <c r="LX49" s="13">
        <v>0.63019999999999998</v>
      </c>
      <c r="LY49" s="13">
        <v>0.33100000000000002</v>
      </c>
      <c r="LZ49" s="13">
        <v>0.13600000000000001</v>
      </c>
      <c r="MA49" s="13">
        <v>0.1661</v>
      </c>
      <c r="MB49" s="13">
        <v>0.1406</v>
      </c>
      <c r="MC49" s="13">
        <v>0.13389999999999999</v>
      </c>
      <c r="MD49" s="13">
        <v>0.58220000000000005</v>
      </c>
      <c r="ME49" s="13">
        <v>0.64429999999999998</v>
      </c>
      <c r="MF49" s="13">
        <v>0.33139999999999997</v>
      </c>
      <c r="MG49" s="13">
        <v>0.41720000000000002</v>
      </c>
      <c r="MH49" s="13">
        <v>0.31109999999999999</v>
      </c>
      <c r="MI49" s="13">
        <v>0.63460000000000005</v>
      </c>
      <c r="MJ49" s="13">
        <v>0.64900000000000002</v>
      </c>
      <c r="MK49" s="13">
        <v>2.5499999999999998E-2</v>
      </c>
      <c r="ML49" s="13">
        <v>2.7976999999999999</v>
      </c>
      <c r="MM49" s="13">
        <v>0.48299999999999998</v>
      </c>
      <c r="MN49" s="13">
        <v>0.53439999999999999</v>
      </c>
      <c r="MO49" s="13">
        <v>0.60560000000000003</v>
      </c>
      <c r="MP49" s="13">
        <v>0.64480000000000004</v>
      </c>
      <c r="MQ49" s="13">
        <v>37.172499999999999</v>
      </c>
      <c r="MR49" s="13">
        <v>37.017142857000003</v>
      </c>
      <c r="MS49" s="13">
        <v>37.362857142999999</v>
      </c>
      <c r="MT49" s="13">
        <f t="shared" si="69"/>
        <v>0.19035714299999995</v>
      </c>
      <c r="MU49" s="13">
        <v>102.39642857</v>
      </c>
      <c r="MV49" s="13">
        <f t="shared" si="70"/>
        <v>44.603571430000002</v>
      </c>
      <c r="MW49" s="13">
        <f t="shared" si="162"/>
        <v>28.738081072349001</v>
      </c>
      <c r="MX49" s="13">
        <v>0.50071627906976746</v>
      </c>
      <c r="MY49" s="13">
        <v>0.23530697674418599</v>
      </c>
      <c r="MZ49" s="13">
        <v>9.3834883720930226E-2</v>
      </c>
      <c r="NA49" s="13">
        <v>0.11197209302325584</v>
      </c>
      <c r="NB49" s="13">
        <v>9.7146511627906953E-2</v>
      </c>
      <c r="NC49" s="13">
        <v>8.6588372093023253E-2</v>
      </c>
      <c r="ND49" s="13">
        <v>0.63342625581395351</v>
      </c>
      <c r="NE49" s="13">
        <v>0.68341730232558118</v>
      </c>
      <c r="NF49" s="13">
        <v>0.35416879069767443</v>
      </c>
      <c r="NG49" s="13">
        <v>0.42905304651162796</v>
      </c>
      <c r="NH49" s="13">
        <v>0.36022658139534874</v>
      </c>
      <c r="NI49" s="13">
        <v>0.67412165116279055</v>
      </c>
      <c r="NJ49" s="13">
        <v>0.70446011627906957</v>
      </c>
      <c r="NK49" s="13">
        <v>1.4825581395348834E-2</v>
      </c>
      <c r="NL49" s="13">
        <v>3.4772809069767452</v>
      </c>
      <c r="NM49" s="13">
        <v>0.52706583720930233</v>
      </c>
      <c r="NN49" s="13">
        <v>0.5685570697674418</v>
      </c>
      <c r="NO49" s="13">
        <v>0.65177783720930238</v>
      </c>
      <c r="NP49" s="13">
        <v>0.682292488372093</v>
      </c>
      <c r="NQ49" s="13">
        <v>40.11</v>
      </c>
      <c r="NR49" s="13">
        <v>40.501176471000001</v>
      </c>
      <c r="NS49" s="13">
        <v>119.08529412</v>
      </c>
      <c r="NT49" s="13">
        <f t="shared" si="71"/>
        <v>46.91470588</v>
      </c>
      <c r="NU49" s="13">
        <f t="shared" si="163"/>
        <v>32.06232173190768</v>
      </c>
      <c r="NV49" s="13">
        <v>0.63555600000000012</v>
      </c>
      <c r="NW49" s="13">
        <v>0.28208199999999994</v>
      </c>
      <c r="NX49" s="13">
        <v>8.157399999999998E-2</v>
      </c>
      <c r="NY49" s="13">
        <v>0.10837399999999998</v>
      </c>
      <c r="NZ49" s="13">
        <v>0.102546</v>
      </c>
      <c r="OA49" s="13">
        <v>9.0625999999999984E-2</v>
      </c>
      <c r="OB49" s="13">
        <v>0.70768799999999987</v>
      </c>
      <c r="OC49" s="13">
        <v>0.77150290000000021</v>
      </c>
      <c r="OD49" s="13">
        <v>0.44352836000000012</v>
      </c>
      <c r="OE49" s="13">
        <v>0.54994312000000001</v>
      </c>
      <c r="OF49" s="13">
        <v>0.38517582000000011</v>
      </c>
      <c r="OG49" s="13">
        <v>0.72127802000000008</v>
      </c>
      <c r="OH49" s="13">
        <v>0.74975315999999992</v>
      </c>
      <c r="OI49" s="13">
        <v>5.8279999999999998E-3</v>
      </c>
      <c r="OJ49" s="13">
        <v>4.8650069799999995</v>
      </c>
      <c r="OK49" s="13">
        <v>0.49959218000000005</v>
      </c>
      <c r="OL49" s="13">
        <v>0.54452475999999994</v>
      </c>
      <c r="OM49" s="13">
        <v>0.63862960000000013</v>
      </c>
      <c r="ON49" s="13">
        <v>0.67107276000000016</v>
      </c>
      <c r="OO49" s="13">
        <v>38.36</v>
      </c>
      <c r="OP49" s="13">
        <v>39.833750000000002</v>
      </c>
      <c r="OQ49" s="13">
        <v>108.3625</v>
      </c>
      <c r="OR49" s="13">
        <f t="shared" si="80"/>
        <v>62.637500000000003</v>
      </c>
      <c r="OS49" s="13">
        <f t="shared" si="175"/>
        <v>48.325012898750018</v>
      </c>
      <c r="OT49" s="13">
        <v>0.5757181818181818</v>
      </c>
      <c r="OU49" s="13">
        <v>0.26168636363636361</v>
      </c>
      <c r="OV49" s="13">
        <v>8.0054545454545475E-2</v>
      </c>
      <c r="OW49" s="13">
        <v>0.11127272727272727</v>
      </c>
      <c r="OX49" s="13">
        <v>0.1048409090909091</v>
      </c>
      <c r="OY49" s="13">
        <v>9.4499999999999987E-2</v>
      </c>
      <c r="OZ49" s="13">
        <v>0.67414390909090893</v>
      </c>
      <c r="PA49" s="13">
        <v>0.75405836363636358</v>
      </c>
      <c r="PB49" s="13">
        <v>0.40199068181818193</v>
      </c>
      <c r="PC49" s="13">
        <v>0.53011609090909095</v>
      </c>
      <c r="PD49" s="13">
        <v>0.37395699999999993</v>
      </c>
      <c r="PE49" s="13">
        <v>0.69033422727272731</v>
      </c>
      <c r="PF49" s="13">
        <v>0.71643659090909106</v>
      </c>
      <c r="PG49" s="13">
        <v>6.4318181818181809E-3</v>
      </c>
      <c r="PH49" s="13">
        <v>4.1803160909090895</v>
      </c>
      <c r="PI49" s="13">
        <v>0.49598113636363639</v>
      </c>
      <c r="PJ49" s="13">
        <v>0.55477872727272726</v>
      </c>
      <c r="PK49" s="13">
        <v>0.63275931818181819</v>
      </c>
      <c r="PL49" s="13">
        <v>0.67556949999999993</v>
      </c>
      <c r="PM49" s="13">
        <f t="shared" si="164"/>
        <v>0.49539136456548183</v>
      </c>
      <c r="PN49" s="13">
        <v>40.975000000000001</v>
      </c>
      <c r="PO49" s="13">
        <v>43.49</v>
      </c>
      <c r="PP49" s="13">
        <v>42.47</v>
      </c>
      <c r="PQ49" s="13">
        <f t="shared" si="92"/>
        <v>41.974608635434514</v>
      </c>
      <c r="PR49" s="13">
        <v>125.2</v>
      </c>
      <c r="PS49" s="13">
        <f t="shared" si="200"/>
        <v>63.8</v>
      </c>
      <c r="PT49" s="13">
        <f t="shared" si="165"/>
        <v>48.108923599999997</v>
      </c>
      <c r="PU49" s="13">
        <v>0.66387272727272739</v>
      </c>
      <c r="PV49" s="13">
        <v>0.27609999999999996</v>
      </c>
      <c r="PW49" s="13">
        <v>6.2431818181818192E-2</v>
      </c>
      <c r="PX49" s="13">
        <v>9.9195454545454531E-2</v>
      </c>
      <c r="PY49" s="13">
        <v>9.4004545454545466E-2</v>
      </c>
      <c r="PZ49" s="13">
        <v>8.7559090909090906E-2</v>
      </c>
      <c r="QA49" s="13">
        <v>0.73973249999999979</v>
      </c>
      <c r="QB49" s="13">
        <v>0.82765422727272731</v>
      </c>
      <c r="QC49" s="13">
        <v>0.47093645454545457</v>
      </c>
      <c r="QD49" s="13">
        <v>0.63046018181818186</v>
      </c>
      <c r="QE49" s="13">
        <v>0.41242131818181815</v>
      </c>
      <c r="QF49" s="13">
        <v>0.75159477272727271</v>
      </c>
      <c r="QG49" s="13">
        <v>0.76659577272727286</v>
      </c>
      <c r="QH49" s="13">
        <v>5.1909090909090915E-3</v>
      </c>
      <c r="QI49" s="13">
        <v>5.6955473636363632</v>
      </c>
      <c r="QJ49" s="13">
        <v>0.49832963636363647</v>
      </c>
      <c r="QK49" s="13">
        <v>0.55754877272727277</v>
      </c>
      <c r="QL49" s="13">
        <v>0.64462731818181807</v>
      </c>
      <c r="QM49" s="13">
        <v>0.68654568181818165</v>
      </c>
      <c r="QN49" s="13">
        <f t="shared" si="166"/>
        <v>0.78846199635966463</v>
      </c>
      <c r="QO49" s="13">
        <v>37.99</v>
      </c>
      <c r="QP49" s="13">
        <v>38.65</v>
      </c>
      <c r="QQ49" s="13">
        <v>107.82857143</v>
      </c>
      <c r="QR49" s="13">
        <f t="shared" si="205"/>
        <v>81.171428570000003</v>
      </c>
      <c r="QS49" s="13">
        <f t="shared" si="206"/>
        <v>67.181875989726734</v>
      </c>
      <c r="QT49" s="13">
        <v>0.58333611111111106</v>
      </c>
      <c r="QU49" s="13">
        <v>0.24436666666666668</v>
      </c>
      <c r="QV49" s="13">
        <v>6.192499999999998E-2</v>
      </c>
      <c r="QW49" s="13">
        <v>8.8538888888888889E-2</v>
      </c>
      <c r="QX49" s="13">
        <v>8.8688888888888873E-2</v>
      </c>
      <c r="QY49" s="13">
        <v>8.0022222222222217E-2</v>
      </c>
      <c r="QZ49" s="13">
        <v>0.73613441666666668</v>
      </c>
      <c r="RA49" s="13">
        <v>0.8074318055555556</v>
      </c>
      <c r="RB49" s="13">
        <v>0.46753247222222222</v>
      </c>
      <c r="RC49" s="13">
        <v>0.59454788888888865</v>
      </c>
      <c r="RD49" s="13">
        <v>0.40956172222222231</v>
      </c>
      <c r="RE49" s="13">
        <v>0.73529419444444455</v>
      </c>
      <c r="RF49" s="13">
        <v>0.75810791666666666</v>
      </c>
      <c r="RG49" s="13">
        <v>-1.500000000000001E-4</v>
      </c>
      <c r="RH49" s="13">
        <v>5.5971189999999993</v>
      </c>
      <c r="RI49" s="13">
        <v>0.50737724999999989</v>
      </c>
      <c r="RJ49" s="13">
        <v>0.55645005555555549</v>
      </c>
      <c r="RK49" s="13">
        <v>0.65031297222222229</v>
      </c>
      <c r="RL49" s="13">
        <v>0.68512488888888878</v>
      </c>
      <c r="RM49" s="13">
        <f t="shared" si="167"/>
        <v>0.59696146981862797</v>
      </c>
      <c r="RN49" s="13">
        <v>0.58516500000000016</v>
      </c>
      <c r="RO49" s="13">
        <v>0.26658249999999989</v>
      </c>
      <c r="RP49" s="13">
        <v>5.8757499999999997E-2</v>
      </c>
      <c r="RQ49" s="13">
        <v>9.670750000000003E-2</v>
      </c>
      <c r="RR49" s="13">
        <v>8.8300000000000017E-2</v>
      </c>
      <c r="RS49" s="13">
        <v>8.1290000000000015E-2</v>
      </c>
      <c r="RT49" s="13">
        <v>0.71545847500000004</v>
      </c>
      <c r="RU49" s="13">
        <v>0.81643672499999997</v>
      </c>
      <c r="RV49" s="13">
        <v>0.46708307500000001</v>
      </c>
      <c r="RW49" s="13">
        <v>0.63778294999999985</v>
      </c>
      <c r="RX49" s="13">
        <v>0.37345877499999997</v>
      </c>
      <c r="RY49" s="13">
        <v>0.73646842499999998</v>
      </c>
      <c r="RZ49" s="13">
        <v>0.75482064999999998</v>
      </c>
      <c r="SA49" s="13">
        <v>8.4075000000000018E-3</v>
      </c>
      <c r="SB49" s="13">
        <v>5.0616626249999994</v>
      </c>
      <c r="SC49" s="13">
        <v>0.45740167500000001</v>
      </c>
      <c r="SD49" s="13">
        <v>0.52182840000000008</v>
      </c>
      <c r="SE49" s="13">
        <v>0.60459062500000016</v>
      </c>
      <c r="SF49" s="13">
        <v>0.65151602499999994</v>
      </c>
      <c r="SG49" s="13">
        <f t="shared" si="168"/>
        <v>0.78875662894098553</v>
      </c>
      <c r="SH49" s="21">
        <v>130.69565217391303</v>
      </c>
      <c r="SI49" s="21">
        <f>EC49-SH49+2</f>
        <v>72.304347826086968</v>
      </c>
      <c r="SJ49" s="24">
        <f>RU49*SI49</f>
        <v>59.031924942391313</v>
      </c>
      <c r="SK49" s="13">
        <v>0.60936285714285698</v>
      </c>
      <c r="SL49" s="13">
        <v>0.25611142857142866</v>
      </c>
      <c r="SM49" s="13">
        <v>4.6897142857142859E-2</v>
      </c>
      <c r="SN49" s="13">
        <v>8.0582857142857164E-2</v>
      </c>
      <c r="SO49" s="13">
        <v>7.7982857142857118E-2</v>
      </c>
      <c r="SP49" s="13">
        <v>7.3531428571428567E-2</v>
      </c>
      <c r="SQ49" s="13">
        <v>0.76600822857142847</v>
      </c>
      <c r="SR49" s="13">
        <v>0.85652148571428577</v>
      </c>
      <c r="SS49" s="13">
        <v>0.52071011428571434</v>
      </c>
      <c r="ST49" s="13">
        <v>0.68918311428571422</v>
      </c>
      <c r="SU49" s="13">
        <v>0.40815205714285707</v>
      </c>
      <c r="SV49" s="13">
        <v>0.77237674285714275</v>
      </c>
      <c r="SW49" s="13">
        <v>0.78402325714285692</v>
      </c>
      <c r="SX49" s="13">
        <v>2.6000000000000007E-3</v>
      </c>
      <c r="SY49" s="13">
        <v>6.5721606285714298</v>
      </c>
      <c r="SZ49" s="13">
        <v>0.47670691428571416</v>
      </c>
      <c r="TA49" s="13">
        <v>0.53279920000000003</v>
      </c>
      <c r="TB49" s="13">
        <v>0.62812137142857138</v>
      </c>
      <c r="TC49" s="13">
        <v>0.66798645714285709</v>
      </c>
      <c r="TD49" s="13">
        <v>1.6957676479999999</v>
      </c>
      <c r="TE49" s="13">
        <v>-0.70157943099999998</v>
      </c>
      <c r="TF49" s="13">
        <f t="shared" si="73"/>
        <v>0.95082967188288814</v>
      </c>
      <c r="TG49" s="21">
        <v>121.75</v>
      </c>
      <c r="TH49" s="21">
        <f t="shared" si="169"/>
        <v>81.25</v>
      </c>
      <c r="TI49" s="24">
        <f t="shared" si="74"/>
        <v>69.592370714285721</v>
      </c>
      <c r="TJ49" s="26">
        <v>48</v>
      </c>
      <c r="TK49" s="24">
        <v>5.21</v>
      </c>
      <c r="TL49" s="13">
        <v>1</v>
      </c>
      <c r="TM49" s="24">
        <v>78</v>
      </c>
      <c r="TN49" s="24">
        <v>27.1</v>
      </c>
      <c r="TO49" s="24">
        <v>6</v>
      </c>
      <c r="TP49" s="24">
        <v>12.7</v>
      </c>
    </row>
    <row r="50" spans="1:536" x14ac:dyDescent="0.25">
      <c r="A50" s="10">
        <v>49</v>
      </c>
      <c r="B50" s="20">
        <v>7</v>
      </c>
      <c r="C50" s="21">
        <v>107</v>
      </c>
      <c r="D50" s="21">
        <v>1</v>
      </c>
      <c r="E50" s="13" t="s">
        <v>63</v>
      </c>
      <c r="F50" s="21">
        <v>1</v>
      </c>
      <c r="G50" s="24">
        <f t="shared" si="17"/>
        <v>0</v>
      </c>
      <c r="H50" s="24">
        <f t="shared" si="18"/>
        <v>0</v>
      </c>
      <c r="I50" s="21">
        <v>0</v>
      </c>
      <c r="J50" s="13">
        <f t="shared" si="19"/>
        <v>0</v>
      </c>
      <c r="K50" s="13">
        <f t="shared" si="20"/>
        <v>0</v>
      </c>
      <c r="L50" s="13">
        <f t="shared" si="21"/>
        <v>0</v>
      </c>
      <c r="M50" s="22">
        <v>408706.24755799997</v>
      </c>
      <c r="N50" s="22">
        <v>3660557.375182</v>
      </c>
      <c r="O50" s="23">
        <v>33.079785000000001</v>
      </c>
      <c r="P50" s="23">
        <v>-111.978145</v>
      </c>
      <c r="Q50" s="13">
        <v>47.679999999999993</v>
      </c>
      <c r="R50" s="13">
        <v>22.72</v>
      </c>
      <c r="S50" s="13">
        <v>29.600000000000005</v>
      </c>
      <c r="T50" s="13">
        <v>51.679999999999993</v>
      </c>
      <c r="U50" s="13">
        <v>18.72</v>
      </c>
      <c r="V50" s="13">
        <v>29.600000000000005</v>
      </c>
      <c r="W50" s="10">
        <v>-9999</v>
      </c>
      <c r="X50" s="10">
        <v>-9999</v>
      </c>
      <c r="Y50" s="10">
        <v>-9999</v>
      </c>
      <c r="Z50" s="13">
        <v>48.7083333333333</v>
      </c>
      <c r="AA50" s="21">
        <v>-9999</v>
      </c>
      <c r="AB50" s="21">
        <v>-9999</v>
      </c>
      <c r="AC50" s="21">
        <v>-9999</v>
      </c>
      <c r="AD50" s="10">
        <v>8.4</v>
      </c>
      <c r="AE50" s="10">
        <v>7.2</v>
      </c>
      <c r="AF50" s="13">
        <v>0.78</v>
      </c>
      <c r="AG50" s="10" t="s">
        <v>132</v>
      </c>
      <c r="AH50" s="10">
        <v>2</v>
      </c>
      <c r="AI50" s="24">
        <v>1.1000000000000001</v>
      </c>
      <c r="AJ50" s="24">
        <v>1.5</v>
      </c>
      <c r="AK50" s="10">
        <v>4</v>
      </c>
      <c r="AL50" s="10">
        <v>313</v>
      </c>
      <c r="AM50" s="10">
        <v>33</v>
      </c>
      <c r="AN50" s="13">
        <v>1.04</v>
      </c>
      <c r="AO50" s="24">
        <v>6.8</v>
      </c>
      <c r="AP50" s="24">
        <v>12.8</v>
      </c>
      <c r="AQ50" s="13">
        <v>3.14</v>
      </c>
      <c r="AR50" s="10">
        <v>2926</v>
      </c>
      <c r="AS50" s="10">
        <v>289</v>
      </c>
      <c r="AT50" s="10">
        <v>236</v>
      </c>
      <c r="AU50" s="10">
        <v>18.899999999999999</v>
      </c>
      <c r="AV50" s="10">
        <v>0</v>
      </c>
      <c r="AW50" s="10">
        <v>4</v>
      </c>
      <c r="AX50" s="10">
        <v>78</v>
      </c>
      <c r="AY50" s="10">
        <v>13</v>
      </c>
      <c r="AZ50" s="10">
        <v>5</v>
      </c>
      <c r="BA50" s="10">
        <v>1.1000000000000001</v>
      </c>
      <c r="BB50" s="10">
        <v>77</v>
      </c>
      <c r="BC50" s="25">
        <v>2.1753230554308236</v>
      </c>
      <c r="BD50" s="25">
        <v>2.9932378679395382</v>
      </c>
      <c r="BE50" s="25">
        <v>2.4739388498179458</v>
      </c>
      <c r="BF50" s="25">
        <v>3.0874357823332832</v>
      </c>
      <c r="BG50" s="25">
        <v>3.4901138406231276</v>
      </c>
      <c r="BH50" s="25">
        <v>3.7427543473915654</v>
      </c>
      <c r="BI50" s="13">
        <f t="shared" si="22"/>
        <v>20.674243693481447</v>
      </c>
      <c r="BJ50" s="13">
        <f t="shared" si="23"/>
        <v>30.569999092753228</v>
      </c>
      <c r="BK50" s="13">
        <f t="shared" si="24"/>
        <v>42.919742222086363</v>
      </c>
      <c r="BL50" s="13">
        <f t="shared" ref="BL50:BM50" si="210">(BK50+(BG50*4))</f>
        <v>56.880197584578873</v>
      </c>
      <c r="BM50" s="13">
        <f t="shared" si="210"/>
        <v>71.851214974145137</v>
      </c>
      <c r="BN50" s="13">
        <f t="shared" si="26"/>
        <v>12.349743129333133</v>
      </c>
      <c r="BO50" s="13">
        <f t="shared" si="27"/>
        <v>13.96045536249251</v>
      </c>
      <c r="BP50" s="13">
        <f t="shared" si="28"/>
        <v>14.971017389566262</v>
      </c>
      <c r="BQ50" s="13">
        <f t="shared" si="29"/>
        <v>41.281215881391908</v>
      </c>
      <c r="BR50" s="25">
        <v>1.9408272214738311</v>
      </c>
      <c r="BS50" s="25">
        <v>3.0031821797931579</v>
      </c>
      <c r="BT50" s="25">
        <v>1.6958451793106888</v>
      </c>
      <c r="BU50" s="25">
        <v>1.8504663574243103</v>
      </c>
      <c r="BV50" s="25">
        <v>1.2232873976432994</v>
      </c>
      <c r="BW50" s="25">
        <v>1.2342594443334001</v>
      </c>
      <c r="BX50" s="13">
        <f t="shared" si="30"/>
        <v>19.776037605067955</v>
      </c>
      <c r="BY50" s="13">
        <f t="shared" si="31"/>
        <v>26.559418322310712</v>
      </c>
      <c r="BZ50" s="13">
        <f t="shared" si="32"/>
        <v>33.961283752007951</v>
      </c>
      <c r="CA50" s="13">
        <f t="shared" si="33"/>
        <v>7.4018654296972413</v>
      </c>
      <c r="CB50" s="13">
        <f t="shared" si="34"/>
        <v>4.8931495905731976</v>
      </c>
      <c r="CC50" s="13">
        <f t="shared" si="35"/>
        <v>4.9370377773336003</v>
      </c>
      <c r="CD50" s="13">
        <f t="shared" si="36"/>
        <v>17.232052797604041</v>
      </c>
      <c r="CE50" s="13">
        <v>4.13</v>
      </c>
      <c r="CF50" s="13">
        <v>2.665</v>
      </c>
      <c r="CG50" s="13">
        <v>0.66</v>
      </c>
      <c r="CH50" s="13">
        <v>0.875</v>
      </c>
      <c r="CI50" s="13">
        <v>0.61499999999999999</v>
      </c>
      <c r="CJ50" s="13">
        <v>0.55500000000000005</v>
      </c>
      <c r="CK50" s="13">
        <f t="shared" si="179"/>
        <v>27.18</v>
      </c>
      <c r="CL50" s="13">
        <f t="shared" si="180"/>
        <v>29.82</v>
      </c>
      <c r="CM50" s="13">
        <f t="shared" si="181"/>
        <v>33.32</v>
      </c>
      <c r="CN50" s="13">
        <f t="shared" si="194"/>
        <v>35.78</v>
      </c>
      <c r="CO50" s="13">
        <f t="shared" si="194"/>
        <v>38</v>
      </c>
      <c r="CP50" s="13">
        <f t="shared" si="183"/>
        <v>3.5</v>
      </c>
      <c r="CQ50" s="13">
        <f t="shared" si="184"/>
        <v>2.46</v>
      </c>
      <c r="CR50" s="13">
        <f t="shared" si="185"/>
        <v>2.2200000000000002</v>
      </c>
      <c r="CS50" s="13">
        <f t="shared" si="186"/>
        <v>8.18</v>
      </c>
      <c r="CT50" s="13">
        <v>1.2673487251880973</v>
      </c>
      <c r="CU50" s="13">
        <v>7.3506226060909645</v>
      </c>
      <c r="CV50" s="13">
        <v>0.81262451504666</v>
      </c>
      <c r="CW50" s="13">
        <v>19.534444793960358</v>
      </c>
      <c r="CX50" s="13">
        <v>0.55788005578800548</v>
      </c>
      <c r="CY50" s="13">
        <v>1.7755605621714405</v>
      </c>
      <c r="CZ50" s="13">
        <v>0</v>
      </c>
      <c r="DA50" s="13">
        <v>0</v>
      </c>
      <c r="DB50" s="13">
        <v>0</v>
      </c>
      <c r="DC50" s="13">
        <v>28.666666666666668</v>
      </c>
      <c r="DD50" s="13">
        <v>40</v>
      </c>
      <c r="DE50" s="13">
        <v>37.666666666666664</v>
      </c>
      <c r="DF50" s="13">
        <v>51.666666666666664</v>
      </c>
      <c r="DG50" s="13">
        <v>51.333333333333336</v>
      </c>
      <c r="DH50" s="13">
        <v>61.666666666666664</v>
      </c>
      <c r="DI50" s="13">
        <v>61.666666666666664</v>
      </c>
      <c r="DJ50" s="13">
        <v>73</v>
      </c>
      <c r="DK50" s="13">
        <v>70.333333333333329</v>
      </c>
      <c r="DL50" s="13">
        <v>82</v>
      </c>
      <c r="DM50" s="13">
        <v>83.666666666666671</v>
      </c>
      <c r="DN50" s="13">
        <v>93.666666666666671</v>
      </c>
      <c r="DO50" s="13">
        <v>91.666666666666671</v>
      </c>
      <c r="DP50" s="13">
        <v>100.66666666666667</v>
      </c>
      <c r="DQ50" s="13">
        <f t="shared" si="45"/>
        <v>81.8888888888889</v>
      </c>
      <c r="DR50" s="13">
        <f t="shared" si="46"/>
        <v>81.8888888888889</v>
      </c>
      <c r="DS50" s="13">
        <v>83</v>
      </c>
      <c r="DT50" s="13">
        <v>94.333333333333329</v>
      </c>
      <c r="DU50" s="21">
        <v>131</v>
      </c>
      <c r="DV50" s="21">
        <v>147</v>
      </c>
      <c r="DW50" s="21">
        <v>166</v>
      </c>
      <c r="DX50" s="21">
        <v>171</v>
      </c>
      <c r="DY50" s="21">
        <v>178</v>
      </c>
      <c r="DZ50" s="21">
        <v>189</v>
      </c>
      <c r="EA50" s="21">
        <v>199</v>
      </c>
      <c r="EB50" s="21">
        <v>199</v>
      </c>
      <c r="EC50" s="21">
        <v>201</v>
      </c>
      <c r="ED50" s="21">
        <v>203</v>
      </c>
      <c r="EE50" s="12">
        <v>50</v>
      </c>
      <c r="EF50" s="12">
        <v>40.200000000000003</v>
      </c>
      <c r="EG50" s="12">
        <v>39.6</v>
      </c>
      <c r="EH50" s="12">
        <v>44.6</v>
      </c>
      <c r="EI50" s="12">
        <v>47.3</v>
      </c>
      <c r="EJ50" s="12">
        <v>39.4</v>
      </c>
      <c r="EK50" s="12">
        <v>46.6</v>
      </c>
      <c r="EL50" s="12">
        <v>43.8</v>
      </c>
      <c r="EM50" s="12">
        <v>44.4</v>
      </c>
      <c r="EN50" s="12">
        <v>41.7</v>
      </c>
      <c r="EO50" s="10">
        <v>4.0999999999999996</v>
      </c>
      <c r="EP50" s="10">
        <v>5.65</v>
      </c>
      <c r="EQ50" s="11">
        <v>4.74</v>
      </c>
      <c r="ER50" s="10">
        <v>4.57</v>
      </c>
      <c r="ES50" s="10">
        <v>4.2699999999999996</v>
      </c>
      <c r="ET50" s="10">
        <v>4.2</v>
      </c>
      <c r="EU50" s="10">
        <v>4.2300000000000004</v>
      </c>
      <c r="EV50" s="10">
        <v>4.24</v>
      </c>
      <c r="EW50" s="10">
        <v>4.0999999999999996</v>
      </c>
      <c r="EX50" s="10">
        <v>3.52</v>
      </c>
      <c r="EY50" s="13">
        <v>29234.538152610443</v>
      </c>
      <c r="EZ50" s="13">
        <v>16076.2</v>
      </c>
      <c r="FA50" s="11">
        <v>17283.880597014922</v>
      </c>
      <c r="FB50" s="13">
        <v>12129.659318637276</v>
      </c>
      <c r="FC50" s="13">
        <v>9274.8258706467659</v>
      </c>
      <c r="FD50" s="13">
        <v>7018.9431704885346</v>
      </c>
      <c r="FE50" s="11">
        <v>9830.0399201596811</v>
      </c>
      <c r="FF50" s="11">
        <v>5027</v>
      </c>
      <c r="FG50" s="11">
        <v>3937.8621378621378</v>
      </c>
      <c r="FH50" s="12">
        <v>426.73545966228897</v>
      </c>
      <c r="FI50" s="13">
        <v>263.71999999999997</v>
      </c>
      <c r="FJ50" s="10">
        <v>14</v>
      </c>
      <c r="FK50" s="10">
        <v>290.88</v>
      </c>
      <c r="FL50" s="10">
        <v>87</v>
      </c>
      <c r="FM50" s="10">
        <v>82.399999999999991</v>
      </c>
      <c r="FN50" s="10">
        <v>253.8</v>
      </c>
      <c r="FO50" s="10">
        <v>146.95999999999998</v>
      </c>
      <c r="FP50" s="10">
        <v>119.46</v>
      </c>
      <c r="FQ50" s="13">
        <f t="shared" si="47"/>
        <v>1171.1764705882354</v>
      </c>
      <c r="FR50" s="13">
        <f t="shared" si="48"/>
        <v>1045.6932773109243</v>
      </c>
      <c r="FS50" s="13">
        <f t="shared" si="156"/>
        <v>2585.4901960784309</v>
      </c>
      <c r="FT50" s="13">
        <f t="shared" si="157"/>
        <v>2851.7647058823532</v>
      </c>
      <c r="FU50" s="13">
        <f t="shared" si="49"/>
        <v>807.84313725490188</v>
      </c>
      <c r="FV50" s="13">
        <f t="shared" si="50"/>
        <v>2488.2352941176468</v>
      </c>
      <c r="FW50" s="13">
        <f t="shared" si="51"/>
        <v>8733.3333333333321</v>
      </c>
      <c r="FX50" s="13">
        <f t="shared" si="52"/>
        <v>1440.7843137254899</v>
      </c>
      <c r="FY50" s="13">
        <v>66.819999999999993</v>
      </c>
      <c r="FZ50" s="13">
        <v>76.760000000000005</v>
      </c>
      <c r="GA50" s="13">
        <f t="shared" si="53"/>
        <v>3.3799999999999812</v>
      </c>
      <c r="GB50" s="10">
        <v>3.11</v>
      </c>
      <c r="GC50" s="13">
        <f t="shared" si="54"/>
        <v>80.408745098039205</v>
      </c>
      <c r="GD50" s="13">
        <v>1.05</v>
      </c>
      <c r="GE50" s="13">
        <f t="shared" si="55"/>
        <v>29.943529411764711</v>
      </c>
      <c r="GF50" s="13">
        <v>1.71</v>
      </c>
      <c r="GG50" s="13">
        <f t="shared" si="56"/>
        <v>13.814117647058822</v>
      </c>
      <c r="GH50" s="13">
        <v>4.0199999999999996</v>
      </c>
      <c r="GI50" s="13">
        <f t="shared" si="57"/>
        <v>57.919529411764685</v>
      </c>
      <c r="GJ50" s="13">
        <f t="shared" si="58"/>
        <v>182.08592156862744</v>
      </c>
      <c r="GK50" s="13">
        <f t="shared" si="59"/>
        <v>162.5767156862745</v>
      </c>
      <c r="GL50" s="10">
        <v>18.600000000000001</v>
      </c>
      <c r="GM50" s="13">
        <v>4.96</v>
      </c>
      <c r="GN50" s="13">
        <f t="shared" si="60"/>
        <v>3837.6935778761722</v>
      </c>
      <c r="GO50" s="13">
        <v>1.82</v>
      </c>
      <c r="GP50" s="13">
        <f t="shared" si="61"/>
        <v>0.36693548387096775</v>
      </c>
      <c r="GQ50" s="13">
        <f t="shared" si="62"/>
        <v>1408.1859499464988</v>
      </c>
      <c r="GR50" s="13">
        <f t="shared" si="63"/>
        <v>1577.1682639400788</v>
      </c>
      <c r="GS50" s="13">
        <v>3725.1270833333324</v>
      </c>
      <c r="GT50" s="13">
        <v>3479.6875</v>
      </c>
      <c r="GU50" s="13">
        <f t="shared" si="64"/>
        <v>1287.484375</v>
      </c>
      <c r="GV50" s="13">
        <f t="shared" si="65"/>
        <v>1441.9825000000001</v>
      </c>
      <c r="GW50" s="13">
        <f>GS50*GP50</f>
        <v>1366.8813088037632</v>
      </c>
      <c r="GX50" s="13">
        <f>GW50*1.12</f>
        <v>1530.907065860215</v>
      </c>
      <c r="GY50" s="13">
        <v>2.5</v>
      </c>
      <c r="GZ50" s="13">
        <f t="shared" si="66"/>
        <v>2.44</v>
      </c>
      <c r="HA50" s="21">
        <v>2288</v>
      </c>
      <c r="HB50" s="13">
        <f t="shared" si="158"/>
        <v>0.49193548387096775</v>
      </c>
      <c r="HC50" s="21">
        <f>GY50*(43560/(GL50*6.667*0.454))</f>
        <v>1934.321359816619</v>
      </c>
      <c r="HD50" s="22">
        <f t="shared" si="159"/>
        <v>1.3736263736263734</v>
      </c>
      <c r="HE50" s="21">
        <f t="shared" si="160"/>
        <v>1770.2909085041697</v>
      </c>
      <c r="HF50" s="13">
        <v>3.98</v>
      </c>
      <c r="HG50" s="22">
        <f t="shared" si="67"/>
        <v>76.985990120701445</v>
      </c>
      <c r="HH50" s="21">
        <v>-9999</v>
      </c>
      <c r="HI50" s="13">
        <v>0.55153999999999992</v>
      </c>
      <c r="HJ50" s="13">
        <v>0.39444000000000001</v>
      </c>
      <c r="HK50" s="13">
        <v>0.40617333333333333</v>
      </c>
      <c r="HL50" s="13">
        <v>0.33999999999999997</v>
      </c>
      <c r="HM50" s="13">
        <v>0.20531333333333335</v>
      </c>
      <c r="HN50" s="13">
        <v>0.19130666666666665</v>
      </c>
      <c r="HO50" s="13">
        <v>0.23711313333333331</v>
      </c>
      <c r="HP50" s="13">
        <v>0.15161893333333332</v>
      </c>
      <c r="HQ50" s="13">
        <v>7.3987333333333336E-2</v>
      </c>
      <c r="HR50" s="13">
        <v>-1.4792599999999999E-2</v>
      </c>
      <c r="HS50" s="13">
        <v>0.16602753333333334</v>
      </c>
      <c r="HT50" s="13">
        <v>0.45728546666666675</v>
      </c>
      <c r="HU50" s="13">
        <v>0.48480393333333338</v>
      </c>
      <c r="HV50" s="13">
        <v>0.13468666666666665</v>
      </c>
      <c r="HW50" s="13">
        <v>0.62213573333333338</v>
      </c>
      <c r="HX50" s="13">
        <v>1.0962379999999998</v>
      </c>
      <c r="HY50" s="13">
        <v>0.69967060000000003</v>
      </c>
      <c r="HZ50" s="13">
        <v>1.0822203333333333</v>
      </c>
      <c r="IA50" s="13">
        <v>0.74200679999999997</v>
      </c>
      <c r="IB50" s="13">
        <v>0.56294117647058828</v>
      </c>
      <c r="IC50" s="13">
        <v>0.40811764705882353</v>
      </c>
      <c r="ID50" s="13">
        <v>0.40525294117647048</v>
      </c>
      <c r="IE50" s="13">
        <v>0.3679882352941175</v>
      </c>
      <c r="IF50" s="13">
        <v>0.25573529411764712</v>
      </c>
      <c r="IG50" s="13">
        <v>0.23304117647058822</v>
      </c>
      <c r="IH50" s="13">
        <v>0.20935682352941179</v>
      </c>
      <c r="II50" s="13">
        <v>0.16272270588235296</v>
      </c>
      <c r="IJ50" s="13">
        <v>5.1708588235294145E-2</v>
      </c>
      <c r="IK50" s="13">
        <v>3.4268235294117656E-3</v>
      </c>
      <c r="IL50" s="13">
        <v>0.15936805882352945</v>
      </c>
      <c r="IM50" s="13">
        <v>0.37512847058823529</v>
      </c>
      <c r="IN50" s="13">
        <v>0.4143342352941175</v>
      </c>
      <c r="IO50" s="13">
        <v>0.11225294117647064</v>
      </c>
      <c r="IP50" s="13">
        <v>0.53026305882352964</v>
      </c>
      <c r="IQ50" s="13">
        <v>0.97863264705882358</v>
      </c>
      <c r="IR50" s="13">
        <v>0.76026258823529413</v>
      </c>
      <c r="IS50" s="13">
        <v>0.98110264705882355</v>
      </c>
      <c r="IT50" s="13">
        <v>0.79275499999999999</v>
      </c>
      <c r="IU50" s="13">
        <v>0.6415238095238095</v>
      </c>
      <c r="IV50" s="13">
        <v>0.45462142857142851</v>
      </c>
      <c r="IW50" s="13">
        <v>0.45019523809523804</v>
      </c>
      <c r="IX50" s="13">
        <v>0.40127857142857143</v>
      </c>
      <c r="IY50" s="13">
        <v>0.28629285714285713</v>
      </c>
      <c r="IZ50" s="13">
        <v>0.25193333333333329</v>
      </c>
      <c r="JA50" s="13">
        <v>0.23023107142857144</v>
      </c>
      <c r="JB50" s="13">
        <v>0.17511404761904764</v>
      </c>
      <c r="JC50" s="13">
        <v>6.2273309523809516E-2</v>
      </c>
      <c r="JD50" s="13">
        <v>4.8588571428571439E-3</v>
      </c>
      <c r="JE50" s="13">
        <v>0.17040052380952386</v>
      </c>
      <c r="JF50" s="13">
        <v>0.38274538095238098</v>
      </c>
      <c r="JG50" s="13">
        <v>0.43587399999999998</v>
      </c>
      <c r="JH50" s="13">
        <v>0.11498571428571427</v>
      </c>
      <c r="JI50" s="13">
        <v>0.59886157142857166</v>
      </c>
      <c r="JJ50" s="13">
        <v>0.9751456666666668</v>
      </c>
      <c r="JK50" s="13">
        <v>0.74042552380952364</v>
      </c>
      <c r="JL50" s="13">
        <v>0.97849173809523848</v>
      </c>
      <c r="JM50" s="13">
        <v>0.77787900000000021</v>
      </c>
      <c r="JN50" s="13">
        <v>0.65235882352941177</v>
      </c>
      <c r="JO50" s="13">
        <v>0.43744705882352941</v>
      </c>
      <c r="JP50" s="13">
        <v>0.44714117647058826</v>
      </c>
      <c r="JQ50" s="13">
        <v>0.39352941176470585</v>
      </c>
      <c r="JR50" s="13">
        <v>0.28740588235294118</v>
      </c>
      <c r="JS50" s="13">
        <v>0.24957647058823529</v>
      </c>
      <c r="JT50" s="13">
        <v>0.24726735294117647</v>
      </c>
      <c r="JU50" s="13">
        <v>0.18639282352941175</v>
      </c>
      <c r="JV50" s="13">
        <v>5.2695588235294119E-2</v>
      </c>
      <c r="JW50" s="13">
        <v>-1.1134764705882354E-2</v>
      </c>
      <c r="JX50" s="13">
        <v>0.19714117647058824</v>
      </c>
      <c r="JY50" s="13">
        <v>0.3880715294117647</v>
      </c>
      <c r="JZ50" s="13">
        <v>0.4463571764705882</v>
      </c>
      <c r="KA50" s="13">
        <v>0.1061235294117647</v>
      </c>
      <c r="KB50" s="13">
        <v>0.65775841176470584</v>
      </c>
      <c r="KC50" s="13">
        <v>1.0629860000000002</v>
      </c>
      <c r="KD50" s="13">
        <v>0.79747635294117647</v>
      </c>
      <c r="KE50" s="13">
        <v>1.0524999411764704</v>
      </c>
      <c r="KF50" s="13">
        <v>0.83057370588235291</v>
      </c>
      <c r="KG50" s="13">
        <v>0.52811111111111098</v>
      </c>
      <c r="KH50" s="13">
        <v>0.34109629629629634</v>
      </c>
      <c r="KI50" s="13">
        <v>0.31401111111111107</v>
      </c>
      <c r="KJ50" s="13">
        <v>0.31372222222222235</v>
      </c>
      <c r="KK50" s="13">
        <v>0.21729259259259254</v>
      </c>
      <c r="KL50" s="13">
        <v>0.1860148148148148</v>
      </c>
      <c r="KM50" s="13">
        <v>0.25420059259259253</v>
      </c>
      <c r="KN50" s="13">
        <v>0.25383729629629626</v>
      </c>
      <c r="KO50" s="13">
        <v>4.177918518518519E-2</v>
      </c>
      <c r="KP50" s="13">
        <v>4.1379740740740745E-2</v>
      </c>
      <c r="KQ50" s="13">
        <v>0.21475140740740742</v>
      </c>
      <c r="KR50" s="13">
        <v>0.41647581481481488</v>
      </c>
      <c r="KS50" s="13">
        <v>0.47851718518518521</v>
      </c>
      <c r="KT50" s="13">
        <v>9.6429629629629629E-2</v>
      </c>
      <c r="KU50" s="13">
        <v>0.68526188888888884</v>
      </c>
      <c r="KV50" s="13">
        <v>0.84895940740740727</v>
      </c>
      <c r="KW50" s="13">
        <v>0.84588000000000019</v>
      </c>
      <c r="KX50" s="13">
        <v>0.87501662962962978</v>
      </c>
      <c r="KY50" s="13">
        <v>0.87266199999999994</v>
      </c>
      <c r="KZ50" s="13">
        <v>0.52860645161290332</v>
      </c>
      <c r="LA50" s="13">
        <v>0.30727096774193546</v>
      </c>
      <c r="LB50" s="13">
        <v>0.23913548387096764</v>
      </c>
      <c r="LC50" s="13">
        <v>0.23250322580645155</v>
      </c>
      <c r="LD50" s="13">
        <v>0.18645483870967744</v>
      </c>
      <c r="LE50" s="13">
        <v>0.16598709677419346</v>
      </c>
      <c r="LF50" s="13">
        <v>0.3877644193548388</v>
      </c>
      <c r="LG50" s="13">
        <v>0.37669409677419341</v>
      </c>
      <c r="LH50" s="13">
        <v>0.13869193548387099</v>
      </c>
      <c r="LI50" s="13">
        <v>0.1259191935483871</v>
      </c>
      <c r="LJ50" s="13">
        <v>0.26397522580645161</v>
      </c>
      <c r="LK50" s="13">
        <v>0.47739296774193529</v>
      </c>
      <c r="LL50" s="13">
        <v>0.52085590322580644</v>
      </c>
      <c r="LM50" s="13">
        <v>4.604838709677421E-2</v>
      </c>
      <c r="LN50" s="13">
        <v>1.2853289032258064</v>
      </c>
      <c r="LO50" s="13">
        <v>0.71065483870967761</v>
      </c>
      <c r="LP50" s="13">
        <v>0.68783125806451595</v>
      </c>
      <c r="LQ50" s="13">
        <v>0.77088890322580605</v>
      </c>
      <c r="LR50" s="13">
        <v>0.75321961290322559</v>
      </c>
      <c r="LS50" s="13">
        <v>41.71</v>
      </c>
      <c r="LT50" s="13">
        <v>42.58</v>
      </c>
      <c r="LU50" s="13">
        <v>104.51666667000001</v>
      </c>
      <c r="LV50" s="13">
        <f t="shared" si="96"/>
        <v>26.483333329999994</v>
      </c>
      <c r="LW50" s="13">
        <f t="shared" si="161"/>
        <v>9.9761153283142399</v>
      </c>
      <c r="LX50" s="13">
        <v>0.54859999999999998</v>
      </c>
      <c r="LY50" s="13">
        <v>0.29749999999999999</v>
      </c>
      <c r="LZ50" s="13">
        <v>0.151</v>
      </c>
      <c r="MA50" s="13">
        <v>0.17330000000000001</v>
      </c>
      <c r="MB50" s="13">
        <v>0.14419999999999999</v>
      </c>
      <c r="MC50" s="13">
        <v>0.13350000000000001</v>
      </c>
      <c r="MD50" s="13">
        <v>0.51819999999999999</v>
      </c>
      <c r="ME50" s="13">
        <v>0.56730000000000003</v>
      </c>
      <c r="MF50" s="13">
        <v>0.26340000000000002</v>
      </c>
      <c r="MG50" s="13">
        <v>0.32650000000000001</v>
      </c>
      <c r="MH50" s="13">
        <v>0.29609999999999997</v>
      </c>
      <c r="MI50" s="13">
        <v>0.58230000000000004</v>
      </c>
      <c r="MJ50" s="13">
        <v>0.60719999999999996</v>
      </c>
      <c r="MK50" s="13">
        <v>2.9000000000000001E-2</v>
      </c>
      <c r="ML50" s="13">
        <v>2.1858</v>
      </c>
      <c r="MM50" s="13">
        <v>0.52280000000000004</v>
      </c>
      <c r="MN50" s="13">
        <v>0.57420000000000004</v>
      </c>
      <c r="MO50" s="13">
        <v>0.63139999999999996</v>
      </c>
      <c r="MP50" s="13">
        <v>0.67130000000000001</v>
      </c>
      <c r="MQ50" s="13">
        <v>37.543030303000002</v>
      </c>
      <c r="MR50" s="13">
        <v>36.882727273</v>
      </c>
      <c r="MS50" s="13">
        <v>37.166666667000001</v>
      </c>
      <c r="MT50" s="13">
        <f t="shared" si="69"/>
        <v>-0.37636363600000067</v>
      </c>
      <c r="MU50" s="13">
        <v>104.46363636</v>
      </c>
      <c r="MV50" s="13">
        <f t="shared" si="70"/>
        <v>42.536363640000005</v>
      </c>
      <c r="MW50" s="13">
        <f t="shared" si="162"/>
        <v>24.130879092972005</v>
      </c>
      <c r="MX50" s="13">
        <v>0.43187333333333344</v>
      </c>
      <c r="MY50" s="13">
        <v>0.21620999999999996</v>
      </c>
      <c r="MZ50" s="13">
        <v>0.10908333333333335</v>
      </c>
      <c r="NA50" s="13">
        <v>0.12040333333333333</v>
      </c>
      <c r="NB50" s="13">
        <v>9.9136666666666678E-2</v>
      </c>
      <c r="NC50" s="13">
        <v>8.4186666666666646E-2</v>
      </c>
      <c r="ND50" s="13">
        <v>0.56248049999999994</v>
      </c>
      <c r="NE50" s="13">
        <v>0.59566453333333369</v>
      </c>
      <c r="NF50" s="13">
        <v>0.28385133333333334</v>
      </c>
      <c r="NG50" s="13">
        <v>0.32919766666666678</v>
      </c>
      <c r="NH50" s="13">
        <v>0.33220313333333334</v>
      </c>
      <c r="NI50" s="13">
        <v>0.62537683333333327</v>
      </c>
      <c r="NJ50" s="13">
        <v>0.67272839999999989</v>
      </c>
      <c r="NK50" s="13">
        <v>2.126666666666667E-2</v>
      </c>
      <c r="NL50" s="13">
        <v>2.5983177</v>
      </c>
      <c r="NM50" s="13">
        <v>0.55904110000000018</v>
      </c>
      <c r="NN50" s="13">
        <v>0.59126356666666668</v>
      </c>
      <c r="NO50" s="13">
        <v>0.66850209999999988</v>
      </c>
      <c r="NP50" s="13">
        <v>0.69280336666666686</v>
      </c>
      <c r="NQ50" s="13">
        <v>39.409999999999997</v>
      </c>
      <c r="NR50" s="13">
        <v>40.03</v>
      </c>
      <c r="NS50" s="13">
        <v>123.71578947</v>
      </c>
      <c r="NT50" s="13">
        <f t="shared" si="71"/>
        <v>42.284210529999996</v>
      </c>
      <c r="NU50" s="13">
        <f t="shared" si="163"/>
        <v>25.18720453272088</v>
      </c>
      <c r="NV50" s="13">
        <v>0.51237916666666661</v>
      </c>
      <c r="NW50" s="13">
        <v>0.23789583333333333</v>
      </c>
      <c r="NX50" s="13">
        <v>0.10331458333333328</v>
      </c>
      <c r="NY50" s="13">
        <v>0.11778333333333336</v>
      </c>
      <c r="NZ50" s="13">
        <v>0.10462499999999995</v>
      </c>
      <c r="OA50" s="13">
        <v>8.9841666666666667E-2</v>
      </c>
      <c r="OB50" s="13">
        <v>0.62468604166666675</v>
      </c>
      <c r="OC50" s="13">
        <v>0.66318897916666664</v>
      </c>
      <c r="OD50" s="13">
        <v>0.33655768750000004</v>
      </c>
      <c r="OE50" s="13">
        <v>0.39368372916666677</v>
      </c>
      <c r="OF50" s="13">
        <v>0.36530724999999992</v>
      </c>
      <c r="OG50" s="13">
        <v>0.65963804166666662</v>
      </c>
      <c r="OH50" s="13">
        <v>0.7004662083333334</v>
      </c>
      <c r="OI50" s="13">
        <v>1.3158333333333333E-2</v>
      </c>
      <c r="OJ50" s="13">
        <v>3.3575140208333334</v>
      </c>
      <c r="OK50" s="13">
        <v>0.55152652083333342</v>
      </c>
      <c r="OL50" s="13">
        <v>0.58500745833333334</v>
      </c>
      <c r="OM50" s="13">
        <v>0.67107016666666663</v>
      </c>
      <c r="ON50" s="13">
        <v>0.69564233333333336</v>
      </c>
      <c r="OO50" s="13">
        <v>39.356086957000002</v>
      </c>
      <c r="OP50" s="13">
        <v>40.975217391000001</v>
      </c>
      <c r="OQ50" s="13">
        <v>114.09130435</v>
      </c>
      <c r="OR50" s="13">
        <f t="shared" si="80"/>
        <v>56.908695649999999</v>
      </c>
      <c r="OS50" s="13">
        <f t="shared" si="175"/>
        <v>37.741219773830018</v>
      </c>
      <c r="OT50" s="13">
        <v>0.5797027777777779</v>
      </c>
      <c r="OU50" s="13">
        <v>0.2591694444444444</v>
      </c>
      <c r="OV50" s="13">
        <v>7.5886111111111126E-2</v>
      </c>
      <c r="OW50" s="13">
        <v>0.10776388888888892</v>
      </c>
      <c r="OX50" s="13">
        <v>0.10144166666666668</v>
      </c>
      <c r="OY50" s="13">
        <v>9.4677777777777805E-2</v>
      </c>
      <c r="OZ50" s="13">
        <v>0.68422130555555549</v>
      </c>
      <c r="PA50" s="13">
        <v>0.76662208333333337</v>
      </c>
      <c r="PB50" s="13">
        <v>0.41056272222222229</v>
      </c>
      <c r="PC50" s="13">
        <v>0.54531922222222218</v>
      </c>
      <c r="PD50" s="13">
        <v>0.38133047222222216</v>
      </c>
      <c r="PE50" s="13">
        <v>0.70040108333333329</v>
      </c>
      <c r="PF50" s="13">
        <v>0.71714822222222219</v>
      </c>
      <c r="PG50" s="13">
        <v>6.3222222222222221E-3</v>
      </c>
      <c r="PH50" s="13">
        <v>4.3832083055555549</v>
      </c>
      <c r="PI50" s="13">
        <v>0.49762297222222224</v>
      </c>
      <c r="PJ50" s="13">
        <v>0.55754861111111098</v>
      </c>
      <c r="PK50" s="13">
        <v>0.63596141666666661</v>
      </c>
      <c r="PL50" s="13">
        <v>0.67938608333333328</v>
      </c>
      <c r="PM50" s="13">
        <f t="shared" si="164"/>
        <v>0.52253963672006831</v>
      </c>
      <c r="PN50" s="13">
        <v>43.044285709999997</v>
      </c>
      <c r="PO50" s="13">
        <v>43.37</v>
      </c>
      <c r="PP50" s="13">
        <v>42.42</v>
      </c>
      <c r="PQ50" s="13">
        <f t="shared" si="92"/>
        <v>41.897460363279933</v>
      </c>
      <c r="PR50" s="13">
        <v>115</v>
      </c>
      <c r="PS50" s="13">
        <f t="shared" si="200"/>
        <v>74</v>
      </c>
      <c r="PT50" s="13">
        <f t="shared" si="165"/>
        <v>56.73003416666667</v>
      </c>
      <c r="PU50" s="13">
        <v>0.60007826086956517</v>
      </c>
      <c r="PV50" s="13">
        <v>0.25243043478260868</v>
      </c>
      <c r="PW50" s="13">
        <v>6.3165217391304346E-2</v>
      </c>
      <c r="PX50" s="13">
        <v>9.6165217391304333E-2</v>
      </c>
      <c r="PY50" s="13">
        <v>8.8860869565217396E-2</v>
      </c>
      <c r="PZ50" s="13">
        <v>8.2569565217391297E-2</v>
      </c>
      <c r="QA50" s="13">
        <v>0.72044739130434787</v>
      </c>
      <c r="QB50" s="13">
        <v>0.80607191304347803</v>
      </c>
      <c r="QC50" s="13">
        <v>0.44424295652173912</v>
      </c>
      <c r="QD50" s="13">
        <v>0.59501017391304356</v>
      </c>
      <c r="QE50" s="13">
        <v>0.40733269565217378</v>
      </c>
      <c r="QF50" s="13">
        <v>0.73939026086956527</v>
      </c>
      <c r="QG50" s="13">
        <v>0.75613130434782616</v>
      </c>
      <c r="QH50" s="13">
        <v>7.3043478260869559E-3</v>
      </c>
      <c r="QI50" s="13">
        <v>5.2395931304347814</v>
      </c>
      <c r="QJ50" s="13">
        <v>0.50599795652173907</v>
      </c>
      <c r="QK50" s="13">
        <v>0.5661844347826086</v>
      </c>
      <c r="QL50" s="13">
        <v>0.6488872173913045</v>
      </c>
      <c r="QM50" s="13">
        <v>0.69167408695652188</v>
      </c>
      <c r="QN50" s="13">
        <f t="shared" si="166"/>
        <v>0.6314722470551617</v>
      </c>
      <c r="QO50" s="13">
        <v>38.07</v>
      </c>
      <c r="QP50" s="13">
        <v>38.700000000000003</v>
      </c>
      <c r="QQ50" s="13">
        <v>108.95</v>
      </c>
      <c r="QR50" s="13">
        <f t="shared" si="205"/>
        <v>80.05</v>
      </c>
      <c r="QS50" s="13">
        <f t="shared" si="206"/>
        <v>64.526056639130417</v>
      </c>
      <c r="QT50" s="13">
        <v>0.54257187500000004</v>
      </c>
      <c r="QU50" s="13">
        <v>0.23423749999999999</v>
      </c>
      <c r="QV50" s="13">
        <v>6.1199999999999997E-2</v>
      </c>
      <c r="QW50" s="13">
        <v>8.6662500000000003E-2</v>
      </c>
      <c r="QX50" s="13">
        <v>8.6249999999999993E-2</v>
      </c>
      <c r="QY50" s="13">
        <v>7.7759374999999992E-2</v>
      </c>
      <c r="QZ50" s="13">
        <v>0.72369393749999977</v>
      </c>
      <c r="RA50" s="13">
        <v>0.79659881250000009</v>
      </c>
      <c r="RB50" s="13">
        <v>0.45925725000000006</v>
      </c>
      <c r="RC50" s="13">
        <v>0.58519909375000001</v>
      </c>
      <c r="RD50" s="13">
        <v>0.39651668749999996</v>
      </c>
      <c r="RE50" s="13">
        <v>0.72465668750000012</v>
      </c>
      <c r="RF50" s="13">
        <v>0.74858631249999996</v>
      </c>
      <c r="RG50" s="13">
        <v>4.1250000000000016E-4</v>
      </c>
      <c r="RH50" s="13">
        <v>5.2767929062500007</v>
      </c>
      <c r="RI50" s="13">
        <v>0.49778356250000011</v>
      </c>
      <c r="RJ50" s="13">
        <v>0.54798356249999991</v>
      </c>
      <c r="RK50" s="13">
        <v>0.64018087499999998</v>
      </c>
      <c r="RL50" s="13">
        <v>0.67613812500000003</v>
      </c>
      <c r="RM50" s="13">
        <f t="shared" si="167"/>
        <v>0.54931947048611107</v>
      </c>
      <c r="RN50" s="13">
        <v>0.56143111111111121</v>
      </c>
      <c r="RO50" s="13">
        <v>0.26187555555555553</v>
      </c>
      <c r="RP50" s="13">
        <v>5.7479999999999976E-2</v>
      </c>
      <c r="RQ50" s="13">
        <v>9.307555555555555E-2</v>
      </c>
      <c r="RR50" s="13">
        <v>8.7175555555555534E-2</v>
      </c>
      <c r="RS50" s="13">
        <v>7.7444444444444441E-2</v>
      </c>
      <c r="RT50" s="13">
        <v>0.71524824444444446</v>
      </c>
      <c r="RU50" s="13">
        <v>0.81356557777777805</v>
      </c>
      <c r="RV50" s="13">
        <v>0.4753921777777777</v>
      </c>
      <c r="RW50" s="13">
        <v>0.63947348888888889</v>
      </c>
      <c r="RX50" s="13">
        <v>0.36358362222222235</v>
      </c>
      <c r="RY50" s="13">
        <v>0.73055177777777769</v>
      </c>
      <c r="RZ50" s="13">
        <v>0.75704497777777791</v>
      </c>
      <c r="SA50" s="13">
        <v>5.899999999999999E-3</v>
      </c>
      <c r="SB50" s="13">
        <v>5.0470336666666658</v>
      </c>
      <c r="SC50" s="13">
        <v>0.44699497777777797</v>
      </c>
      <c r="SD50" s="13">
        <v>0.50842162222222231</v>
      </c>
      <c r="SE50" s="13">
        <v>0.59424473333333327</v>
      </c>
      <c r="SF50" s="13">
        <v>0.63927166666666679</v>
      </c>
      <c r="SG50" s="13">
        <f t="shared" si="168"/>
        <v>0.7774057221406051</v>
      </c>
      <c r="SH50" s="21">
        <v>143.4375</v>
      </c>
      <c r="SI50" s="21">
        <f>EC50-SH50+2</f>
        <v>59.5625</v>
      </c>
      <c r="SJ50" s="24">
        <f>RU50*SI50</f>
        <v>48.457999726388906</v>
      </c>
      <c r="SK50" s="13">
        <v>0.59367749999999986</v>
      </c>
      <c r="SL50" s="13">
        <v>0.2503975</v>
      </c>
      <c r="SM50" s="13">
        <v>4.7662499999999997E-2</v>
      </c>
      <c r="SN50" s="13">
        <v>7.9239999999999963E-2</v>
      </c>
      <c r="SO50" s="13">
        <v>7.9074999999999993E-2</v>
      </c>
      <c r="SP50" s="13">
        <v>7.2575000000000014E-2</v>
      </c>
      <c r="SQ50" s="13">
        <v>0.76405359999999989</v>
      </c>
      <c r="SR50" s="13">
        <v>0.85099422499999999</v>
      </c>
      <c r="SS50" s="13">
        <v>0.51903175000000001</v>
      </c>
      <c r="ST50" s="13">
        <v>0.68017702499999988</v>
      </c>
      <c r="SU50" s="13">
        <v>0.40623187500000002</v>
      </c>
      <c r="SV50" s="13">
        <v>0.76453694999999999</v>
      </c>
      <c r="SW50" s="13">
        <v>0.78159769999999984</v>
      </c>
      <c r="SX50" s="13">
        <v>1.6499999999999994E-4</v>
      </c>
      <c r="SY50" s="13">
        <v>6.5100059750000003</v>
      </c>
      <c r="SZ50" s="13">
        <v>0.47726909999999989</v>
      </c>
      <c r="TA50" s="13">
        <v>0.53154430000000008</v>
      </c>
      <c r="TB50" s="13">
        <v>0.62793889999999997</v>
      </c>
      <c r="TC50" s="13">
        <v>0.66652827499999989</v>
      </c>
      <c r="TD50" s="13">
        <v>1.45517644</v>
      </c>
      <c r="TE50" s="13">
        <v>-0.78162090500000003</v>
      </c>
      <c r="TF50" s="13">
        <f t="shared" si="73"/>
        <v>0.88524217448203524</v>
      </c>
      <c r="TG50" s="21">
        <v>121.94117647058823</v>
      </c>
      <c r="TH50" s="21">
        <f t="shared" si="169"/>
        <v>81.058823529411768</v>
      </c>
      <c r="TI50" s="24">
        <f t="shared" si="74"/>
        <v>68.980590708823527</v>
      </c>
      <c r="TJ50" s="26">
        <v>49</v>
      </c>
      <c r="TK50" s="24">
        <v>5.1100000000000003</v>
      </c>
      <c r="TL50" s="13">
        <v>1.05</v>
      </c>
      <c r="TM50" s="24">
        <v>80.5</v>
      </c>
      <c r="TN50" s="24">
        <v>27.8</v>
      </c>
      <c r="TO50" s="24">
        <v>6.1</v>
      </c>
      <c r="TP50" s="24">
        <v>10.199999999999999</v>
      </c>
    </row>
    <row r="51" spans="1:536" x14ac:dyDescent="0.25">
      <c r="A51" s="10">
        <v>50</v>
      </c>
      <c r="B51" s="20">
        <v>7</v>
      </c>
      <c r="C51" s="21">
        <v>107</v>
      </c>
      <c r="D51" s="21">
        <v>1</v>
      </c>
      <c r="E51" s="13" t="s">
        <v>63</v>
      </c>
      <c r="F51" s="21">
        <v>1</v>
      </c>
      <c r="G51" s="24">
        <f t="shared" si="17"/>
        <v>0</v>
      </c>
      <c r="H51" s="24">
        <f t="shared" si="18"/>
        <v>0</v>
      </c>
      <c r="I51" s="21">
        <v>0</v>
      </c>
      <c r="J51" s="13">
        <f t="shared" si="19"/>
        <v>0</v>
      </c>
      <c r="K51" s="13">
        <f t="shared" si="20"/>
        <v>0</v>
      </c>
      <c r="L51" s="13">
        <f t="shared" si="21"/>
        <v>0</v>
      </c>
      <c r="M51" s="22">
        <v>408705.94107399997</v>
      </c>
      <c r="N51" s="22">
        <v>3660539.0898429998</v>
      </c>
      <c r="O51" s="23">
        <v>33.079619999999998</v>
      </c>
      <c r="P51" s="23">
        <v>-111.97814700000001</v>
      </c>
      <c r="Q51" s="13">
        <v>49.679999999999993</v>
      </c>
      <c r="R51" s="13">
        <v>22.72</v>
      </c>
      <c r="S51" s="13">
        <v>27.6</v>
      </c>
      <c r="T51" s="13">
        <v>51.679999999999993</v>
      </c>
      <c r="U51" s="13">
        <v>20.72</v>
      </c>
      <c r="V51" s="13">
        <v>27.6</v>
      </c>
      <c r="W51" s="10">
        <v>-9999</v>
      </c>
      <c r="X51" s="10">
        <v>-9999</v>
      </c>
      <c r="Y51" s="10">
        <v>-9999</v>
      </c>
      <c r="Z51" s="13">
        <v>45.164179104477597</v>
      </c>
      <c r="AA51" s="21">
        <v>-9999</v>
      </c>
      <c r="AB51" s="21">
        <v>-9999</v>
      </c>
      <c r="AC51" s="21">
        <v>-9999</v>
      </c>
      <c r="AD51" s="10">
        <v>8.3000000000000007</v>
      </c>
      <c r="AE51" s="10">
        <v>7.2</v>
      </c>
      <c r="AF51" s="13">
        <v>0.72</v>
      </c>
      <c r="AG51" s="10" t="s">
        <v>132</v>
      </c>
      <c r="AH51" s="10">
        <v>2</v>
      </c>
      <c r="AI51" s="24">
        <v>1.1000000000000001</v>
      </c>
      <c r="AJ51" s="24">
        <v>1.3</v>
      </c>
      <c r="AK51" s="10">
        <v>3</v>
      </c>
      <c r="AL51" s="10">
        <v>339</v>
      </c>
      <c r="AM51" s="10">
        <v>27</v>
      </c>
      <c r="AN51" s="13">
        <v>1.1599999999999999</v>
      </c>
      <c r="AO51" s="24">
        <v>5.7</v>
      </c>
      <c r="AP51" s="24">
        <v>12.2</v>
      </c>
      <c r="AQ51" s="13">
        <v>3.4</v>
      </c>
      <c r="AR51" s="10">
        <v>2670</v>
      </c>
      <c r="AS51" s="10">
        <v>269</v>
      </c>
      <c r="AT51" s="10">
        <v>184</v>
      </c>
      <c r="AU51" s="10">
        <v>17.3</v>
      </c>
      <c r="AV51" s="10">
        <v>0</v>
      </c>
      <c r="AW51" s="10">
        <v>5</v>
      </c>
      <c r="AX51" s="10">
        <v>77</v>
      </c>
      <c r="AY51" s="10">
        <v>13</v>
      </c>
      <c r="AZ51" s="10">
        <v>5</v>
      </c>
      <c r="BA51" s="10">
        <v>1.1000000000000001</v>
      </c>
      <c r="BB51" s="10">
        <v>69</v>
      </c>
      <c r="BC51" s="25">
        <v>1.8740629685157424</v>
      </c>
      <c r="BD51" s="25">
        <v>4.2930424821953288</v>
      </c>
      <c r="BE51" s="25">
        <v>4.4541876338996564</v>
      </c>
      <c r="BF51" s="25">
        <v>3.3930442592684993</v>
      </c>
      <c r="BG51" s="25">
        <v>3.1995607467305582</v>
      </c>
      <c r="BH51" s="25">
        <v>3.3439649157779328</v>
      </c>
      <c r="BI51" s="13">
        <f t="shared" si="22"/>
        <v>24.668421802844286</v>
      </c>
      <c r="BJ51" s="13">
        <f t="shared" si="23"/>
        <v>42.485172338442908</v>
      </c>
      <c r="BK51" s="13">
        <f t="shared" si="24"/>
        <v>56.057349375516907</v>
      </c>
      <c r="BL51" s="13">
        <f t="shared" ref="BL51:BM51" si="211">(BK51+(BG51*4))</f>
        <v>68.85559236243914</v>
      </c>
      <c r="BM51" s="13">
        <f t="shared" si="211"/>
        <v>82.231452025550865</v>
      </c>
      <c r="BN51" s="13">
        <f t="shared" si="26"/>
        <v>13.572177037073997</v>
      </c>
      <c r="BO51" s="13">
        <f t="shared" si="27"/>
        <v>12.798242986922233</v>
      </c>
      <c r="BP51" s="13">
        <f t="shared" si="28"/>
        <v>13.375859663111731</v>
      </c>
      <c r="BQ51" s="13">
        <f t="shared" si="29"/>
        <v>39.746279687107965</v>
      </c>
      <c r="BR51" s="25">
        <v>1.8140929535232386</v>
      </c>
      <c r="BS51" s="25">
        <v>2.7541212211763542</v>
      </c>
      <c r="BT51" s="25">
        <v>2.1324298739474865</v>
      </c>
      <c r="BU51" s="25">
        <v>1.9510004490793871</v>
      </c>
      <c r="BV51" s="25">
        <v>2.6504941599281224</v>
      </c>
      <c r="BW51" s="25">
        <v>2.3721718329512602</v>
      </c>
      <c r="BX51" s="13">
        <f t="shared" si="30"/>
        <v>18.272856698798371</v>
      </c>
      <c r="BY51" s="13">
        <f t="shared" si="31"/>
        <v>26.802576194588319</v>
      </c>
      <c r="BZ51" s="13">
        <f t="shared" si="32"/>
        <v>34.606577990905869</v>
      </c>
      <c r="CA51" s="13">
        <f t="shared" si="33"/>
        <v>7.8040017963175483</v>
      </c>
      <c r="CB51" s="13">
        <f t="shared" si="34"/>
        <v>10.60197663971249</v>
      </c>
      <c r="CC51" s="13">
        <f t="shared" si="35"/>
        <v>9.4886873318050409</v>
      </c>
      <c r="CD51" s="13">
        <f t="shared" si="36"/>
        <v>27.894665767835079</v>
      </c>
      <c r="CE51" s="13">
        <v>6.4349999999999996</v>
      </c>
      <c r="CF51" s="13">
        <v>4.0350000000000001</v>
      </c>
      <c r="CG51" s="13">
        <v>0.99</v>
      </c>
      <c r="CH51" s="13">
        <v>1.0349999999999999</v>
      </c>
      <c r="CI51" s="13">
        <v>0.82500000000000007</v>
      </c>
      <c r="CJ51" s="13">
        <v>0.77500000000000002</v>
      </c>
      <c r="CK51" s="13">
        <f t="shared" si="179"/>
        <v>41.879999999999995</v>
      </c>
      <c r="CL51" s="13">
        <f t="shared" si="180"/>
        <v>45.839999999999996</v>
      </c>
      <c r="CM51" s="13">
        <f t="shared" si="181"/>
        <v>49.98</v>
      </c>
      <c r="CN51" s="13">
        <f t="shared" si="194"/>
        <v>53.279999999999994</v>
      </c>
      <c r="CO51" s="13">
        <f t="shared" si="194"/>
        <v>56.379999999999995</v>
      </c>
      <c r="CP51" s="13">
        <f t="shared" si="183"/>
        <v>4.1399999999999997</v>
      </c>
      <c r="CQ51" s="13">
        <f t="shared" si="184"/>
        <v>3.3000000000000003</v>
      </c>
      <c r="CR51" s="13">
        <f t="shared" si="185"/>
        <v>3.1</v>
      </c>
      <c r="CS51" s="13">
        <f t="shared" si="186"/>
        <v>10.54</v>
      </c>
      <c r="CT51" s="10">
        <v>-9999</v>
      </c>
      <c r="CU51" s="10">
        <v>-9999</v>
      </c>
      <c r="CV51" s="10">
        <v>-9999</v>
      </c>
      <c r="CW51" s="10">
        <v>-9999</v>
      </c>
      <c r="CX51" s="10">
        <v>-9999</v>
      </c>
      <c r="CY51" s="10">
        <v>-9999</v>
      </c>
      <c r="CZ51" s="13">
        <v>0</v>
      </c>
      <c r="DA51" s="13">
        <v>0</v>
      </c>
      <c r="DB51" s="13">
        <v>0</v>
      </c>
      <c r="DC51" s="13">
        <v>24</v>
      </c>
      <c r="DD51" s="13">
        <v>34.666666666666664</v>
      </c>
      <c r="DE51" s="13">
        <v>41</v>
      </c>
      <c r="DF51" s="13">
        <v>51.333333333333336</v>
      </c>
      <c r="DG51" s="13">
        <v>53.333333333333336</v>
      </c>
      <c r="DH51" s="13">
        <v>62.333333333333336</v>
      </c>
      <c r="DI51" s="13">
        <v>63.333333333333336</v>
      </c>
      <c r="DJ51" s="13">
        <v>74</v>
      </c>
      <c r="DK51" s="13">
        <v>80</v>
      </c>
      <c r="DL51" s="13">
        <v>89.333333333333329</v>
      </c>
      <c r="DM51" s="13">
        <v>87</v>
      </c>
      <c r="DN51" s="13">
        <v>95.666666666666671</v>
      </c>
      <c r="DO51" s="13">
        <v>91</v>
      </c>
      <c r="DP51" s="13">
        <v>102</v>
      </c>
      <c r="DQ51" s="13">
        <f t="shared" si="45"/>
        <v>86</v>
      </c>
      <c r="DR51" s="13">
        <f t="shared" si="46"/>
        <v>86</v>
      </c>
      <c r="DS51" s="13">
        <v>90.666666666666671</v>
      </c>
      <c r="DT51" s="13">
        <v>103.66666666666667</v>
      </c>
      <c r="DU51" s="21">
        <v>131</v>
      </c>
      <c r="DV51" s="21">
        <v>147</v>
      </c>
      <c r="DW51" s="21">
        <v>166</v>
      </c>
      <c r="DX51" s="21">
        <v>171</v>
      </c>
      <c r="DY51" s="21">
        <v>178</v>
      </c>
      <c r="DZ51" s="21">
        <v>189</v>
      </c>
      <c r="EA51" s="21">
        <v>199</v>
      </c>
      <c r="EB51" s="21">
        <v>199</v>
      </c>
      <c r="EC51" s="21">
        <v>201</v>
      </c>
      <c r="ED51" s="21">
        <v>203</v>
      </c>
      <c r="EE51" s="12">
        <v>-9999</v>
      </c>
      <c r="EF51" s="12">
        <v>-9999</v>
      </c>
      <c r="EG51" s="12">
        <v>-9999</v>
      </c>
      <c r="EH51" s="12">
        <v>-9999</v>
      </c>
      <c r="EI51" s="12">
        <v>-9999</v>
      </c>
      <c r="EJ51" s="12">
        <v>-9999</v>
      </c>
      <c r="EK51" s="12">
        <v>-9999</v>
      </c>
      <c r="EL51" s="12">
        <v>-9999</v>
      </c>
      <c r="EM51" s="12">
        <v>-9999</v>
      </c>
      <c r="EN51" s="12">
        <v>-9999</v>
      </c>
      <c r="EO51" s="10">
        <v>-9999</v>
      </c>
      <c r="EP51" s="10">
        <v>-9999</v>
      </c>
      <c r="EQ51" s="10">
        <v>-9999</v>
      </c>
      <c r="ER51" s="10">
        <v>-9999</v>
      </c>
      <c r="ES51" s="10">
        <v>-9999</v>
      </c>
      <c r="ET51" s="10">
        <v>-9999</v>
      </c>
      <c r="EU51" s="10">
        <v>-9999</v>
      </c>
      <c r="EV51" s="10">
        <v>-9999</v>
      </c>
      <c r="EW51" s="10">
        <v>-9999</v>
      </c>
      <c r="EX51" s="10">
        <v>-9999</v>
      </c>
      <c r="EY51" s="21">
        <v>-9999</v>
      </c>
      <c r="EZ51" s="21">
        <v>-9999</v>
      </c>
      <c r="FA51" s="21">
        <v>-9999</v>
      </c>
      <c r="FB51" s="21">
        <v>-9999</v>
      </c>
      <c r="FC51" s="21">
        <v>-9999</v>
      </c>
      <c r="FD51" s="21">
        <v>-9999</v>
      </c>
      <c r="FE51" s="21">
        <v>-9999</v>
      </c>
      <c r="FF51" s="21">
        <v>-9999</v>
      </c>
      <c r="FG51" s="21">
        <v>-9999</v>
      </c>
      <c r="FH51" s="10">
        <v>-9999</v>
      </c>
      <c r="FI51" s="13">
        <v>246.34999999999997</v>
      </c>
      <c r="FJ51" s="10">
        <v>13</v>
      </c>
      <c r="FK51" s="10">
        <v>260.83</v>
      </c>
      <c r="FL51" s="10">
        <v>89</v>
      </c>
      <c r="FM51" s="10">
        <v>86.55</v>
      </c>
      <c r="FN51" s="10">
        <v>164.35</v>
      </c>
      <c r="FO51" s="10">
        <v>101.22</v>
      </c>
      <c r="FP51" s="10">
        <v>69.400000000000006</v>
      </c>
      <c r="FQ51" s="13">
        <f t="shared" si="47"/>
        <v>680.39215686274508</v>
      </c>
      <c r="FR51" s="13">
        <f t="shared" si="48"/>
        <v>607.49299719887949</v>
      </c>
      <c r="FS51" s="13">
        <f t="shared" si="156"/>
        <v>2415.1960784313719</v>
      </c>
      <c r="FT51" s="13">
        <f t="shared" si="157"/>
        <v>2557.1568627450979</v>
      </c>
      <c r="FU51" s="13">
        <f t="shared" si="49"/>
        <v>848.52941176470586</v>
      </c>
      <c r="FV51" s="13">
        <f t="shared" si="50"/>
        <v>1611.2745098039215</v>
      </c>
      <c r="FW51" s="13">
        <f t="shared" si="51"/>
        <v>7432.1568627450979</v>
      </c>
      <c r="FX51" s="13">
        <f t="shared" si="52"/>
        <v>992.35294117647061</v>
      </c>
      <c r="FY51" s="13">
        <v>36</v>
      </c>
      <c r="FZ51" s="13">
        <v>56.81</v>
      </c>
      <c r="GA51" s="13">
        <f t="shared" si="53"/>
        <v>8.4099999999999966</v>
      </c>
      <c r="GB51" s="10">
        <v>2.98</v>
      </c>
      <c r="GC51" s="13">
        <f t="shared" si="54"/>
        <v>71.972843137254884</v>
      </c>
      <c r="GD51" s="13">
        <v>0.878</v>
      </c>
      <c r="GE51" s="13">
        <f t="shared" si="55"/>
        <v>22.45183725490196</v>
      </c>
      <c r="GF51" s="13">
        <v>1.67</v>
      </c>
      <c r="GG51" s="13">
        <f t="shared" si="56"/>
        <v>14.170441176470588</v>
      </c>
      <c r="GH51" s="13">
        <v>3.67</v>
      </c>
      <c r="GI51" s="13">
        <f t="shared" si="57"/>
        <v>36.41935294117647</v>
      </c>
      <c r="GJ51" s="13">
        <f t="shared" si="58"/>
        <v>145.0144745098039</v>
      </c>
      <c r="GK51" s="13">
        <f t="shared" si="59"/>
        <v>129.47720938375346</v>
      </c>
      <c r="GL51" s="10">
        <v>18.600000000000001</v>
      </c>
      <c r="GM51" s="13">
        <v>5.23</v>
      </c>
      <c r="GN51" s="13">
        <f t="shared" si="60"/>
        <v>4046.6002847363675</v>
      </c>
      <c r="GO51" s="13">
        <v>1.94</v>
      </c>
      <c r="GP51" s="13">
        <f t="shared" si="61"/>
        <v>0.37093690248565964</v>
      </c>
      <c r="GQ51" s="13">
        <f t="shared" si="62"/>
        <v>1501.0333752176964</v>
      </c>
      <c r="GR51" s="13">
        <f t="shared" si="63"/>
        <v>1681.1573802438202</v>
      </c>
      <c r="GS51" s="21">
        <v>-9999</v>
      </c>
      <c r="GT51" s="13">
        <v>3738.9571428571426</v>
      </c>
      <c r="GU51" s="13">
        <f t="shared" si="64"/>
        <v>1383.4141428571427</v>
      </c>
      <c r="GV51" s="13">
        <f t="shared" si="65"/>
        <v>1549.4238399999999</v>
      </c>
      <c r="GW51" s="21">
        <v>-9999</v>
      </c>
      <c r="GX51" s="21">
        <v>-9999</v>
      </c>
      <c r="GY51" s="13">
        <v>2.96</v>
      </c>
      <c r="GZ51" s="13">
        <f t="shared" si="66"/>
        <v>2.9</v>
      </c>
      <c r="HA51" s="21">
        <v>2493</v>
      </c>
      <c r="HB51" s="13">
        <f t="shared" si="158"/>
        <v>0.55449330783938811</v>
      </c>
      <c r="HC51" s="21">
        <f>GM51*0.465*(43560/(GL51*6.667*0.454))</f>
        <v>1881.6691324024109</v>
      </c>
      <c r="HD51" s="22">
        <f t="shared" si="159"/>
        <v>1.2535824742268042</v>
      </c>
      <c r="HE51" s="21">
        <f t="shared" si="160"/>
        <v>1928.9052600091327</v>
      </c>
      <c r="HF51" s="13">
        <v>4.29</v>
      </c>
      <c r="HG51" s="22">
        <f t="shared" si="67"/>
        <v>80.723605780063423</v>
      </c>
      <c r="HH51" s="21">
        <v>-9999</v>
      </c>
      <c r="HI51" s="13">
        <v>0.55818000000000001</v>
      </c>
      <c r="HJ51" s="13">
        <v>0.40004666666666661</v>
      </c>
      <c r="HK51" s="13">
        <v>0.40493333333333326</v>
      </c>
      <c r="HL51" s="13">
        <v>0.34054666666666666</v>
      </c>
      <c r="HM51" s="13">
        <v>0.20822666666666667</v>
      </c>
      <c r="HN51" s="13">
        <v>0.19022666666666668</v>
      </c>
      <c r="HO51" s="13">
        <v>0.24209726666666667</v>
      </c>
      <c r="HP51" s="13">
        <v>0.15910593333333337</v>
      </c>
      <c r="HQ51" s="13">
        <v>8.0228933333333335E-2</v>
      </c>
      <c r="HR51" s="13">
        <v>-6.1278666666666664E-3</v>
      </c>
      <c r="HS51" s="13">
        <v>0.16506426666666668</v>
      </c>
      <c r="HT51" s="13">
        <v>0.45656059999999993</v>
      </c>
      <c r="HU51" s="13">
        <v>0.49161320000000003</v>
      </c>
      <c r="HV51" s="13">
        <v>0.13231999999999999</v>
      </c>
      <c r="HW51" s="13">
        <v>0.63929986666666672</v>
      </c>
      <c r="HX51" s="13">
        <v>1.0381928666666667</v>
      </c>
      <c r="HY51" s="13">
        <v>0.68111133333333329</v>
      </c>
      <c r="HZ51" s="13">
        <v>1.0325451333333333</v>
      </c>
      <c r="IA51" s="13">
        <v>0.72594013333333351</v>
      </c>
      <c r="IB51" s="13">
        <v>0.58652941176470597</v>
      </c>
      <c r="IC51" s="13">
        <v>0.4234705882352941</v>
      </c>
      <c r="ID51" s="13">
        <v>0.41872941176470607</v>
      </c>
      <c r="IE51" s="13">
        <v>0.38031176470588252</v>
      </c>
      <c r="IF51" s="13">
        <v>0.26594705882352943</v>
      </c>
      <c r="IG51" s="13">
        <v>0.23993529411764705</v>
      </c>
      <c r="IH51" s="13">
        <v>0.21320152941176465</v>
      </c>
      <c r="II51" s="13">
        <v>0.1667908235294118</v>
      </c>
      <c r="IJ51" s="13">
        <v>5.3641058823529424E-2</v>
      </c>
      <c r="IK51" s="13">
        <v>5.5352352941176472E-3</v>
      </c>
      <c r="IL51" s="13">
        <v>0.16139723529411762</v>
      </c>
      <c r="IM51" s="13">
        <v>0.37593923529411766</v>
      </c>
      <c r="IN51" s="13">
        <v>0.41927547058823539</v>
      </c>
      <c r="IO51" s="13">
        <v>0.11436470588235298</v>
      </c>
      <c r="IP51" s="13">
        <v>0.54227088235294119</v>
      </c>
      <c r="IQ51" s="13">
        <v>0.96852658823529403</v>
      </c>
      <c r="IR51" s="13">
        <v>0.75667470588235286</v>
      </c>
      <c r="IS51" s="13">
        <v>0.97258829411764669</v>
      </c>
      <c r="IT51" s="13">
        <v>0.79018888235294094</v>
      </c>
      <c r="IU51" s="13">
        <v>0.66052352941176462</v>
      </c>
      <c r="IV51" s="13">
        <v>0.46162352941176465</v>
      </c>
      <c r="IW51" s="13">
        <v>0.46227647058823523</v>
      </c>
      <c r="IX51" s="13">
        <v>0.40978823529411773</v>
      </c>
      <c r="IY51" s="13">
        <v>0.29515294117647056</v>
      </c>
      <c r="IZ51" s="13">
        <v>0.26194705882352942</v>
      </c>
      <c r="JA51" s="13">
        <v>0.23419252941176469</v>
      </c>
      <c r="JB51" s="13">
        <v>0.17636229411764703</v>
      </c>
      <c r="JC51" s="13">
        <v>5.9429882352941173E-2</v>
      </c>
      <c r="JD51" s="13">
        <v>-8.594117647058822E-4</v>
      </c>
      <c r="JE51" s="13">
        <v>0.17723817647058826</v>
      </c>
      <c r="JF51" s="13">
        <v>0.38213064705882355</v>
      </c>
      <c r="JG51" s="13">
        <v>0.43197935294117645</v>
      </c>
      <c r="JH51" s="13">
        <v>0.11463529411764707</v>
      </c>
      <c r="JI51" s="13">
        <v>0.61212617647058831</v>
      </c>
      <c r="JJ51" s="13">
        <v>1.0126630000000001</v>
      </c>
      <c r="JK51" s="13">
        <v>0.75741211764705874</v>
      </c>
      <c r="JL51" s="13">
        <v>1.0106849411764702</v>
      </c>
      <c r="JM51" s="13">
        <v>0.7937991176470589</v>
      </c>
      <c r="JN51" s="13">
        <v>0.659535294117647</v>
      </c>
      <c r="JO51" s="13">
        <v>0.43699411764705876</v>
      </c>
      <c r="JP51" s="13">
        <v>0.44720588235294112</v>
      </c>
      <c r="JQ51" s="13">
        <v>0.39065882352941178</v>
      </c>
      <c r="JR51" s="13">
        <v>0.29054705882352944</v>
      </c>
      <c r="JS51" s="13">
        <v>0.24925882352941173</v>
      </c>
      <c r="JT51" s="13">
        <v>0.25593429411764701</v>
      </c>
      <c r="JU51" s="13">
        <v>0.19163694117647059</v>
      </c>
      <c r="JV51" s="13">
        <v>5.6116235294117654E-2</v>
      </c>
      <c r="JW51" s="13">
        <v>-1.1552235294117648E-2</v>
      </c>
      <c r="JX51" s="13">
        <v>0.20275876470588236</v>
      </c>
      <c r="JY51" s="13">
        <v>0.38803835294117645</v>
      </c>
      <c r="JZ51" s="13">
        <v>0.45113705882352945</v>
      </c>
      <c r="KA51" s="13">
        <v>0.10011176470588234</v>
      </c>
      <c r="KB51" s="13">
        <v>0.68943147058823551</v>
      </c>
      <c r="KC51" s="13">
        <v>1.0612145294117645</v>
      </c>
      <c r="KD51" s="13">
        <v>0.7927304705882352</v>
      </c>
      <c r="KE51" s="13">
        <v>1.0509946470588236</v>
      </c>
      <c r="KF51" s="13">
        <v>0.82746288235294119</v>
      </c>
      <c r="KG51" s="13">
        <v>0.54722307692307703</v>
      </c>
      <c r="KH51" s="13">
        <v>0.35238076923076922</v>
      </c>
      <c r="KI51" s="13">
        <v>0.32590769230769229</v>
      </c>
      <c r="KJ51" s="13">
        <v>0.32350769230769233</v>
      </c>
      <c r="KK51" s="13">
        <v>0.22173076923076926</v>
      </c>
      <c r="KL51" s="13">
        <v>0.19292692307692311</v>
      </c>
      <c r="KM51" s="13">
        <v>0.25638430769230769</v>
      </c>
      <c r="KN51" s="13">
        <v>0.25326457692307691</v>
      </c>
      <c r="KO51" s="13">
        <v>4.2769038461538463E-2</v>
      </c>
      <c r="KP51" s="13">
        <v>3.9393769230769232E-2</v>
      </c>
      <c r="KQ51" s="13">
        <v>0.21621146153846149</v>
      </c>
      <c r="KR51" s="13">
        <v>0.42276669230769232</v>
      </c>
      <c r="KS51" s="13">
        <v>0.47816961538461544</v>
      </c>
      <c r="KT51" s="13">
        <v>0.10177692307692307</v>
      </c>
      <c r="KU51" s="13">
        <v>0.69513696153846161</v>
      </c>
      <c r="KV51" s="13">
        <v>0.86230723076923077</v>
      </c>
      <c r="KW51" s="13">
        <v>0.85109626923076909</v>
      </c>
      <c r="KX51" s="13">
        <v>0.88653169230769224</v>
      </c>
      <c r="KY51" s="13">
        <v>0.87775869230769232</v>
      </c>
      <c r="KZ51" s="13">
        <v>0.50552812499999988</v>
      </c>
      <c r="LA51" s="13">
        <v>0.30253437500000008</v>
      </c>
      <c r="LB51" s="13">
        <v>0.25007499999999994</v>
      </c>
      <c r="LC51" s="13">
        <v>0.23580000000000001</v>
      </c>
      <c r="LD51" s="13">
        <v>0.192571875</v>
      </c>
      <c r="LE51" s="13">
        <v>0.16874375</v>
      </c>
      <c r="LF51" s="13">
        <v>0.35826956249999992</v>
      </c>
      <c r="LG51" s="13">
        <v>0.33549012499999997</v>
      </c>
      <c r="LH51" s="13">
        <v>0.12357609374999996</v>
      </c>
      <c r="LI51" s="13">
        <v>9.7257500000000024E-2</v>
      </c>
      <c r="LJ51" s="13">
        <v>0.24795865625000002</v>
      </c>
      <c r="LK51" s="13">
        <v>0.44353762500000005</v>
      </c>
      <c r="LL51" s="13">
        <v>0.49481962499999999</v>
      </c>
      <c r="LM51" s="13">
        <v>4.3228125000000006E-2</v>
      </c>
      <c r="LN51" s="13">
        <v>1.1717466249999999</v>
      </c>
      <c r="LO51" s="13">
        <v>0.76955856249999999</v>
      </c>
      <c r="LP51" s="13">
        <v>0.71560096875000001</v>
      </c>
      <c r="LQ51" s="13">
        <v>0.81502006249999992</v>
      </c>
      <c r="LR51" s="13">
        <v>0.77351746874999983</v>
      </c>
      <c r="LS51" s="13">
        <v>44.545999999999999</v>
      </c>
      <c r="LT51" s="13">
        <v>42.58</v>
      </c>
      <c r="LU51" s="13">
        <v>104.58</v>
      </c>
      <c r="LV51" s="13">
        <f t="shared" si="96"/>
        <v>26.42</v>
      </c>
      <c r="LW51" s="13">
        <f t="shared" si="161"/>
        <v>8.8636491025000002</v>
      </c>
      <c r="LX51" s="13">
        <v>0.50700000000000001</v>
      </c>
      <c r="LY51" s="13">
        <v>0.28439999999999999</v>
      </c>
      <c r="LZ51" s="13">
        <v>0.17150000000000001</v>
      </c>
      <c r="MA51" s="13">
        <v>0.18190000000000001</v>
      </c>
      <c r="MB51" s="13">
        <v>0.14940000000000001</v>
      </c>
      <c r="MC51" s="13">
        <v>0.13489999999999999</v>
      </c>
      <c r="MD51" s="13">
        <v>0.46300000000000002</v>
      </c>
      <c r="ME51" s="13">
        <v>0.49</v>
      </c>
      <c r="MF51" s="13">
        <v>0.21840000000000001</v>
      </c>
      <c r="MG51" s="13">
        <v>0.25059999999999999</v>
      </c>
      <c r="MH51" s="13">
        <v>0.27660000000000001</v>
      </c>
      <c r="MI51" s="13">
        <v>0.5373</v>
      </c>
      <c r="MJ51" s="13">
        <v>0.5726</v>
      </c>
      <c r="MK51" s="13">
        <v>3.2500000000000001E-2</v>
      </c>
      <c r="ML51" s="13">
        <v>1.8415999999999999</v>
      </c>
      <c r="MM51" s="13">
        <v>0.57310000000000005</v>
      </c>
      <c r="MN51" s="13">
        <v>0.6119</v>
      </c>
      <c r="MO51" s="13">
        <v>0.66439999999999999</v>
      </c>
      <c r="MP51" s="13">
        <v>0.69679999999999997</v>
      </c>
      <c r="MQ51" s="13">
        <v>37.811333333</v>
      </c>
      <c r="MR51" s="13">
        <v>36.918666666999997</v>
      </c>
      <c r="MS51" s="13">
        <v>37.167333333000002</v>
      </c>
      <c r="MT51" s="13">
        <f t="shared" si="69"/>
        <v>-0.64399999999999835</v>
      </c>
      <c r="MU51" s="13">
        <v>112.94</v>
      </c>
      <c r="MV51" s="13">
        <f t="shared" si="70"/>
        <v>34.06</v>
      </c>
      <c r="MW51" s="13">
        <f t="shared" si="162"/>
        <v>16.689399999999999</v>
      </c>
      <c r="MX51" s="13">
        <v>0.41911333333333328</v>
      </c>
      <c r="MY51" s="13">
        <v>0.21154000000000001</v>
      </c>
      <c r="MZ51" s="13">
        <v>0.11011</v>
      </c>
      <c r="NA51" s="13">
        <v>0.12010333333333333</v>
      </c>
      <c r="NB51" s="13">
        <v>9.854333333333333E-2</v>
      </c>
      <c r="NC51" s="13">
        <v>8.4029999999999994E-2</v>
      </c>
      <c r="ND51" s="13">
        <v>0.54653733333333332</v>
      </c>
      <c r="NE51" s="13">
        <v>0.57841443333333331</v>
      </c>
      <c r="NF51" s="13">
        <v>0.27412119999999995</v>
      </c>
      <c r="NG51" s="13">
        <v>0.31617966666666658</v>
      </c>
      <c r="NH51" s="13">
        <v>0.32488856666666671</v>
      </c>
      <c r="NI51" s="13">
        <v>0.61288866666666686</v>
      </c>
      <c r="NJ51" s="13">
        <v>0.66029346666666666</v>
      </c>
      <c r="NK51" s="13">
        <v>2.1559999999999999E-2</v>
      </c>
      <c r="NL51" s="13">
        <v>2.5481234666666661</v>
      </c>
      <c r="NM51" s="13">
        <v>0.5655332666666667</v>
      </c>
      <c r="NN51" s="13">
        <v>0.60059859999999987</v>
      </c>
      <c r="NO51" s="13">
        <v>0.67098086666666668</v>
      </c>
      <c r="NP51" s="13">
        <v>0.69859643333333343</v>
      </c>
      <c r="NQ51" s="13">
        <v>39.450000000000003</v>
      </c>
      <c r="NR51" s="13">
        <v>40.1</v>
      </c>
      <c r="NS51" s="13">
        <v>121.12727273</v>
      </c>
      <c r="NT51" s="13">
        <f t="shared" si="71"/>
        <v>44.872727269999999</v>
      </c>
      <c r="NU51" s="13">
        <f t="shared" si="163"/>
        <v>25.955033115998262</v>
      </c>
      <c r="NV51" s="13">
        <v>0.55954090909090903</v>
      </c>
      <c r="NW51" s="13">
        <v>0.25373409090909099</v>
      </c>
      <c r="NX51" s="13">
        <v>9.2945454545454567E-2</v>
      </c>
      <c r="NY51" s="13">
        <v>0.11216590909090911</v>
      </c>
      <c r="NZ51" s="13">
        <v>0.10004772727272725</v>
      </c>
      <c r="OA51" s="13">
        <v>8.6654545454545415E-2</v>
      </c>
      <c r="OB51" s="13">
        <v>0.65848197727272728</v>
      </c>
      <c r="OC51" s="13">
        <v>0.70996402272727277</v>
      </c>
      <c r="OD51" s="13">
        <v>0.38250834090909086</v>
      </c>
      <c r="OE51" s="13">
        <v>0.46193229545454534</v>
      </c>
      <c r="OF51" s="13">
        <v>0.37298418181818183</v>
      </c>
      <c r="OG51" s="13">
        <v>0.68969454545454567</v>
      </c>
      <c r="OH51" s="13">
        <v>0.72531288636363633</v>
      </c>
      <c r="OI51" s="13">
        <v>1.2118181818181818E-2</v>
      </c>
      <c r="OJ51" s="13">
        <v>4.0261658409090906</v>
      </c>
      <c r="OK51" s="13">
        <v>0.52760295454545458</v>
      </c>
      <c r="OL51" s="13">
        <v>0.5696446363636366</v>
      </c>
      <c r="OM51" s="13">
        <v>0.65549168181818185</v>
      </c>
      <c r="ON51" s="13">
        <v>0.68663345454545466</v>
      </c>
      <c r="OO51" s="21">
        <v>-9999</v>
      </c>
      <c r="OP51" s="21">
        <v>-9999</v>
      </c>
      <c r="OQ51" s="21">
        <v>-9999</v>
      </c>
      <c r="OR51" s="13">
        <f t="shared" si="80"/>
        <v>10170</v>
      </c>
      <c r="OS51" s="13">
        <f t="shared" si="175"/>
        <v>7220.3341111363643</v>
      </c>
      <c r="OT51" s="13">
        <v>0.58995555555555568</v>
      </c>
      <c r="OU51" s="13">
        <v>0.26413333333333333</v>
      </c>
      <c r="OV51" s="13">
        <v>7.2527777777777802E-2</v>
      </c>
      <c r="OW51" s="13">
        <v>0.10694444444444445</v>
      </c>
      <c r="OX51" s="13">
        <v>0.10425555555555559</v>
      </c>
      <c r="OY51" s="13">
        <v>9.4416666666666677E-2</v>
      </c>
      <c r="OZ51" s="13">
        <v>0.69069299999999989</v>
      </c>
      <c r="PA51" s="13">
        <v>0.77886102777777777</v>
      </c>
      <c r="PB51" s="13">
        <v>0.42172666666666669</v>
      </c>
      <c r="PC51" s="13">
        <v>0.56740383333333322</v>
      </c>
      <c r="PD51" s="13">
        <v>0.38034138888888891</v>
      </c>
      <c r="PE51" s="13">
        <v>0.69698394444444445</v>
      </c>
      <c r="PF51" s="13">
        <v>0.72162202777777762</v>
      </c>
      <c r="PG51" s="13">
        <v>2.6888888888888895E-3</v>
      </c>
      <c r="PH51" s="13">
        <v>4.5159110555555575</v>
      </c>
      <c r="PI51" s="13">
        <v>0.48842166666666664</v>
      </c>
      <c r="PJ51" s="13">
        <v>0.55061247222222232</v>
      </c>
      <c r="PK51" s="13">
        <v>0.62905133333333341</v>
      </c>
      <c r="PL51" s="13">
        <v>0.67413727777777788</v>
      </c>
      <c r="PM51" s="13">
        <f t="shared" si="164"/>
        <v>0.58330270598748846</v>
      </c>
      <c r="PN51" s="13">
        <v>42.91266667</v>
      </c>
      <c r="PO51" s="13">
        <v>44.052500000000002</v>
      </c>
      <c r="PP51" s="13">
        <v>42.78</v>
      </c>
      <c r="PQ51" s="13">
        <f t="shared" si="92"/>
        <v>42.196697294012516</v>
      </c>
      <c r="PR51" s="13">
        <v>113.75</v>
      </c>
      <c r="PS51" s="13">
        <f t="shared" si="200"/>
        <v>75.25</v>
      </c>
      <c r="PT51" s="13">
        <f t="shared" si="165"/>
        <v>58.609292340277776</v>
      </c>
      <c r="PU51" s="13">
        <v>0.57153478260869561</v>
      </c>
      <c r="PV51" s="13">
        <v>0.24203913043478259</v>
      </c>
      <c r="PW51" s="13">
        <v>6.5373913043478268E-2</v>
      </c>
      <c r="PX51" s="13">
        <v>9.4965217391304355E-2</v>
      </c>
      <c r="PY51" s="13">
        <v>8.6195652173913034E-2</v>
      </c>
      <c r="PZ51" s="13">
        <v>7.7782608695652164E-2</v>
      </c>
      <c r="QA51" s="13">
        <v>0.70895217391304333</v>
      </c>
      <c r="QB51" s="13">
        <v>0.78865434782608712</v>
      </c>
      <c r="QC51" s="13">
        <v>0.43107443478260871</v>
      </c>
      <c r="QD51" s="13">
        <v>0.56895065217391305</v>
      </c>
      <c r="QE51" s="13">
        <v>0.40224930434782602</v>
      </c>
      <c r="QF51" s="13">
        <v>0.73064839130434778</v>
      </c>
      <c r="QG51" s="13">
        <v>0.75358734782608705</v>
      </c>
      <c r="QH51" s="13">
        <v>8.7695652173913046E-3</v>
      </c>
      <c r="QI51" s="13">
        <v>4.9907736086956511</v>
      </c>
      <c r="QJ51" s="13">
        <v>0.51012565217391315</v>
      </c>
      <c r="QK51" s="13">
        <v>0.56755208695652182</v>
      </c>
      <c r="QL51" s="13">
        <v>0.65031908695652174</v>
      </c>
      <c r="QM51" s="13">
        <v>0.69129330434782599</v>
      </c>
      <c r="QN51" s="13">
        <f t="shared" si="166"/>
        <v>0.54517720496894384</v>
      </c>
      <c r="QO51" s="13">
        <v>38.119999999999997</v>
      </c>
      <c r="QP51" s="13">
        <v>38.755000000000003</v>
      </c>
      <c r="QQ51" s="13">
        <v>112.9</v>
      </c>
      <c r="QR51" s="13">
        <f t="shared" si="205"/>
        <v>76.099999999999994</v>
      </c>
      <c r="QS51" s="13">
        <f t="shared" si="206"/>
        <v>60.016595869565222</v>
      </c>
      <c r="QT51" s="13">
        <v>0.46931249999999991</v>
      </c>
      <c r="QU51" s="13">
        <v>0.20324687499999994</v>
      </c>
      <c r="QV51" s="13">
        <v>6.7840625000000029E-2</v>
      </c>
      <c r="QW51" s="13">
        <v>8.7274999999999991E-2</v>
      </c>
      <c r="QX51" s="13">
        <v>8.4975000000000009E-2</v>
      </c>
      <c r="QY51" s="13">
        <v>7.4353125000000006E-2</v>
      </c>
      <c r="QZ51" s="13">
        <v>0.68021606250000011</v>
      </c>
      <c r="RA51" s="13">
        <v>0.74139853124999999</v>
      </c>
      <c r="RB51" s="13">
        <v>0.39383093749999998</v>
      </c>
      <c r="RC51" s="13">
        <v>0.49410984374999989</v>
      </c>
      <c r="RD51" s="13">
        <v>0.39332887500000002</v>
      </c>
      <c r="RE51" s="13">
        <v>0.68645393750000006</v>
      </c>
      <c r="RF51" s="13">
        <v>0.71981131249999986</v>
      </c>
      <c r="RG51" s="13">
        <v>2.3E-3</v>
      </c>
      <c r="RH51" s="13">
        <v>4.3684819374999995</v>
      </c>
      <c r="RI51" s="13">
        <v>0.53154190625000008</v>
      </c>
      <c r="RJ51" s="13">
        <v>0.57915225000000004</v>
      </c>
      <c r="RK51" s="13">
        <v>0.66345118749999987</v>
      </c>
      <c r="RL51" s="13">
        <v>0.69769253125000008</v>
      </c>
      <c r="RM51" s="13">
        <f t="shared" si="167"/>
        <v>0.3361807608883407</v>
      </c>
      <c r="RN51" s="13">
        <v>0.5431756097560978</v>
      </c>
      <c r="RO51" s="13">
        <v>0.25381707317073171</v>
      </c>
      <c r="RP51" s="13">
        <v>5.6624390243902423E-2</v>
      </c>
      <c r="RQ51" s="13">
        <v>9.2260975609756074E-2</v>
      </c>
      <c r="RR51" s="13">
        <v>8.5480487804878047E-2</v>
      </c>
      <c r="RS51" s="13">
        <v>7.6095121951219508E-2</v>
      </c>
      <c r="RT51" s="13">
        <v>0.7077605609756098</v>
      </c>
      <c r="RU51" s="13">
        <v>0.80879348780487803</v>
      </c>
      <c r="RV51" s="13">
        <v>0.46510107317073168</v>
      </c>
      <c r="RW51" s="13">
        <v>0.63263880487804891</v>
      </c>
      <c r="RX51" s="13">
        <v>0.36220146341463416</v>
      </c>
      <c r="RY51" s="13">
        <v>0.72503460975609746</v>
      </c>
      <c r="RZ51" s="13">
        <v>0.75128102439024402</v>
      </c>
      <c r="SA51" s="13">
        <v>6.7804878048780479E-3</v>
      </c>
      <c r="SB51" s="13">
        <v>4.8772150487804886</v>
      </c>
      <c r="SC51" s="13">
        <v>0.44801434146341468</v>
      </c>
      <c r="SD51" s="13">
        <v>0.5117301463414633</v>
      </c>
      <c r="SE51" s="13">
        <v>0.59452631707317039</v>
      </c>
      <c r="SF51" s="13">
        <v>0.64129475609756115</v>
      </c>
      <c r="SG51" s="13">
        <f t="shared" si="168"/>
        <v>0.73907604627170531</v>
      </c>
      <c r="SH51" s="21">
        <v>157.69230769230768</v>
      </c>
      <c r="SI51" s="21">
        <v>-9999</v>
      </c>
      <c r="SJ51" s="21">
        <v>-9999</v>
      </c>
      <c r="SK51" s="13">
        <v>0.59067560975609745</v>
      </c>
      <c r="SL51" s="13">
        <v>0.25028292682926823</v>
      </c>
      <c r="SM51" s="13">
        <v>4.6319512195121954E-2</v>
      </c>
      <c r="SN51" s="13">
        <v>7.8126829268292675E-2</v>
      </c>
      <c r="SO51" s="13">
        <v>7.7070731707317097E-2</v>
      </c>
      <c r="SP51" s="13">
        <v>7.2841463414634142E-2</v>
      </c>
      <c r="SQ51" s="13">
        <v>0.76498682926829265</v>
      </c>
      <c r="SR51" s="13">
        <v>0.85314756097560962</v>
      </c>
      <c r="SS51" s="13">
        <v>0.52220690243902423</v>
      </c>
      <c r="ST51" s="13">
        <v>0.6851883658536585</v>
      </c>
      <c r="SU51" s="13">
        <v>0.40467043902439026</v>
      </c>
      <c r="SV51" s="13">
        <v>0.76714119512195089</v>
      </c>
      <c r="SW51" s="13">
        <v>0.77868807317073196</v>
      </c>
      <c r="SX51" s="13">
        <v>1.0560975609756097E-3</v>
      </c>
      <c r="SY51" s="13">
        <v>6.5639862682926795</v>
      </c>
      <c r="SZ51" s="13">
        <v>0.47453600000000018</v>
      </c>
      <c r="TA51" s="13">
        <v>0.52912219512195113</v>
      </c>
      <c r="TB51" s="13">
        <v>0.62570656097560984</v>
      </c>
      <c r="TC51" s="13">
        <v>0.66458780487804869</v>
      </c>
      <c r="TD51" s="13">
        <v>1.774289867</v>
      </c>
      <c r="TE51" s="13">
        <v>-0.65437851800000002</v>
      </c>
      <c r="TF51" s="13">
        <f t="shared" si="73"/>
        <v>0.9160505362874064</v>
      </c>
      <c r="TG51" s="21">
        <v>119</v>
      </c>
      <c r="TH51" s="21">
        <f t="shared" si="169"/>
        <v>84</v>
      </c>
      <c r="TI51" s="24">
        <f t="shared" si="74"/>
        <v>71.664395121951202</v>
      </c>
      <c r="TJ51" s="26">
        <v>50</v>
      </c>
      <c r="TK51" s="24">
        <v>5.19</v>
      </c>
      <c r="TL51" s="13">
        <v>1.01</v>
      </c>
      <c r="TM51" s="24">
        <v>78.2</v>
      </c>
      <c r="TN51" s="24">
        <v>26.9</v>
      </c>
      <c r="TO51" s="24">
        <v>5.8</v>
      </c>
      <c r="TP51" s="24">
        <v>12.3</v>
      </c>
    </row>
    <row r="52" spans="1:536" x14ac:dyDescent="0.25">
      <c r="A52" s="10">
        <v>51</v>
      </c>
      <c r="B52" s="20">
        <v>7</v>
      </c>
      <c r="C52" s="21">
        <v>207</v>
      </c>
      <c r="D52" s="21">
        <v>2</v>
      </c>
      <c r="E52" s="13" t="s">
        <v>67</v>
      </c>
      <c r="F52" s="21">
        <v>2</v>
      </c>
      <c r="G52" s="24">
        <f t="shared" si="17"/>
        <v>179.20000000000002</v>
      </c>
      <c r="H52" s="24">
        <f t="shared" si="18"/>
        <v>59.733333333333341</v>
      </c>
      <c r="I52" s="21">
        <v>160</v>
      </c>
      <c r="J52" s="13">
        <f t="shared" si="19"/>
        <v>59.733333333333341</v>
      </c>
      <c r="K52" s="13">
        <f t="shared" si="20"/>
        <v>59.733333333333341</v>
      </c>
      <c r="L52" s="13">
        <f t="shared" si="21"/>
        <v>59.733333333333341</v>
      </c>
      <c r="M52" s="22">
        <v>408705.62541099999</v>
      </c>
      <c r="N52" s="22">
        <v>3660516.2286439999</v>
      </c>
      <c r="O52" s="23">
        <v>33.079414</v>
      </c>
      <c r="P52" s="23">
        <v>-111.978148</v>
      </c>
      <c r="Q52" s="13">
        <v>48.4</v>
      </c>
      <c r="R52" s="13">
        <v>25.439999999999998</v>
      </c>
      <c r="S52" s="13">
        <v>26.160000000000004</v>
      </c>
      <c r="T52" s="13">
        <v>52.400000000000006</v>
      </c>
      <c r="U52" s="13">
        <v>19.439999999999998</v>
      </c>
      <c r="V52" s="13">
        <v>28.16</v>
      </c>
      <c r="W52" s="10">
        <v>-9999</v>
      </c>
      <c r="X52" s="10">
        <v>-9999</v>
      </c>
      <c r="Y52" s="10">
        <v>-9999</v>
      </c>
      <c r="Z52" s="13">
        <v>41.508333333333297</v>
      </c>
      <c r="AA52" s="21">
        <v>-9999</v>
      </c>
      <c r="AB52" s="21">
        <v>-9999</v>
      </c>
      <c r="AC52" s="21">
        <v>-9999</v>
      </c>
      <c r="AD52" s="10">
        <v>8.4</v>
      </c>
      <c r="AE52" s="10">
        <v>7.2</v>
      </c>
      <c r="AF52" s="13">
        <v>0.66</v>
      </c>
      <c r="AG52" s="10" t="s">
        <v>132</v>
      </c>
      <c r="AH52" s="10">
        <v>2</v>
      </c>
      <c r="AI52" s="24">
        <v>1</v>
      </c>
      <c r="AJ52" s="24">
        <v>0.5</v>
      </c>
      <c r="AK52" s="10">
        <v>1</v>
      </c>
      <c r="AL52" s="10">
        <v>235</v>
      </c>
      <c r="AM52" s="10">
        <v>28</v>
      </c>
      <c r="AN52" s="13">
        <v>0.97</v>
      </c>
      <c r="AO52" s="24">
        <v>6.1</v>
      </c>
      <c r="AP52" s="24">
        <v>11</v>
      </c>
      <c r="AQ52" s="13">
        <v>3.16</v>
      </c>
      <c r="AR52" s="10">
        <v>2637</v>
      </c>
      <c r="AS52" s="10">
        <v>231</v>
      </c>
      <c r="AT52" s="10">
        <v>175</v>
      </c>
      <c r="AU52" s="10">
        <v>16.5</v>
      </c>
      <c r="AV52" s="10">
        <v>0</v>
      </c>
      <c r="AW52" s="10">
        <v>4</v>
      </c>
      <c r="AX52" s="10">
        <v>79</v>
      </c>
      <c r="AY52" s="10">
        <v>12</v>
      </c>
      <c r="AZ52" s="10">
        <v>5</v>
      </c>
      <c r="BA52" s="10">
        <v>1</v>
      </c>
      <c r="BB52" s="10">
        <v>51</v>
      </c>
      <c r="BC52" s="25">
        <v>2.4415817855002997</v>
      </c>
      <c r="BD52" s="25">
        <v>1.7038660821044243</v>
      </c>
      <c r="BE52" s="25">
        <v>0.73433909481466675</v>
      </c>
      <c r="BF52" s="25">
        <v>2.3265082449060932</v>
      </c>
      <c r="BG52" s="25">
        <v>2.0170752409006942</v>
      </c>
      <c r="BH52" s="25">
        <v>2.692711195483839</v>
      </c>
      <c r="BI52" s="13">
        <f t="shared" si="22"/>
        <v>16.581791470418896</v>
      </c>
      <c r="BJ52" s="13">
        <f t="shared" si="23"/>
        <v>19.519147849677562</v>
      </c>
      <c r="BK52" s="13">
        <f t="shared" si="24"/>
        <v>28.825180829301935</v>
      </c>
      <c r="BL52" s="13">
        <f t="shared" ref="BL52:BM52" si="212">(BK52+(BG52*4))</f>
        <v>36.893481792904709</v>
      </c>
      <c r="BM52" s="13">
        <f t="shared" si="212"/>
        <v>47.664326574840061</v>
      </c>
      <c r="BN52" s="13">
        <f t="shared" si="26"/>
        <v>9.3060329796243728</v>
      </c>
      <c r="BO52" s="13">
        <f t="shared" si="27"/>
        <v>8.0683009636027769</v>
      </c>
      <c r="BP52" s="13">
        <f t="shared" si="28"/>
        <v>10.770844781935356</v>
      </c>
      <c r="BQ52" s="13">
        <f t="shared" si="29"/>
        <v>28.145178725162506</v>
      </c>
      <c r="BR52" s="25">
        <v>2.3267425604154184</v>
      </c>
      <c r="BS52" s="25">
        <v>2.4013551215623754</v>
      </c>
      <c r="BT52" s="25">
        <v>2.1081027075631931</v>
      </c>
      <c r="BU52" s="25">
        <v>1.7286902804762616</v>
      </c>
      <c r="BV52" s="25">
        <v>2.0520245643816466</v>
      </c>
      <c r="BW52" s="25">
        <v>1.9133736324124495</v>
      </c>
      <c r="BX52" s="13">
        <f t="shared" si="30"/>
        <v>18.912390727911173</v>
      </c>
      <c r="BY52" s="13">
        <f t="shared" si="31"/>
        <v>27.344801558163944</v>
      </c>
      <c r="BZ52" s="13">
        <f t="shared" si="32"/>
        <v>34.259562680068989</v>
      </c>
      <c r="CA52" s="13">
        <f t="shared" si="33"/>
        <v>6.9147611219050464</v>
      </c>
      <c r="CB52" s="13">
        <f t="shared" si="34"/>
        <v>8.2080982575265864</v>
      </c>
      <c r="CC52" s="13">
        <f t="shared" si="35"/>
        <v>7.653494529649798</v>
      </c>
      <c r="CD52" s="13">
        <f t="shared" si="36"/>
        <v>22.776353909081429</v>
      </c>
      <c r="CE52" s="13">
        <v>8.495000000000001</v>
      </c>
      <c r="CF52" s="13">
        <v>4.46</v>
      </c>
      <c r="CG52" s="13">
        <v>2.5300000000000002</v>
      </c>
      <c r="CH52" s="13">
        <v>1.55</v>
      </c>
      <c r="CI52" s="13">
        <v>1.4849999999999999</v>
      </c>
      <c r="CJ52" s="13">
        <v>1.4249999999999998</v>
      </c>
      <c r="CK52" s="13">
        <f t="shared" ref="CK52:CK65" si="213">(4*CE52)+(4*CF52)</f>
        <v>51.820000000000007</v>
      </c>
      <c r="CL52" s="13">
        <f t="shared" ref="CL52:CL65" si="214">CK52+(4*CG52)</f>
        <v>61.940000000000012</v>
      </c>
      <c r="CM52" s="13">
        <f t="shared" ref="CM52:CM65" si="215">(CL52+(CH52*4))</f>
        <v>68.140000000000015</v>
      </c>
      <c r="CN52" s="13">
        <f t="shared" si="194"/>
        <v>74.080000000000013</v>
      </c>
      <c r="CO52" s="13">
        <f t="shared" si="194"/>
        <v>79.780000000000015</v>
      </c>
      <c r="CP52" s="13">
        <f t="shared" ref="CP52:CP65" si="216">(CH52*4)</f>
        <v>6.2</v>
      </c>
      <c r="CQ52" s="13">
        <f t="shared" ref="CQ52:CQ65" si="217">(CI52*4)</f>
        <v>5.9399999999999995</v>
      </c>
      <c r="CR52" s="13">
        <f t="shared" ref="CR52:CR65" si="218">(CJ52*4)</f>
        <v>5.6999999999999993</v>
      </c>
      <c r="CS52" s="13">
        <f t="shared" ref="CS52:CS65" si="219">SUM(CP52:CR52)</f>
        <v>17.84</v>
      </c>
      <c r="CT52" s="13">
        <v>2.2460660304407098</v>
      </c>
      <c r="CU52" s="13">
        <v>17.441390297605921</v>
      </c>
      <c r="CV52" s="13">
        <v>1.0510193303052711</v>
      </c>
      <c r="CW52" s="13">
        <v>15.326925108270837</v>
      </c>
      <c r="CX52" s="13">
        <v>0.64334756987619668</v>
      </c>
      <c r="CY52" s="13">
        <v>28.128885765259255</v>
      </c>
      <c r="CZ52" s="13">
        <v>15.2</v>
      </c>
      <c r="DA52" s="13">
        <v>15.2</v>
      </c>
      <c r="DB52" s="13">
        <v>15.2</v>
      </c>
      <c r="DC52" s="13">
        <v>29.333333333333332</v>
      </c>
      <c r="DD52" s="13">
        <v>36.666666666666664</v>
      </c>
      <c r="DE52" s="13">
        <v>39</v>
      </c>
      <c r="DF52" s="13">
        <v>52.333333333333336</v>
      </c>
      <c r="DG52" s="13">
        <v>54.666666666666664</v>
      </c>
      <c r="DH52" s="13">
        <v>63.333333333333336</v>
      </c>
      <c r="DI52" s="13">
        <v>63</v>
      </c>
      <c r="DJ52" s="13">
        <v>72.333333333333329</v>
      </c>
      <c r="DK52" s="13">
        <v>75.333333333333329</v>
      </c>
      <c r="DL52" s="13">
        <v>83.666666666666671</v>
      </c>
      <c r="DM52" s="13">
        <v>86.666666666666671</v>
      </c>
      <c r="DN52" s="13">
        <v>95</v>
      </c>
      <c r="DO52" s="13">
        <v>95.333333333333329</v>
      </c>
      <c r="DP52" s="13">
        <v>106.66666666666667</v>
      </c>
      <c r="DQ52" s="13">
        <f t="shared" si="45"/>
        <v>85.777777777777771</v>
      </c>
      <c r="DR52" s="13">
        <f t="shared" si="46"/>
        <v>85.777777777777771</v>
      </c>
      <c r="DS52" s="13">
        <v>93.666666666666671</v>
      </c>
      <c r="DT52" s="13">
        <v>105.66666666666667</v>
      </c>
      <c r="DU52" s="21">
        <v>131</v>
      </c>
      <c r="DV52" s="21">
        <v>147</v>
      </c>
      <c r="DW52" s="21">
        <v>166</v>
      </c>
      <c r="DX52" s="21">
        <v>171</v>
      </c>
      <c r="DY52" s="21">
        <v>178</v>
      </c>
      <c r="DZ52" s="21">
        <v>189</v>
      </c>
      <c r="EA52" s="21">
        <v>199</v>
      </c>
      <c r="EB52" s="21">
        <v>199</v>
      </c>
      <c r="EC52" s="21">
        <v>201</v>
      </c>
      <c r="ED52" s="21">
        <v>203</v>
      </c>
      <c r="EE52" s="12">
        <v>50.7</v>
      </c>
      <c r="EF52" s="12">
        <v>40</v>
      </c>
      <c r="EG52" s="12">
        <v>42</v>
      </c>
      <c r="EH52" s="12">
        <v>43.8</v>
      </c>
      <c r="EI52" s="12">
        <v>43.1</v>
      </c>
      <c r="EJ52" s="12">
        <v>37.299999999999997</v>
      </c>
      <c r="EK52" s="12">
        <v>42.1</v>
      </c>
      <c r="EL52" s="12">
        <v>43.4</v>
      </c>
      <c r="EM52" s="12">
        <v>47.6</v>
      </c>
      <c r="EN52" s="12">
        <v>40.9</v>
      </c>
      <c r="EO52" s="10">
        <v>4.07</v>
      </c>
      <c r="EP52" s="10">
        <v>5.77</v>
      </c>
      <c r="EQ52" s="10">
        <v>4.78</v>
      </c>
      <c r="ER52" s="10">
        <v>4.47</v>
      </c>
      <c r="ES52" s="10">
        <v>4.24</v>
      </c>
      <c r="ET52" s="10">
        <v>4.26</v>
      </c>
      <c r="EU52" s="10">
        <v>4.1900000000000004</v>
      </c>
      <c r="EV52" s="10">
        <v>4.34</v>
      </c>
      <c r="EW52" s="10">
        <v>3.97</v>
      </c>
      <c r="EX52" s="10">
        <v>3.73</v>
      </c>
      <c r="EY52" s="13">
        <v>29718.843469591222</v>
      </c>
      <c r="EZ52" s="13">
        <v>16436.463536463536</v>
      </c>
      <c r="FA52" s="11">
        <v>18161.985957873621</v>
      </c>
      <c r="FB52" s="13">
        <v>14016.449348044134</v>
      </c>
      <c r="FC52" s="13">
        <v>13066.733668341709</v>
      </c>
      <c r="FD52" s="13">
        <v>10050.749250749252</v>
      </c>
      <c r="FE52" s="11">
        <v>14986.666666666666</v>
      </c>
      <c r="FF52" s="11">
        <v>9682.2709163346608</v>
      </c>
      <c r="FG52" s="11">
        <v>6725.7773319959888</v>
      </c>
      <c r="FH52" s="12">
        <v>1558.6640851887703</v>
      </c>
      <c r="FI52" s="13">
        <v>343.06</v>
      </c>
      <c r="FJ52" s="10">
        <v>11</v>
      </c>
      <c r="FK52" s="10">
        <v>373.74</v>
      </c>
      <c r="FL52" s="10">
        <v>127</v>
      </c>
      <c r="FM52" s="10">
        <v>123.21999999999998</v>
      </c>
      <c r="FN52" s="10">
        <v>285.27</v>
      </c>
      <c r="FO52" s="10">
        <v>172.18</v>
      </c>
      <c r="FP52" s="10">
        <v>125.7</v>
      </c>
      <c r="FQ52" s="13">
        <f t="shared" si="47"/>
        <v>1232.3529411764705</v>
      </c>
      <c r="FR52" s="13">
        <f t="shared" si="48"/>
        <v>1100.3151260504201</v>
      </c>
      <c r="FS52" s="13">
        <f t="shared" si="156"/>
        <v>3363.3333333333335</v>
      </c>
      <c r="FT52" s="13">
        <f t="shared" si="157"/>
        <v>3664.1176470588234</v>
      </c>
      <c r="FU52" s="13">
        <f t="shared" si="49"/>
        <v>1208.0392156862742</v>
      </c>
      <c r="FV52" s="13">
        <f t="shared" si="50"/>
        <v>2796.7647058823532</v>
      </c>
      <c r="FW52" s="13">
        <f t="shared" si="51"/>
        <v>11032.254901960785</v>
      </c>
      <c r="FX52" s="13">
        <f t="shared" si="52"/>
        <v>1688.0392156862745</v>
      </c>
      <c r="FY52" s="13">
        <v>74.52</v>
      </c>
      <c r="FZ52" s="13">
        <v>83.26</v>
      </c>
      <c r="GA52" s="13">
        <f t="shared" si="53"/>
        <v>14.400000000000006</v>
      </c>
      <c r="GB52" s="10">
        <v>3.38</v>
      </c>
      <c r="GC52" s="13">
        <f t="shared" si="54"/>
        <v>113.68066666666667</v>
      </c>
      <c r="GD52" s="13">
        <v>1.0900000000000001</v>
      </c>
      <c r="GE52" s="13">
        <f t="shared" si="55"/>
        <v>39.938882352941178</v>
      </c>
      <c r="GF52" s="13">
        <v>1.95</v>
      </c>
      <c r="GG52" s="13">
        <f t="shared" si="56"/>
        <v>23.556764705882347</v>
      </c>
      <c r="GH52" s="13">
        <v>4.03</v>
      </c>
      <c r="GI52" s="13">
        <f t="shared" si="57"/>
        <v>68.027980392156863</v>
      </c>
      <c r="GJ52" s="13">
        <f t="shared" si="58"/>
        <v>245.20429411764707</v>
      </c>
      <c r="GK52" s="13">
        <f t="shared" si="59"/>
        <v>218.93240546218485</v>
      </c>
      <c r="GL52" s="10">
        <v>18.600000000000001</v>
      </c>
      <c r="GM52" s="13">
        <v>6.1</v>
      </c>
      <c r="GN52" s="13">
        <f t="shared" si="60"/>
        <v>4719.7441179525504</v>
      </c>
      <c r="GO52" s="13">
        <v>1.7</v>
      </c>
      <c r="GP52" s="13">
        <f t="shared" si="61"/>
        <v>0.27868852459016397</v>
      </c>
      <c r="GQ52" s="13">
        <f>GM52*0.37*(43560/(GL52*6.667*0.454))</f>
        <v>1746.3053236424435</v>
      </c>
      <c r="GR52" s="13">
        <f t="shared" si="63"/>
        <v>1955.8619624795369</v>
      </c>
      <c r="GS52" s="13">
        <v>4555.4659574468087</v>
      </c>
      <c r="GT52" s="13">
        <v>4668.4875000000002</v>
      </c>
      <c r="GU52" s="13">
        <f t="shared" si="64"/>
        <v>1727.340375</v>
      </c>
      <c r="GV52" s="13">
        <f t="shared" si="65"/>
        <v>1934.6212200000002</v>
      </c>
      <c r="GW52" s="13">
        <f>GS52*GP52</f>
        <v>1269.5560865015698</v>
      </c>
      <c r="GX52" s="13">
        <f>GW52*1.12</f>
        <v>1421.9028168817583</v>
      </c>
      <c r="GY52" s="13">
        <v>2.44</v>
      </c>
      <c r="GZ52" s="13">
        <f t="shared" si="66"/>
        <v>2.38</v>
      </c>
      <c r="HA52" s="21">
        <v>2945</v>
      </c>
      <c r="HB52" s="13">
        <f t="shared" si="158"/>
        <v>0.39016393442622949</v>
      </c>
      <c r="HC52" s="21">
        <f>GM52*0.465*(43560/(GL52*6.667*0.454))</f>
        <v>2194.6810148479358</v>
      </c>
      <c r="HD52" s="22">
        <f t="shared" si="159"/>
        <v>1.2567567567567568</v>
      </c>
      <c r="HE52" s="21">
        <f t="shared" si="160"/>
        <v>2278.6305618639772</v>
      </c>
      <c r="HF52" s="13">
        <v>4.3099999999999996</v>
      </c>
      <c r="HG52" s="22">
        <f t="shared" si="67"/>
        <v>94.590751739946029</v>
      </c>
      <c r="HH52" s="22">
        <f>(GR52-1701.25)/G52</f>
        <v>1.4208256834795587</v>
      </c>
      <c r="HI52" s="13">
        <v>0.52603333333333335</v>
      </c>
      <c r="HJ52" s="13">
        <v>0.37376666666666664</v>
      </c>
      <c r="HK52" s="13">
        <v>0.37780666666666668</v>
      </c>
      <c r="HL52" s="13">
        <v>0.3218866666666666</v>
      </c>
      <c r="HM52" s="13">
        <v>0.19289999999999996</v>
      </c>
      <c r="HN52" s="13">
        <v>0.17774666666666666</v>
      </c>
      <c r="HO52" s="13">
        <v>0.24056420000000003</v>
      </c>
      <c r="HP52" s="13">
        <v>0.16384466666666669</v>
      </c>
      <c r="HQ52" s="13">
        <v>7.4523799999999987E-2</v>
      </c>
      <c r="HR52" s="13">
        <v>-5.3806000000000001E-3</v>
      </c>
      <c r="HS52" s="13">
        <v>0.16905946666666669</v>
      </c>
      <c r="HT52" s="13">
        <v>0.46323559999999997</v>
      </c>
      <c r="HU52" s="13">
        <v>0.49473226666666659</v>
      </c>
      <c r="HV52" s="13">
        <v>0.12898666666666669</v>
      </c>
      <c r="HW52" s="13">
        <v>0.63423859999999999</v>
      </c>
      <c r="HX52" s="13">
        <v>1.0319920666666667</v>
      </c>
      <c r="HY52" s="13">
        <v>0.70142779999999993</v>
      </c>
      <c r="HZ52" s="13">
        <v>1.0269234666666667</v>
      </c>
      <c r="IA52" s="13">
        <v>0.74408879999999999</v>
      </c>
      <c r="IB52" s="13">
        <v>0.58242500000000008</v>
      </c>
      <c r="IC52" s="13">
        <v>0.42637500000000006</v>
      </c>
      <c r="ID52" s="13">
        <v>0.41531249999999992</v>
      </c>
      <c r="IE52" s="13">
        <v>0.38044375000000002</v>
      </c>
      <c r="IF52" s="13">
        <v>0.26251249999999998</v>
      </c>
      <c r="IG52" s="13">
        <v>0.23702500000000001</v>
      </c>
      <c r="IH52" s="13">
        <v>0.20973506250000001</v>
      </c>
      <c r="II52" s="13">
        <v>0.16741537500000003</v>
      </c>
      <c r="IJ52" s="13">
        <v>5.6925562499999985E-2</v>
      </c>
      <c r="IK52" s="13">
        <v>1.3103874999999997E-2</v>
      </c>
      <c r="IL52" s="13">
        <v>0.15463631250000001</v>
      </c>
      <c r="IM52" s="13">
        <v>0.37862350000000006</v>
      </c>
      <c r="IN52" s="13">
        <v>0.42143368749999993</v>
      </c>
      <c r="IO52" s="13">
        <v>0.11793125</v>
      </c>
      <c r="IP52" s="13">
        <v>0.53102493749999991</v>
      </c>
      <c r="IQ52" s="13">
        <v>0.92294206249999999</v>
      </c>
      <c r="IR52" s="13">
        <v>0.73660868750000008</v>
      </c>
      <c r="IS52" s="13">
        <v>0.93286100000000005</v>
      </c>
      <c r="IT52" s="13">
        <v>0.77141800000000005</v>
      </c>
      <c r="IU52" s="13">
        <v>0.65141428571428561</v>
      </c>
      <c r="IV52" s="13">
        <v>0.45439999999999986</v>
      </c>
      <c r="IW52" s="13">
        <v>0.45070476190476194</v>
      </c>
      <c r="IX52" s="13">
        <v>0.3990333333333333</v>
      </c>
      <c r="IY52" s="13">
        <v>0.28960476190476186</v>
      </c>
      <c r="IZ52" s="13">
        <v>0.25485714285714289</v>
      </c>
      <c r="JA52" s="13">
        <v>0.2401465714285714</v>
      </c>
      <c r="JB52" s="13">
        <v>0.18195199999999997</v>
      </c>
      <c r="JC52" s="13">
        <v>6.4779666666666666E-2</v>
      </c>
      <c r="JD52" s="13">
        <v>3.9423809523809533E-3</v>
      </c>
      <c r="JE52" s="13">
        <v>0.17813009523809523</v>
      </c>
      <c r="JF52" s="13">
        <v>0.3842989047619047</v>
      </c>
      <c r="JG52" s="13">
        <v>0.43740704761904764</v>
      </c>
      <c r="JH52" s="13">
        <v>0.10942857142857143</v>
      </c>
      <c r="JI52" s="13">
        <v>0.63273242857142853</v>
      </c>
      <c r="JJ52" s="13">
        <v>0.9797758571428572</v>
      </c>
      <c r="JK52" s="13">
        <v>0.74095114285714281</v>
      </c>
      <c r="JL52" s="13">
        <v>0.98252142857142866</v>
      </c>
      <c r="JM52" s="13">
        <v>0.77974438095238086</v>
      </c>
      <c r="JN52" s="13">
        <v>0.64431666666666665</v>
      </c>
      <c r="JO52" s="13">
        <v>0.42920555555555556</v>
      </c>
      <c r="JP52" s="13">
        <v>0.44114444444444451</v>
      </c>
      <c r="JQ52" s="13">
        <v>0.38643333333333335</v>
      </c>
      <c r="JR52" s="13">
        <v>0.28249444444444444</v>
      </c>
      <c r="JS52" s="13">
        <v>0.24461666666666668</v>
      </c>
      <c r="JT52" s="13">
        <v>0.2500675555555556</v>
      </c>
      <c r="JU52" s="13">
        <v>0.1870087222222222</v>
      </c>
      <c r="JV52" s="13">
        <v>5.2469111111111105E-2</v>
      </c>
      <c r="JW52" s="13">
        <v>-1.3723277777777777E-2</v>
      </c>
      <c r="JX52" s="13">
        <v>0.20021544444444447</v>
      </c>
      <c r="JY52" s="13">
        <v>0.39017911111111109</v>
      </c>
      <c r="JZ52" s="13">
        <v>0.44939666666666678</v>
      </c>
      <c r="KA52" s="13">
        <v>0.10393888888888889</v>
      </c>
      <c r="KB52" s="13">
        <v>0.66790116666666677</v>
      </c>
      <c r="KC52" s="13">
        <v>1.0725632777777778</v>
      </c>
      <c r="KD52" s="13">
        <v>0.80011561111111129</v>
      </c>
      <c r="KE52" s="13">
        <v>1.0603718333333332</v>
      </c>
      <c r="KF52" s="13">
        <v>0.8330522222222223</v>
      </c>
      <c r="KG52" s="13">
        <v>0.5556875</v>
      </c>
      <c r="KH52" s="13">
        <v>0.35486249999999991</v>
      </c>
      <c r="KI52" s="13">
        <v>0.31717916666666662</v>
      </c>
      <c r="KJ52" s="13">
        <v>0.3166208333333333</v>
      </c>
      <c r="KK52" s="13">
        <v>0.22122083333333339</v>
      </c>
      <c r="KL52" s="13">
        <v>0.1915458333333333</v>
      </c>
      <c r="KM52" s="13">
        <v>0.27384112500000002</v>
      </c>
      <c r="KN52" s="13">
        <v>0.27297874999999994</v>
      </c>
      <c r="KO52" s="13">
        <v>5.6931583333333341E-2</v>
      </c>
      <c r="KP52" s="13">
        <v>5.6035708333333323E-2</v>
      </c>
      <c r="KQ52" s="13">
        <v>0.22039020833333337</v>
      </c>
      <c r="KR52" s="13">
        <v>0.43019570833333343</v>
      </c>
      <c r="KS52" s="13">
        <v>0.48706274999999993</v>
      </c>
      <c r="KT52" s="13">
        <v>9.5399999999999999E-2</v>
      </c>
      <c r="KU52" s="13">
        <v>0.75634995833333329</v>
      </c>
      <c r="KV52" s="13">
        <v>0.81045766666666663</v>
      </c>
      <c r="KW52" s="13">
        <v>0.80665054166666661</v>
      </c>
      <c r="KX52" s="13">
        <v>0.844438625</v>
      </c>
      <c r="KY52" s="13">
        <v>0.8412783749999998</v>
      </c>
      <c r="KZ52" s="13">
        <v>0.53554193548387108</v>
      </c>
      <c r="LA52" s="13">
        <v>0.30240322580645157</v>
      </c>
      <c r="LB52" s="13">
        <v>0.22970645161290321</v>
      </c>
      <c r="LC52" s="13">
        <v>0.22257419354838714</v>
      </c>
      <c r="LD52" s="13">
        <v>0.18072903225806447</v>
      </c>
      <c r="LE52" s="13">
        <v>0.1586419354838709</v>
      </c>
      <c r="LF52" s="13">
        <v>0.41168448387096762</v>
      </c>
      <c r="LG52" s="13">
        <v>0.39876070967741928</v>
      </c>
      <c r="LH52" s="13">
        <v>0.15199609677419357</v>
      </c>
      <c r="LI52" s="13">
        <v>0.1368663548387096</v>
      </c>
      <c r="LJ52" s="13">
        <v>0.27752054838709678</v>
      </c>
      <c r="LK52" s="13">
        <v>0.49435893548387111</v>
      </c>
      <c r="LL52" s="13">
        <v>0.54182699999999995</v>
      </c>
      <c r="LM52" s="13">
        <v>4.1845161290322591E-2</v>
      </c>
      <c r="LN52" s="13">
        <v>1.4142413870967752</v>
      </c>
      <c r="LO52" s="13">
        <v>0.69937741935483899</v>
      </c>
      <c r="LP52" s="13">
        <v>0.67540351612903193</v>
      </c>
      <c r="LQ52" s="13">
        <v>0.76427922580645136</v>
      </c>
      <c r="LR52" s="13">
        <v>0.74563251612903214</v>
      </c>
      <c r="LS52" s="13">
        <v>41.6</v>
      </c>
      <c r="LT52" s="13">
        <v>42.58</v>
      </c>
      <c r="LU52" s="13">
        <v>104.9</v>
      </c>
      <c r="LV52" s="13">
        <f t="shared" si="96"/>
        <v>26.099999999999994</v>
      </c>
      <c r="LW52" s="13">
        <f t="shared" si="161"/>
        <v>10.407654522580641</v>
      </c>
      <c r="LX52" s="13">
        <v>0.56710000000000005</v>
      </c>
      <c r="LY52" s="13">
        <v>0.29799999999999999</v>
      </c>
      <c r="LZ52" s="13">
        <v>0.1487</v>
      </c>
      <c r="MA52" s="13">
        <v>0.1681</v>
      </c>
      <c r="MB52" s="13">
        <v>0.1394</v>
      </c>
      <c r="MC52" s="13">
        <v>0.12920000000000001</v>
      </c>
      <c r="MD52" s="13">
        <v>0.54139999999999999</v>
      </c>
      <c r="ME52" s="13">
        <v>0.58389999999999997</v>
      </c>
      <c r="MF52" s="13">
        <v>0.27829999999999999</v>
      </c>
      <c r="MG52" s="13">
        <v>0.33439999999999998</v>
      </c>
      <c r="MH52" s="13">
        <v>0.3105</v>
      </c>
      <c r="MI52" s="13">
        <v>0.60460000000000003</v>
      </c>
      <c r="MJ52" s="13">
        <v>0.62780000000000002</v>
      </c>
      <c r="MK52" s="13">
        <v>2.87E-2</v>
      </c>
      <c r="ML52" s="13">
        <v>2.3862999999999999</v>
      </c>
      <c r="MM52" s="13">
        <v>0.53269999999999995</v>
      </c>
      <c r="MN52" s="13">
        <v>0.57430000000000003</v>
      </c>
      <c r="MO52" s="13">
        <v>0.6431</v>
      </c>
      <c r="MP52" s="13">
        <v>0.67500000000000004</v>
      </c>
      <c r="MQ52" s="13">
        <v>38.102903226000002</v>
      </c>
      <c r="MR52" s="13">
        <v>36.945161290000001</v>
      </c>
      <c r="MS52" s="13">
        <v>37.117419355000003</v>
      </c>
      <c r="MT52" s="13">
        <f t="shared" si="69"/>
        <v>-0.98548387099999957</v>
      </c>
      <c r="MU52" s="13">
        <v>106.49354839</v>
      </c>
      <c r="MV52" s="13">
        <f t="shared" si="70"/>
        <v>40.506451609999999</v>
      </c>
      <c r="MW52" s="13">
        <f t="shared" si="162"/>
        <v>23.651717095078997</v>
      </c>
      <c r="MX52" s="13">
        <v>0.46158965517241379</v>
      </c>
      <c r="MY52" s="13">
        <v>0.21927586206896546</v>
      </c>
      <c r="MZ52" s="13">
        <v>0.10002758620689657</v>
      </c>
      <c r="NA52" s="13">
        <v>0.1145344827586207</v>
      </c>
      <c r="NB52" s="13">
        <v>9.8696551724137924E-2</v>
      </c>
      <c r="NC52" s="13">
        <v>8.4217241379310345E-2</v>
      </c>
      <c r="ND52" s="13">
        <v>0.60147137931034467</v>
      </c>
      <c r="NE52" s="13">
        <v>0.64342634482758632</v>
      </c>
      <c r="NF52" s="13">
        <v>0.3133718620689655</v>
      </c>
      <c r="NG52" s="13">
        <v>0.37353227586206889</v>
      </c>
      <c r="NH52" s="13">
        <v>0.35540475862068965</v>
      </c>
      <c r="NI52" s="13">
        <v>0.64704737931034484</v>
      </c>
      <c r="NJ52" s="13">
        <v>0.69084444827586211</v>
      </c>
      <c r="NK52" s="13">
        <v>1.5837931034482756E-2</v>
      </c>
      <c r="NL52" s="13">
        <v>3.0400227586206898</v>
      </c>
      <c r="NM52" s="13">
        <v>0.55246420689655173</v>
      </c>
      <c r="NN52" s="13">
        <v>0.59100572413793084</v>
      </c>
      <c r="NO52" s="13">
        <v>0.66939517241379298</v>
      </c>
      <c r="NP52" s="13">
        <v>0.69790631034482786</v>
      </c>
      <c r="NQ52" s="13">
        <v>39.460625</v>
      </c>
      <c r="NR52" s="13">
        <v>40.165624999999999</v>
      </c>
      <c r="NS52" s="13">
        <v>123.6</v>
      </c>
      <c r="NT52" s="13">
        <f t="shared" si="71"/>
        <v>42.400000000000006</v>
      </c>
      <c r="NU52" s="13">
        <f t="shared" si="163"/>
        <v>27.281277020689664</v>
      </c>
      <c r="NV52" s="13">
        <v>0.59285961538461529</v>
      </c>
      <c r="NW52" s="13">
        <v>0.26552500000000001</v>
      </c>
      <c r="NX52" s="13">
        <v>8.6773076923076925E-2</v>
      </c>
      <c r="NY52" s="13">
        <v>0.10992500000000002</v>
      </c>
      <c r="NZ52" s="13">
        <v>0.102475</v>
      </c>
      <c r="OA52" s="13">
        <v>8.9428846153846164E-2</v>
      </c>
      <c r="OB52" s="13">
        <v>0.68583021153846147</v>
      </c>
      <c r="OC52" s="13">
        <v>0.74366450000000006</v>
      </c>
      <c r="OD52" s="13">
        <v>0.41307674999999988</v>
      </c>
      <c r="OE52" s="13">
        <v>0.50645899999999999</v>
      </c>
      <c r="OF52" s="13">
        <v>0.38096334615384603</v>
      </c>
      <c r="OG52" s="13">
        <v>0.70386626923076911</v>
      </c>
      <c r="OH52" s="13">
        <v>0.7367477115384613</v>
      </c>
      <c r="OI52" s="13">
        <v>7.4499999999999983E-3</v>
      </c>
      <c r="OJ52" s="13">
        <v>4.3986245192307676</v>
      </c>
      <c r="OK52" s="13">
        <v>0.51259284615384615</v>
      </c>
      <c r="OL52" s="13">
        <v>0.5556303461538461</v>
      </c>
      <c r="OM52" s="13">
        <v>0.64676642307692289</v>
      </c>
      <c r="ON52" s="13">
        <v>0.67795815384615377</v>
      </c>
      <c r="OO52" s="13">
        <v>39.044761905000001</v>
      </c>
      <c r="OP52" s="13">
        <v>41.05</v>
      </c>
      <c r="OQ52" s="13">
        <v>111.66666667</v>
      </c>
      <c r="OR52" s="13">
        <f t="shared" si="80"/>
        <v>59.333333330000002</v>
      </c>
      <c r="OS52" s="13">
        <f t="shared" si="175"/>
        <v>44.124093664187789</v>
      </c>
      <c r="OT52" s="13">
        <v>0.69456578947368453</v>
      </c>
      <c r="OU52" s="13">
        <v>0.31159210526315789</v>
      </c>
      <c r="OV52" s="13">
        <v>7.2300000000000003E-2</v>
      </c>
      <c r="OW52" s="13">
        <v>0.11459736842105261</v>
      </c>
      <c r="OX52" s="13">
        <v>0.11200263157894734</v>
      </c>
      <c r="OY52" s="13">
        <v>0.10482894736842106</v>
      </c>
      <c r="OZ52" s="13">
        <v>0.71533871052631581</v>
      </c>
      <c r="PA52" s="13">
        <v>0.81013947368421046</v>
      </c>
      <c r="PB52" s="13">
        <v>0.46078223684210523</v>
      </c>
      <c r="PC52" s="13">
        <v>0.62196407894736849</v>
      </c>
      <c r="PD52" s="13">
        <v>0.38014192105263167</v>
      </c>
      <c r="PE52" s="13">
        <v>0.7204912105263156</v>
      </c>
      <c r="PF52" s="13">
        <v>0.7356217368421053</v>
      </c>
      <c r="PG52" s="13">
        <v>2.5947368421052634E-3</v>
      </c>
      <c r="PH52" s="13">
        <v>5.0671533947368408</v>
      </c>
      <c r="PI52" s="13">
        <v>0.46918063157894735</v>
      </c>
      <c r="PJ52" s="13">
        <v>0.53156336842105278</v>
      </c>
      <c r="PK52" s="13">
        <v>0.61511797368421062</v>
      </c>
      <c r="PL52" s="13">
        <v>0.66030323684210523</v>
      </c>
      <c r="PM52" s="13">
        <f t="shared" si="164"/>
        <v>0.86148174130182409</v>
      </c>
      <c r="PN52" s="13">
        <v>43.585517240000001</v>
      </c>
      <c r="PO52" s="13">
        <v>27.56</v>
      </c>
      <c r="PP52" s="13">
        <v>42.748571429000002</v>
      </c>
      <c r="PQ52" s="13">
        <f t="shared" si="92"/>
        <v>41.887089687698179</v>
      </c>
      <c r="PR52" s="13">
        <v>111.75714286</v>
      </c>
      <c r="PS52" s="13">
        <f t="shared" si="200"/>
        <v>77.242857139999998</v>
      </c>
      <c r="PT52" s="13">
        <f t="shared" si="165"/>
        <v>62.577487629264255</v>
      </c>
      <c r="PU52" s="13">
        <v>0.74222608695652181</v>
      </c>
      <c r="PV52" s="13">
        <v>0.31069565217391309</v>
      </c>
      <c r="PW52" s="13">
        <v>5.8913043478260881E-2</v>
      </c>
      <c r="PX52" s="13">
        <v>0.10294782608695652</v>
      </c>
      <c r="PY52" s="13">
        <v>9.7156521739130447E-2</v>
      </c>
      <c r="PZ52" s="13">
        <v>9.313043478260867E-2</v>
      </c>
      <c r="QA52" s="13">
        <v>0.75606882608695625</v>
      </c>
      <c r="QB52" s="13">
        <v>0.85236765217391297</v>
      </c>
      <c r="QC52" s="13">
        <v>0.50180139130434787</v>
      </c>
      <c r="QD52" s="13">
        <v>0.68034091304347821</v>
      </c>
      <c r="QE52" s="13">
        <v>0.40975934782608692</v>
      </c>
      <c r="QF52" s="13">
        <v>0.76781095652173914</v>
      </c>
      <c r="QG52" s="13">
        <v>0.7765566086956518</v>
      </c>
      <c r="QH52" s="13">
        <v>5.7913043478260862E-3</v>
      </c>
      <c r="QI52" s="13">
        <v>6.2178709565217378</v>
      </c>
      <c r="QJ52" s="13">
        <v>0.48071547826086947</v>
      </c>
      <c r="QK52" s="13">
        <v>0.54194273913043467</v>
      </c>
      <c r="QL52" s="13">
        <v>0.63145473913043493</v>
      </c>
      <c r="QM52" s="13">
        <v>0.67487995652173904</v>
      </c>
      <c r="QN52" s="13">
        <f t="shared" si="166"/>
        <v>1.10872717984919</v>
      </c>
      <c r="QO52" s="13">
        <v>38.159999999999997</v>
      </c>
      <c r="QP52" s="13">
        <v>38.81</v>
      </c>
      <c r="QQ52" s="13">
        <v>104.9</v>
      </c>
      <c r="QR52" s="13">
        <f t="shared" si="205"/>
        <v>84.1</v>
      </c>
      <c r="QS52" s="13">
        <f t="shared" si="206"/>
        <v>71.684119547826072</v>
      </c>
      <c r="QT52" s="13">
        <v>0.66739999999999988</v>
      </c>
      <c r="QU52" s="13">
        <v>0.27545757575757579</v>
      </c>
      <c r="QV52" s="13">
        <v>5.8890909090909098E-2</v>
      </c>
      <c r="QW52" s="13">
        <v>9.1063636363636347E-2</v>
      </c>
      <c r="QX52" s="13">
        <v>9.3181818181818199E-2</v>
      </c>
      <c r="QY52" s="13">
        <v>8.5266666666666685E-2</v>
      </c>
      <c r="QZ52" s="13">
        <v>0.75902018181818187</v>
      </c>
      <c r="RA52" s="13">
        <v>0.83653172727272718</v>
      </c>
      <c r="RB52" s="13">
        <v>0.50199681818181807</v>
      </c>
      <c r="RC52" s="13">
        <v>0.64577206060606063</v>
      </c>
      <c r="RD52" s="13">
        <v>0.4155647575757575</v>
      </c>
      <c r="RE52" s="13">
        <v>0.75387290909090876</v>
      </c>
      <c r="RF52" s="13">
        <v>0.7723638484848484</v>
      </c>
      <c r="RG52" s="13">
        <v>-2.1181818181818177E-3</v>
      </c>
      <c r="RH52" s="13">
        <v>6.3365040606060603</v>
      </c>
      <c r="RI52" s="13">
        <v>0.49698100000000006</v>
      </c>
      <c r="RJ52" s="13">
        <v>0.54760169696969707</v>
      </c>
      <c r="RK52" s="13">
        <v>0.64452927272727289</v>
      </c>
      <c r="RL52" s="13">
        <v>0.68029766666666691</v>
      </c>
      <c r="RM52" s="13">
        <f t="shared" si="167"/>
        <v>0.84047586033225108</v>
      </c>
      <c r="RN52" s="13">
        <v>0.77058139534883718</v>
      </c>
      <c r="RO52" s="13">
        <v>0.33556511627906965</v>
      </c>
      <c r="RP52" s="13">
        <v>5.5993023255813949E-2</v>
      </c>
      <c r="RQ52" s="13">
        <v>0.10442558139534887</v>
      </c>
      <c r="RR52" s="13">
        <v>9.9944186046511632E-2</v>
      </c>
      <c r="RS52" s="13">
        <v>9.3806976744186019E-2</v>
      </c>
      <c r="RT52" s="13">
        <v>0.76087153488372106</v>
      </c>
      <c r="RU52" s="13">
        <v>0.86395653488372082</v>
      </c>
      <c r="RV52" s="13">
        <v>0.52471139534883715</v>
      </c>
      <c r="RW52" s="13">
        <v>0.71274211627906958</v>
      </c>
      <c r="RX52" s="13">
        <v>0.39325541860465107</v>
      </c>
      <c r="RY52" s="13">
        <v>0.76984802325581392</v>
      </c>
      <c r="RZ52" s="13">
        <v>0.78252497674418597</v>
      </c>
      <c r="SA52" s="13">
        <v>4.4813953488372091E-3</v>
      </c>
      <c r="SB52" s="13">
        <v>6.3901882325581401</v>
      </c>
      <c r="SC52" s="13">
        <v>0.45539227906976737</v>
      </c>
      <c r="SD52" s="13">
        <v>0.51683260465116265</v>
      </c>
      <c r="SE52" s="13">
        <v>0.60886455813953488</v>
      </c>
      <c r="SF52" s="13">
        <v>0.65300030232558126</v>
      </c>
      <c r="SG52" s="13">
        <f t="shared" si="168"/>
        <v>1.3984272391580879</v>
      </c>
      <c r="SH52" s="21">
        <v>119.15789473684211</v>
      </c>
      <c r="SI52" s="21">
        <f>EC52-SH52+2</f>
        <v>83.84210526315789</v>
      </c>
      <c r="SJ52" s="24">
        <f>RU52*SI52</f>
        <v>72.435934740514057</v>
      </c>
      <c r="SK52" s="13">
        <v>0.80103734939759075</v>
      </c>
      <c r="SL52" s="13">
        <v>0.32756746987951796</v>
      </c>
      <c r="SM52" s="13">
        <v>4.8649397590361465E-2</v>
      </c>
      <c r="SN52" s="13">
        <v>9.1544578313253008E-2</v>
      </c>
      <c r="SO52" s="13">
        <v>9.2513253012048213E-2</v>
      </c>
      <c r="SP52" s="13">
        <v>8.8826506024096377E-2</v>
      </c>
      <c r="SQ52" s="13">
        <v>0.79493177108433721</v>
      </c>
      <c r="SR52" s="13">
        <v>0.88514686746987903</v>
      </c>
      <c r="SS52" s="13">
        <v>0.56319821686747007</v>
      </c>
      <c r="ST52" s="13">
        <v>0.74061104819277113</v>
      </c>
      <c r="SU52" s="13">
        <v>0.41955606024096381</v>
      </c>
      <c r="SV52" s="13">
        <v>0.79244649397590383</v>
      </c>
      <c r="SW52" s="13">
        <v>0.79999772289156579</v>
      </c>
      <c r="SX52" s="13">
        <v>-9.6867469879518035E-4</v>
      </c>
      <c r="SY52" s="13">
        <v>7.7664041084337319</v>
      </c>
      <c r="SZ52" s="13">
        <v>0.4740601927710843</v>
      </c>
      <c r="TA52" s="13">
        <v>0.52776669879518112</v>
      </c>
      <c r="TB52" s="13">
        <v>0.62935112048192765</v>
      </c>
      <c r="TC52" s="13">
        <v>0.66719101204819231</v>
      </c>
      <c r="TD52" s="13">
        <v>1.6924732730000001</v>
      </c>
      <c r="TE52" s="13">
        <v>-0.715452121</v>
      </c>
      <c r="TF52" s="13">
        <f t="shared" si="73"/>
        <v>1.5601797086520859</v>
      </c>
      <c r="TG52" s="21">
        <v>112.27272727272727</v>
      </c>
      <c r="TH52" s="21">
        <f t="shared" si="169"/>
        <v>90.727272727272734</v>
      </c>
      <c r="TI52" s="24">
        <f t="shared" si="74"/>
        <v>80.306961248630842</v>
      </c>
      <c r="TJ52" s="26">
        <v>51</v>
      </c>
      <c r="TK52" s="24">
        <v>5.0199999999999996</v>
      </c>
      <c r="TL52" s="13">
        <v>1.05</v>
      </c>
      <c r="TM52" s="24">
        <v>78</v>
      </c>
      <c r="TN52" s="24">
        <v>28.4</v>
      </c>
      <c r="TO52" s="24">
        <v>5.9</v>
      </c>
      <c r="TP52" s="24">
        <v>11.7</v>
      </c>
    </row>
    <row r="53" spans="1:536" x14ac:dyDescent="0.25">
      <c r="A53" s="10">
        <v>52</v>
      </c>
      <c r="B53" s="20">
        <v>7</v>
      </c>
      <c r="C53" s="21">
        <v>207</v>
      </c>
      <c r="D53" s="21">
        <v>2</v>
      </c>
      <c r="E53" s="13" t="s">
        <v>67</v>
      </c>
      <c r="F53" s="21">
        <v>2</v>
      </c>
      <c r="G53" s="24">
        <f t="shared" si="17"/>
        <v>179.20000000000002</v>
      </c>
      <c r="H53" s="24">
        <f t="shared" si="18"/>
        <v>59.733333333333341</v>
      </c>
      <c r="I53" s="21">
        <v>160</v>
      </c>
      <c r="J53" s="13">
        <f t="shared" si="19"/>
        <v>59.733333333333341</v>
      </c>
      <c r="K53" s="13">
        <f t="shared" si="20"/>
        <v>59.733333333333341</v>
      </c>
      <c r="L53" s="13">
        <f t="shared" si="21"/>
        <v>59.733333333333341</v>
      </c>
      <c r="M53" s="22">
        <v>408705.384983</v>
      </c>
      <c r="N53" s="22">
        <v>3660497.9423000002</v>
      </c>
      <c r="O53" s="23">
        <v>33.079248999999997</v>
      </c>
      <c r="P53" s="23">
        <v>-111.978149</v>
      </c>
      <c r="Q53" s="13">
        <v>46.4</v>
      </c>
      <c r="R53" s="13">
        <v>26.72</v>
      </c>
      <c r="S53" s="13">
        <v>26.880000000000003</v>
      </c>
      <c r="T53" s="13">
        <v>50.4</v>
      </c>
      <c r="U53" s="13">
        <v>20.72</v>
      </c>
      <c r="V53" s="13">
        <v>28.88</v>
      </c>
      <c r="W53" s="10">
        <v>-9999</v>
      </c>
      <c r="X53" s="10">
        <v>-9999</v>
      </c>
      <c r="Y53" s="10">
        <v>-9999</v>
      </c>
      <c r="Z53" s="13">
        <v>45.1492537313433</v>
      </c>
      <c r="AA53" s="21">
        <v>-9999</v>
      </c>
      <c r="AB53" s="21">
        <v>-9999</v>
      </c>
      <c r="AC53" s="21">
        <v>-9999</v>
      </c>
      <c r="AD53" s="10">
        <v>8.4</v>
      </c>
      <c r="AE53" s="10">
        <v>7.2</v>
      </c>
      <c r="AF53" s="13">
        <v>0.62</v>
      </c>
      <c r="AG53" s="10" t="s">
        <v>126</v>
      </c>
      <c r="AH53" s="10">
        <v>2</v>
      </c>
      <c r="AI53" s="24">
        <v>0.9</v>
      </c>
      <c r="AJ53" s="24">
        <v>1.1000000000000001</v>
      </c>
      <c r="AK53" s="10">
        <v>3</v>
      </c>
      <c r="AL53" s="10">
        <v>280</v>
      </c>
      <c r="AM53" s="10">
        <v>24</v>
      </c>
      <c r="AN53" s="13">
        <v>0.61</v>
      </c>
      <c r="AO53" s="24">
        <v>5.3</v>
      </c>
      <c r="AP53" s="24">
        <v>9.4</v>
      </c>
      <c r="AQ53" s="13">
        <v>2.38</v>
      </c>
      <c r="AR53" s="10">
        <v>3601</v>
      </c>
      <c r="AS53" s="10">
        <v>292</v>
      </c>
      <c r="AT53" s="10">
        <v>233</v>
      </c>
      <c r="AU53" s="10">
        <v>22.2</v>
      </c>
      <c r="AV53" s="10">
        <v>0</v>
      </c>
      <c r="AW53" s="10">
        <v>3</v>
      </c>
      <c r="AX53" s="10">
        <v>81</v>
      </c>
      <c r="AY53" s="10">
        <v>11</v>
      </c>
      <c r="AZ53" s="10">
        <v>5</v>
      </c>
      <c r="BA53" s="10">
        <v>0.9</v>
      </c>
      <c r="BB53" s="10">
        <v>27</v>
      </c>
      <c r="BC53" s="25">
        <v>2.6471907871778253</v>
      </c>
      <c r="BD53" s="25">
        <v>1.7716338955983628</v>
      </c>
      <c r="BE53" s="25">
        <v>1.3825804841527329</v>
      </c>
      <c r="BF53" s="25">
        <v>0.97344249201277955</v>
      </c>
      <c r="BG53" s="25">
        <v>1.4142221778022084</v>
      </c>
      <c r="BH53" s="25">
        <v>1.5547914486470324</v>
      </c>
      <c r="BI53" s="13">
        <f t="shared" si="22"/>
        <v>17.675298731104753</v>
      </c>
      <c r="BJ53" s="13">
        <f t="shared" si="23"/>
        <v>23.205620667715685</v>
      </c>
      <c r="BK53" s="13">
        <f t="shared" si="24"/>
        <v>27.099390635766802</v>
      </c>
      <c r="BL53" s="13">
        <f t="shared" ref="BL53:BM53" si="220">(BK53+(BG53*4))</f>
        <v>32.756279346975639</v>
      </c>
      <c r="BM53" s="13">
        <f t="shared" si="220"/>
        <v>38.975445141563767</v>
      </c>
      <c r="BN53" s="13">
        <f t="shared" si="26"/>
        <v>3.8937699680511182</v>
      </c>
      <c r="BO53" s="13">
        <f t="shared" si="27"/>
        <v>5.6568887112088335</v>
      </c>
      <c r="BP53" s="13">
        <f t="shared" si="28"/>
        <v>6.2191657945881298</v>
      </c>
      <c r="BQ53" s="13">
        <f t="shared" si="29"/>
        <v>15.769824473848082</v>
      </c>
      <c r="BR53" s="25">
        <v>2.7269554813300765</v>
      </c>
      <c r="BS53" s="25">
        <v>2.8346142329573807</v>
      </c>
      <c r="BT53" s="25">
        <v>2.4906413775892191</v>
      </c>
      <c r="BU53" s="25">
        <v>2.5359424920127798</v>
      </c>
      <c r="BV53" s="25">
        <v>3.8628754185198138</v>
      </c>
      <c r="BW53" s="25">
        <v>4.2208601186026806</v>
      </c>
      <c r="BX53" s="13">
        <f t="shared" si="30"/>
        <v>22.246278857149829</v>
      </c>
      <c r="BY53" s="13">
        <f t="shared" si="31"/>
        <v>32.208844367506707</v>
      </c>
      <c r="BZ53" s="13">
        <f t="shared" si="32"/>
        <v>42.352614335557824</v>
      </c>
      <c r="CA53" s="13">
        <f t="shared" si="33"/>
        <v>10.143769968051119</v>
      </c>
      <c r="CB53" s="13">
        <f t="shared" si="34"/>
        <v>15.451501674079255</v>
      </c>
      <c r="CC53" s="13">
        <f t="shared" si="35"/>
        <v>16.883440474410722</v>
      </c>
      <c r="CD53" s="13">
        <f t="shared" si="36"/>
        <v>42.478712116541097</v>
      </c>
      <c r="CE53" s="13">
        <v>13.665000000000001</v>
      </c>
      <c r="CF53" s="13">
        <v>17.945</v>
      </c>
      <c r="CG53" s="13">
        <v>1.3650000000000002</v>
      </c>
      <c r="CH53" s="13">
        <v>1.115</v>
      </c>
      <c r="CI53" s="13">
        <v>0.95500000000000007</v>
      </c>
      <c r="CJ53" s="13">
        <v>0.78</v>
      </c>
      <c r="CK53" s="13">
        <f t="shared" si="213"/>
        <v>126.44</v>
      </c>
      <c r="CL53" s="13">
        <f t="shared" si="214"/>
        <v>131.9</v>
      </c>
      <c r="CM53" s="13">
        <f t="shared" si="215"/>
        <v>136.36000000000001</v>
      </c>
      <c r="CN53" s="13">
        <f t="shared" si="194"/>
        <v>140.18</v>
      </c>
      <c r="CO53" s="13">
        <f t="shared" si="194"/>
        <v>143.30000000000001</v>
      </c>
      <c r="CP53" s="13">
        <f t="shared" si="216"/>
        <v>4.46</v>
      </c>
      <c r="CQ53" s="13">
        <f t="shared" si="217"/>
        <v>3.8200000000000003</v>
      </c>
      <c r="CR53" s="13">
        <f t="shared" si="218"/>
        <v>3.12</v>
      </c>
      <c r="CS53" s="13">
        <f t="shared" si="219"/>
        <v>11.400000000000002</v>
      </c>
      <c r="CT53" s="10">
        <v>-9999</v>
      </c>
      <c r="CU53" s="10">
        <v>-9999</v>
      </c>
      <c r="CV53" s="10">
        <v>-9999</v>
      </c>
      <c r="CW53" s="10">
        <v>-9999</v>
      </c>
      <c r="CX53" s="10">
        <v>-9999</v>
      </c>
      <c r="CY53" s="10">
        <v>-9999</v>
      </c>
      <c r="CZ53" s="13">
        <v>15.2</v>
      </c>
      <c r="DA53" s="13">
        <v>15.2</v>
      </c>
      <c r="DB53" s="13">
        <v>15.2</v>
      </c>
      <c r="DC53" s="13">
        <v>27</v>
      </c>
      <c r="DD53" s="13">
        <v>36.333333333333336</v>
      </c>
      <c r="DE53" s="13">
        <v>35.666666666666664</v>
      </c>
      <c r="DF53" s="13">
        <v>47.333333333333336</v>
      </c>
      <c r="DG53" s="13">
        <v>50</v>
      </c>
      <c r="DH53" s="13">
        <v>59</v>
      </c>
      <c r="DI53" s="13">
        <v>60.666666666666664</v>
      </c>
      <c r="DJ53" s="13">
        <v>69.666666666666671</v>
      </c>
      <c r="DK53" s="13">
        <v>67</v>
      </c>
      <c r="DL53" s="13">
        <v>77.666666666666671</v>
      </c>
      <c r="DM53" s="13">
        <v>80.333333333333329</v>
      </c>
      <c r="DN53" s="13">
        <v>90</v>
      </c>
      <c r="DO53" s="13">
        <v>84</v>
      </c>
      <c r="DP53" s="13">
        <v>94.333333333333329</v>
      </c>
      <c r="DQ53" s="13">
        <f t="shared" si="45"/>
        <v>77.1111111111111</v>
      </c>
      <c r="DR53" s="13">
        <f t="shared" si="46"/>
        <v>77.1111111111111</v>
      </c>
      <c r="DS53" s="13">
        <v>81.666666666666671</v>
      </c>
      <c r="DT53" s="13">
        <v>91.666666666666671</v>
      </c>
      <c r="DU53" s="21">
        <v>131</v>
      </c>
      <c r="DV53" s="21">
        <v>147</v>
      </c>
      <c r="DW53" s="21">
        <v>166</v>
      </c>
      <c r="DX53" s="21">
        <v>171</v>
      </c>
      <c r="DY53" s="21">
        <v>178</v>
      </c>
      <c r="DZ53" s="21">
        <v>189</v>
      </c>
      <c r="EA53" s="21">
        <v>199</v>
      </c>
      <c r="EB53" s="21">
        <v>199</v>
      </c>
      <c r="EC53" s="21">
        <v>201</v>
      </c>
      <c r="ED53" s="21">
        <v>203</v>
      </c>
      <c r="EE53" s="12">
        <v>-9999</v>
      </c>
      <c r="EF53" s="12">
        <v>-9999</v>
      </c>
      <c r="EG53" s="12">
        <v>-9999</v>
      </c>
      <c r="EH53" s="12">
        <v>-9999</v>
      </c>
      <c r="EI53" s="12">
        <v>-9999</v>
      </c>
      <c r="EJ53" s="12">
        <v>-9999</v>
      </c>
      <c r="EK53" s="12">
        <v>-9999</v>
      </c>
      <c r="EL53" s="12">
        <v>-9999</v>
      </c>
      <c r="EM53" s="12">
        <v>-9999</v>
      </c>
      <c r="EN53" s="12">
        <v>-9999</v>
      </c>
      <c r="EO53" s="10">
        <v>-9999</v>
      </c>
      <c r="EP53" s="10">
        <v>-9999</v>
      </c>
      <c r="EQ53" s="10">
        <v>-9999</v>
      </c>
      <c r="ER53" s="10">
        <v>-9999</v>
      </c>
      <c r="ES53" s="10">
        <v>-9999</v>
      </c>
      <c r="ET53" s="10">
        <v>-9999</v>
      </c>
      <c r="EU53" s="10">
        <v>-9999</v>
      </c>
      <c r="EV53" s="10">
        <v>-9999</v>
      </c>
      <c r="EW53" s="10">
        <v>-9999</v>
      </c>
      <c r="EX53" s="10">
        <v>-9999</v>
      </c>
      <c r="EY53" s="21">
        <v>-9999</v>
      </c>
      <c r="EZ53" s="21">
        <v>-9999</v>
      </c>
      <c r="FA53" s="21">
        <v>-9999</v>
      </c>
      <c r="FB53" s="21">
        <v>-9999</v>
      </c>
      <c r="FC53" s="21">
        <v>-9999</v>
      </c>
      <c r="FD53" s="21">
        <v>-9999</v>
      </c>
      <c r="FE53" s="21">
        <v>-9999</v>
      </c>
      <c r="FF53" s="21">
        <v>-9999</v>
      </c>
      <c r="FG53" s="21">
        <v>-9999</v>
      </c>
      <c r="FH53" s="10">
        <v>-9999</v>
      </c>
      <c r="FI53" s="13">
        <v>211.58999999999997</v>
      </c>
      <c r="FJ53" s="10">
        <v>13</v>
      </c>
      <c r="FK53" s="10">
        <v>216.07</v>
      </c>
      <c r="FL53" s="10">
        <v>83</v>
      </c>
      <c r="FM53" s="10">
        <v>79.489999999999995</v>
      </c>
      <c r="FN53" s="10">
        <v>240.40999999999997</v>
      </c>
      <c r="FO53" s="10">
        <v>139.03</v>
      </c>
      <c r="FP53" s="10">
        <v>110</v>
      </c>
      <c r="FQ53" s="13">
        <f t="shared" si="47"/>
        <v>1078.4313725490197</v>
      </c>
      <c r="FR53" s="13">
        <f t="shared" si="48"/>
        <v>962.88515406162458</v>
      </c>
      <c r="FS53" s="13">
        <f t="shared" si="156"/>
        <v>2074.411764705882</v>
      </c>
      <c r="FT53" s="13">
        <f t="shared" si="157"/>
        <v>2118.3333333333335</v>
      </c>
      <c r="FU53" s="13">
        <f t="shared" si="49"/>
        <v>779.31372549019613</v>
      </c>
      <c r="FV53" s="13">
        <f t="shared" si="50"/>
        <v>2356.9607843137251</v>
      </c>
      <c r="FW53" s="13">
        <f t="shared" si="51"/>
        <v>7329.0196078431363</v>
      </c>
      <c r="FX53" s="13">
        <f t="shared" si="52"/>
        <v>1363.0392156862745</v>
      </c>
      <c r="FY53" s="13">
        <v>61.87</v>
      </c>
      <c r="FZ53" s="13">
        <v>75.58</v>
      </c>
      <c r="GA53" s="13">
        <f t="shared" si="53"/>
        <v>1.5799999999999983</v>
      </c>
      <c r="GB53" s="10">
        <v>3.12</v>
      </c>
      <c r="GC53" s="13">
        <f t="shared" si="54"/>
        <v>64.721647058823521</v>
      </c>
      <c r="GD53" s="13">
        <v>1.05</v>
      </c>
      <c r="GE53" s="13">
        <f t="shared" si="55"/>
        <v>22.242500000000003</v>
      </c>
      <c r="GF53" s="13">
        <v>1.54</v>
      </c>
      <c r="GG53" s="13">
        <f t="shared" si="56"/>
        <v>12.001431372549021</v>
      </c>
      <c r="GH53" s="13">
        <v>4.0999999999999996</v>
      </c>
      <c r="GI53" s="13">
        <f t="shared" si="57"/>
        <v>55.884607843137246</v>
      </c>
      <c r="GJ53" s="13">
        <f t="shared" si="58"/>
        <v>154.85018627450978</v>
      </c>
      <c r="GK53" s="13">
        <f t="shared" si="59"/>
        <v>138.25909488795514</v>
      </c>
      <c r="GL53" s="10">
        <v>18.600000000000001</v>
      </c>
      <c r="GM53" s="13">
        <v>5.23</v>
      </c>
      <c r="GN53" s="13">
        <f t="shared" si="60"/>
        <v>4046.6002847363675</v>
      </c>
      <c r="GO53" s="13">
        <v>1.92</v>
      </c>
      <c r="GP53" s="13">
        <f t="shared" si="61"/>
        <v>0.36711281070745694</v>
      </c>
      <c r="GQ53" s="13">
        <f t="shared" si="62"/>
        <v>1485.5588043391633</v>
      </c>
      <c r="GR53" s="13">
        <f t="shared" si="63"/>
        <v>1663.825860859863</v>
      </c>
      <c r="GS53" s="21">
        <v>-9999</v>
      </c>
      <c r="GT53" s="13">
        <v>4456.75</v>
      </c>
      <c r="GU53" s="13">
        <f t="shared" si="64"/>
        <v>1648.9974999999999</v>
      </c>
      <c r="GV53" s="13">
        <f t="shared" si="65"/>
        <v>1846.8772000000001</v>
      </c>
      <c r="GW53" s="21">
        <v>-9999</v>
      </c>
      <c r="GX53" s="21">
        <v>-9999</v>
      </c>
      <c r="GY53" s="13">
        <v>2.44</v>
      </c>
      <c r="GZ53" s="13">
        <f t="shared" si="66"/>
        <v>2.38</v>
      </c>
      <c r="HA53" s="21">
        <v>2431</v>
      </c>
      <c r="HB53" s="13">
        <f t="shared" si="158"/>
        <v>0.4550669216061185</v>
      </c>
      <c r="HC53" s="21">
        <f t="shared" ref="HC53:HC61" si="221">GY53*(43560/(GL53*6.667*0.454))</f>
        <v>1887.8976471810201</v>
      </c>
      <c r="HD53" s="22">
        <f t="shared" si="159"/>
        <v>1.2708333333333335</v>
      </c>
      <c r="HE53" s="21">
        <f t="shared" si="160"/>
        <v>1880.9340902856802</v>
      </c>
      <c r="HF53" s="13">
        <v>4.53</v>
      </c>
      <c r="HG53" s="22">
        <f t="shared" si="67"/>
        <v>85.521763417300207</v>
      </c>
      <c r="HH53" s="22">
        <v>0</v>
      </c>
      <c r="HI53" s="13">
        <v>0.53939999999999999</v>
      </c>
      <c r="HJ53" s="13">
        <v>0.38895714285714283</v>
      </c>
      <c r="HK53" s="13">
        <v>0.39493571428571428</v>
      </c>
      <c r="HL53" s="13">
        <v>0.3342214285714285</v>
      </c>
      <c r="HM53" s="13">
        <v>0.20317857142857143</v>
      </c>
      <c r="HN53" s="13">
        <v>0.18547142857142856</v>
      </c>
      <c r="HO53" s="13">
        <v>0.23486650000000003</v>
      </c>
      <c r="HP53" s="13">
        <v>0.15463942857142857</v>
      </c>
      <c r="HQ53" s="13">
        <v>7.566500000000001E-2</v>
      </c>
      <c r="HR53" s="13">
        <v>-7.6323571428571421E-3</v>
      </c>
      <c r="HS53" s="13">
        <v>0.16207885714285716</v>
      </c>
      <c r="HT53" s="13">
        <v>0.45278307142857138</v>
      </c>
      <c r="HU53" s="13">
        <v>0.48826621428571426</v>
      </c>
      <c r="HV53" s="13">
        <v>0.13104285714285716</v>
      </c>
      <c r="HW53" s="13">
        <v>0.61419578571428579</v>
      </c>
      <c r="HX53" s="13">
        <v>1.0495985714285714</v>
      </c>
      <c r="HY53" s="13">
        <v>0.69045714285714299</v>
      </c>
      <c r="HZ53" s="13">
        <v>1.0424659999999999</v>
      </c>
      <c r="IA53" s="13">
        <v>0.73343999999999998</v>
      </c>
      <c r="IB53" s="13">
        <v>0.59299411764705845</v>
      </c>
      <c r="IC53" s="13">
        <v>0.43357058823529421</v>
      </c>
      <c r="ID53" s="13">
        <v>0.42538823529411762</v>
      </c>
      <c r="IE53" s="13">
        <v>0.38774117647058809</v>
      </c>
      <c r="IF53" s="13">
        <v>0.2666411764705881</v>
      </c>
      <c r="IG53" s="13">
        <v>0.24057058823529412</v>
      </c>
      <c r="IH53" s="13">
        <v>0.20913423529411757</v>
      </c>
      <c r="II53" s="13">
        <v>0.16440494117647059</v>
      </c>
      <c r="IJ53" s="13">
        <v>5.5677999999999984E-2</v>
      </c>
      <c r="IK53" s="13">
        <v>9.3722352941176465E-3</v>
      </c>
      <c r="IL53" s="13">
        <v>0.15525741176470589</v>
      </c>
      <c r="IM53" s="13">
        <v>0.37946329411764695</v>
      </c>
      <c r="IN53" s="13">
        <v>0.42264000000000002</v>
      </c>
      <c r="IO53" s="13">
        <v>0.1211</v>
      </c>
      <c r="IP53" s="13">
        <v>0.52948647058823561</v>
      </c>
      <c r="IQ53" s="13">
        <v>0.94475588235294106</v>
      </c>
      <c r="IR53" s="13">
        <v>0.74186617647058817</v>
      </c>
      <c r="IS53" s="13">
        <v>0.95172423529411765</v>
      </c>
      <c r="IT53" s="13">
        <v>0.77615276470588235</v>
      </c>
      <c r="IU53" s="13">
        <v>0.62843333333333351</v>
      </c>
      <c r="IV53" s="13">
        <v>0.43599999999999989</v>
      </c>
      <c r="IW53" s="13">
        <v>0.43798750000000003</v>
      </c>
      <c r="IX53" s="13">
        <v>0.38419583333333335</v>
      </c>
      <c r="IY53" s="13">
        <v>0.28271249999999998</v>
      </c>
      <c r="IZ53" s="13">
        <v>0.24716666666666673</v>
      </c>
      <c r="JA53" s="13">
        <v>0.24106037499999999</v>
      </c>
      <c r="JB53" s="13">
        <v>0.17843629166666666</v>
      </c>
      <c r="JC53" s="13">
        <v>6.3171583333333337E-2</v>
      </c>
      <c r="JD53" s="13">
        <v>-2.2994999999999999E-3</v>
      </c>
      <c r="JE53" s="13">
        <v>0.18066925</v>
      </c>
      <c r="JF53" s="13">
        <v>0.37935187500000001</v>
      </c>
      <c r="JG53" s="13">
        <v>0.43528991666666667</v>
      </c>
      <c r="JH53" s="13">
        <v>0.10148333333333331</v>
      </c>
      <c r="JI53" s="13">
        <v>0.63631929166666679</v>
      </c>
      <c r="JJ53" s="13">
        <v>1.0152536666666665</v>
      </c>
      <c r="JK53" s="13">
        <v>0.74971183333333336</v>
      </c>
      <c r="JL53" s="13">
        <v>1.0128464166666664</v>
      </c>
      <c r="JM53" s="13">
        <v>0.78792095833333342</v>
      </c>
      <c r="JN53" s="13">
        <v>0.67764999999999997</v>
      </c>
      <c r="JO53" s="13">
        <v>0.44057777777777773</v>
      </c>
      <c r="JP53" s="13">
        <v>0.45039444444444438</v>
      </c>
      <c r="JQ53" s="13">
        <v>0.39562222222222221</v>
      </c>
      <c r="JR53" s="13">
        <v>0.28869444444444442</v>
      </c>
      <c r="JS53" s="13">
        <v>0.2527833333333333</v>
      </c>
      <c r="JT53" s="13">
        <v>0.26228233333333334</v>
      </c>
      <c r="JU53" s="13">
        <v>0.20099105555555552</v>
      </c>
      <c r="JV53" s="13">
        <v>5.3596444444444433E-2</v>
      </c>
      <c r="JW53" s="13">
        <v>-1.1159777777777777E-2</v>
      </c>
      <c r="JX53" s="13">
        <v>0.21171538888888888</v>
      </c>
      <c r="JY53" s="13">
        <v>0.40205722222222223</v>
      </c>
      <c r="JZ53" s="13">
        <v>0.45616138888888891</v>
      </c>
      <c r="KA53" s="13">
        <v>0.10692777777777779</v>
      </c>
      <c r="KB53" s="13">
        <v>0.71292277777777768</v>
      </c>
      <c r="KC53" s="13">
        <v>1.0589943333333331</v>
      </c>
      <c r="KD53" s="13">
        <v>0.8083798888888889</v>
      </c>
      <c r="KE53" s="13">
        <v>1.0487844444444443</v>
      </c>
      <c r="KF53" s="13">
        <v>0.8417509999999998</v>
      </c>
      <c r="KG53" s="13">
        <v>0.564962962962963</v>
      </c>
      <c r="KH53" s="13">
        <v>0.36657407407407411</v>
      </c>
      <c r="KI53" s="13">
        <v>0.32697777777777787</v>
      </c>
      <c r="KJ53" s="13">
        <v>0.32760370370370362</v>
      </c>
      <c r="KK53" s="13">
        <v>0.2266185185185185</v>
      </c>
      <c r="KL53" s="13">
        <v>0.19674444444444444</v>
      </c>
      <c r="KM53" s="13">
        <v>0.26554507407407407</v>
      </c>
      <c r="KN53" s="13">
        <v>0.26639740740740747</v>
      </c>
      <c r="KO53" s="13">
        <v>5.6257666666666664E-2</v>
      </c>
      <c r="KP53" s="13">
        <v>5.7123999999999994E-2</v>
      </c>
      <c r="KQ53" s="13">
        <v>0.21263600000000002</v>
      </c>
      <c r="KR53" s="13">
        <v>0.42685418518518525</v>
      </c>
      <c r="KS53" s="13">
        <v>0.48289659259259254</v>
      </c>
      <c r="KT53" s="13">
        <v>0.10098518518518519</v>
      </c>
      <c r="KU53" s="13">
        <v>0.7284555925925924</v>
      </c>
      <c r="KV53" s="13">
        <v>0.80404648148148161</v>
      </c>
      <c r="KW53" s="13">
        <v>0.80531229629629653</v>
      </c>
      <c r="KX53" s="13">
        <v>0.83794792592592615</v>
      </c>
      <c r="KY53" s="13">
        <v>0.83937714814814812</v>
      </c>
      <c r="KZ53" s="13">
        <v>0.53946451612903223</v>
      </c>
      <c r="LA53" s="13">
        <v>0.30690322580645157</v>
      </c>
      <c r="LB53" s="13">
        <v>0.23757419354838713</v>
      </c>
      <c r="LC53" s="13">
        <v>0.22509677419354829</v>
      </c>
      <c r="LD53" s="13">
        <v>0.18748387096774183</v>
      </c>
      <c r="LE53" s="13">
        <v>0.16283548387096772</v>
      </c>
      <c r="LF53" s="13">
        <v>0.40977796774193559</v>
      </c>
      <c r="LG53" s="13">
        <v>0.3876702903225806</v>
      </c>
      <c r="LH53" s="13">
        <v>0.15374490322580645</v>
      </c>
      <c r="LI53" s="13">
        <v>0.12801022580645166</v>
      </c>
      <c r="LJ53" s="13">
        <v>0.27393496774193554</v>
      </c>
      <c r="LK53" s="13">
        <v>0.48299270967741964</v>
      </c>
      <c r="LL53" s="13">
        <v>0.53502351612903221</v>
      </c>
      <c r="LM53" s="13">
        <v>3.7612903225806453E-2</v>
      </c>
      <c r="LN53" s="13">
        <v>1.4077582580645163</v>
      </c>
      <c r="LO53" s="13">
        <v>0.71344796774193586</v>
      </c>
      <c r="LP53" s="13">
        <v>0.67275761290322578</v>
      </c>
      <c r="LQ53" s="13">
        <v>0.77488025806451599</v>
      </c>
      <c r="LR53" s="13">
        <v>0.74304745161290353</v>
      </c>
      <c r="LS53" s="13">
        <v>41.56</v>
      </c>
      <c r="LT53" s="13">
        <v>42.6</v>
      </c>
      <c r="LU53" s="13">
        <v>104.76666667000001</v>
      </c>
      <c r="LV53" s="13">
        <f t="shared" si="96"/>
        <v>26.233333329999994</v>
      </c>
      <c r="LW53" s="13">
        <f t="shared" si="161"/>
        <v>10.169883948170128</v>
      </c>
      <c r="LX53" s="13">
        <v>0.51570000000000005</v>
      </c>
      <c r="LY53" s="13">
        <v>0.27589999999999998</v>
      </c>
      <c r="LZ53" s="13">
        <v>0.16159999999999999</v>
      </c>
      <c r="MA53" s="13">
        <v>0.17280000000000001</v>
      </c>
      <c r="MB53" s="13">
        <v>0.14149999999999999</v>
      </c>
      <c r="MC53" s="13">
        <v>0.127</v>
      </c>
      <c r="MD53" s="13">
        <v>0.496</v>
      </c>
      <c r="ME53" s="13">
        <v>0.52210000000000001</v>
      </c>
      <c r="MF53" s="13">
        <v>0.22939999999999999</v>
      </c>
      <c r="MG53" s="13">
        <v>0.26190000000000002</v>
      </c>
      <c r="MH53" s="13">
        <v>0.30180000000000001</v>
      </c>
      <c r="MI53" s="13">
        <v>0.56799999999999995</v>
      </c>
      <c r="MJ53" s="13">
        <v>0.60350000000000004</v>
      </c>
      <c r="MK53" s="13">
        <v>3.1300000000000001E-2</v>
      </c>
      <c r="ML53" s="13">
        <v>1.9975000000000001</v>
      </c>
      <c r="MM53" s="13">
        <v>0.57909999999999995</v>
      </c>
      <c r="MN53" s="13">
        <v>0.60929999999999995</v>
      </c>
      <c r="MO53" s="13">
        <v>0.67589999999999995</v>
      </c>
      <c r="MP53" s="13">
        <v>0.69950000000000001</v>
      </c>
      <c r="MQ53" s="13">
        <v>38.136923076999999</v>
      </c>
      <c r="MR53" s="13">
        <v>36.949230769000003</v>
      </c>
      <c r="MS53" s="13">
        <v>37.061538462000001</v>
      </c>
      <c r="MT53" s="13">
        <f t="shared" si="69"/>
        <v>-1.0753846149999973</v>
      </c>
      <c r="MU53" s="13">
        <v>112.12307692</v>
      </c>
      <c r="MV53" s="13">
        <f t="shared" si="70"/>
        <v>34.876923079999997</v>
      </c>
      <c r="MW53" s="13">
        <f t="shared" si="162"/>
        <v>18.209241540068</v>
      </c>
      <c r="MX53" s="13">
        <v>0.41371034482758617</v>
      </c>
      <c r="MY53" s="13">
        <v>0.20641379310344823</v>
      </c>
      <c r="MZ53" s="13">
        <v>0.10941724137931032</v>
      </c>
      <c r="NA53" s="13">
        <v>0.11737586206896554</v>
      </c>
      <c r="NB53" s="13">
        <v>9.6503448275862075E-2</v>
      </c>
      <c r="NC53" s="13">
        <v>8.2199999999999995E-2</v>
      </c>
      <c r="ND53" s="13">
        <v>0.55693099999999984</v>
      </c>
      <c r="NE53" s="13">
        <v>0.58088962068965511</v>
      </c>
      <c r="NF53" s="13">
        <v>0.274294275862069</v>
      </c>
      <c r="NG53" s="13">
        <v>0.30669810344827586</v>
      </c>
      <c r="NH53" s="13">
        <v>0.33396896551724142</v>
      </c>
      <c r="NI53" s="13">
        <v>0.62088006896551717</v>
      </c>
      <c r="NJ53" s="13">
        <v>0.66780093103448279</v>
      </c>
      <c r="NK53" s="13">
        <v>2.0872413793103447E-2</v>
      </c>
      <c r="NL53" s="13">
        <v>2.5321147586206907</v>
      </c>
      <c r="NM53" s="13">
        <v>0.57580462068965521</v>
      </c>
      <c r="NN53" s="13">
        <v>0.60004803448275867</v>
      </c>
      <c r="NO53" s="13">
        <v>0.68157258620689665</v>
      </c>
      <c r="NP53" s="13">
        <v>0.69983075862068944</v>
      </c>
      <c r="NQ53" s="13">
        <v>39.490909090999999</v>
      </c>
      <c r="NR53" s="13">
        <v>40.22</v>
      </c>
      <c r="NS53" s="13">
        <v>128.56363636</v>
      </c>
      <c r="NT53" s="13">
        <f t="shared" si="71"/>
        <v>37.436363639999996</v>
      </c>
      <c r="NU53" s="13">
        <f t="shared" si="163"/>
        <v>21.746395074839594</v>
      </c>
      <c r="NV53" s="13">
        <v>0.47805384615384622</v>
      </c>
      <c r="NW53" s="13">
        <v>0.21908269230769234</v>
      </c>
      <c r="NX53" s="13">
        <v>9.8190384615384638E-2</v>
      </c>
      <c r="NY53" s="13">
        <v>0.1082980769230769</v>
      </c>
      <c r="NZ53" s="13">
        <v>9.5009615384615331E-2</v>
      </c>
      <c r="OA53" s="13">
        <v>8.0292307692307677E-2</v>
      </c>
      <c r="OB53" s="13">
        <v>0.62862065384615395</v>
      </c>
      <c r="OC53" s="13">
        <v>0.65783661538461524</v>
      </c>
      <c r="OD53" s="13">
        <v>0.33714369230769237</v>
      </c>
      <c r="OE53" s="13">
        <v>0.3803310384615386</v>
      </c>
      <c r="OF53" s="13">
        <v>0.37061646153846151</v>
      </c>
      <c r="OG53" s="13">
        <v>0.6670244038461538</v>
      </c>
      <c r="OH53" s="13">
        <v>0.71100969230769229</v>
      </c>
      <c r="OI53" s="13">
        <v>1.3288461538461535E-2</v>
      </c>
      <c r="OJ53" s="13">
        <v>3.4276807692307685</v>
      </c>
      <c r="OK53" s="13">
        <v>0.56383240384615407</v>
      </c>
      <c r="OL53" s="13">
        <v>0.59024349999999981</v>
      </c>
      <c r="OM53" s="13">
        <v>0.68133898076923072</v>
      </c>
      <c r="ON53" s="13">
        <v>0.7006667692307692</v>
      </c>
      <c r="OO53" s="13">
        <v>38.879090908999999</v>
      </c>
      <c r="OP53" s="13">
        <v>41.05</v>
      </c>
      <c r="OQ53" s="13">
        <v>117.97272726999999</v>
      </c>
      <c r="OR53" s="13">
        <f t="shared" si="80"/>
        <v>53.027272730000007</v>
      </c>
      <c r="OS53" s="13">
        <f t="shared" si="175"/>
        <v>34.883281615780113</v>
      </c>
      <c r="OT53" s="13">
        <v>0.56861851851851852</v>
      </c>
      <c r="OU53" s="13">
        <v>0.25811111111111107</v>
      </c>
      <c r="OV53" s="13">
        <v>8.3837037037037043E-2</v>
      </c>
      <c r="OW53" s="13">
        <v>0.11073333333333332</v>
      </c>
      <c r="OX53" s="13">
        <v>0.10688518518518518</v>
      </c>
      <c r="OY53" s="13">
        <v>9.6077777777777776E-2</v>
      </c>
      <c r="OZ53" s="13">
        <v>0.67161659259259276</v>
      </c>
      <c r="PA53" s="13">
        <v>0.74127411111111097</v>
      </c>
      <c r="PB53" s="13">
        <v>0.39751870370370379</v>
      </c>
      <c r="PC53" s="13">
        <v>0.50834518518518523</v>
      </c>
      <c r="PD53" s="13">
        <v>0.37487159259259262</v>
      </c>
      <c r="PE53" s="13">
        <v>0.68159466666666668</v>
      </c>
      <c r="PF53" s="13">
        <v>0.70897744444444433</v>
      </c>
      <c r="PG53" s="13">
        <v>3.8481481481481487E-3</v>
      </c>
      <c r="PH53" s="13">
        <v>4.1492354444444448</v>
      </c>
      <c r="PI53" s="13">
        <v>0.50622874074074087</v>
      </c>
      <c r="PJ53" s="13">
        <v>0.55872818518518508</v>
      </c>
      <c r="PK53" s="13">
        <v>0.64057299999999984</v>
      </c>
      <c r="PL53" s="13">
        <v>0.67879911111111113</v>
      </c>
      <c r="PM53" s="13">
        <f t="shared" si="164"/>
        <v>0.44579469674657846</v>
      </c>
      <c r="PN53" s="13">
        <v>43.56428571</v>
      </c>
      <c r="PO53" s="13">
        <v>44.276363635999999</v>
      </c>
      <c r="PP53" s="13">
        <v>42.681818182000001</v>
      </c>
      <c r="PQ53" s="13">
        <f t="shared" si="92"/>
        <v>42.236023485253419</v>
      </c>
      <c r="PR53" s="13">
        <v>116.08181818</v>
      </c>
      <c r="PS53" s="13">
        <f t="shared" si="200"/>
        <v>72.918181820000001</v>
      </c>
      <c r="PT53" s="13">
        <f t="shared" si="165"/>
        <v>54.052360412458874</v>
      </c>
      <c r="PU53" s="13">
        <v>0.53151818181818178</v>
      </c>
      <c r="PV53" s="13">
        <v>0.22481363636363635</v>
      </c>
      <c r="PW53" s="13">
        <v>6.5377272727272728E-2</v>
      </c>
      <c r="PX53" s="13">
        <v>9.1831818181818195E-2</v>
      </c>
      <c r="PY53" s="13">
        <v>8.2890909090909098E-2</v>
      </c>
      <c r="PZ53" s="13">
        <v>7.4540909090909102E-2</v>
      </c>
      <c r="QA53" s="13">
        <v>0.70096740909090904</v>
      </c>
      <c r="QB53" s="13">
        <v>0.77622895454545437</v>
      </c>
      <c r="QC53" s="13">
        <v>0.41598154545454541</v>
      </c>
      <c r="QD53" s="13">
        <v>0.54497372727272742</v>
      </c>
      <c r="QE53" s="13">
        <v>0.40406168181818186</v>
      </c>
      <c r="QF53" s="13">
        <v>0.72671322727272736</v>
      </c>
      <c r="QG53" s="13">
        <v>0.75197722727272731</v>
      </c>
      <c r="QH53" s="13">
        <v>8.9409090909090914E-3</v>
      </c>
      <c r="QI53" s="13">
        <v>4.7965403636363639</v>
      </c>
      <c r="QJ53" s="13">
        <v>0.52118895454545477</v>
      </c>
      <c r="QK53" s="13">
        <v>0.57694390909090909</v>
      </c>
      <c r="QL53" s="13">
        <v>0.6586844999999999</v>
      </c>
      <c r="QM53" s="13">
        <v>0.69843018181818184</v>
      </c>
      <c r="QN53" s="13">
        <f t="shared" si="166"/>
        <v>0.45679855106723211</v>
      </c>
      <c r="QO53" s="13">
        <v>38.213333333000001</v>
      </c>
      <c r="QP53" s="13">
        <v>38.9</v>
      </c>
      <c r="QQ53" s="13">
        <v>112.86666667</v>
      </c>
      <c r="QR53" s="13">
        <f t="shared" si="205"/>
        <v>76.133333329999999</v>
      </c>
      <c r="QS53" s="13">
        <f t="shared" si="206"/>
        <v>59.096897736806497</v>
      </c>
      <c r="QT53" s="13">
        <v>0.5519687499999999</v>
      </c>
      <c r="QU53" s="13">
        <v>0.23202500000000006</v>
      </c>
      <c r="QV53" s="13">
        <v>6.1699999999999998E-2</v>
      </c>
      <c r="QW53" s="13">
        <v>8.5162500000000016E-2</v>
      </c>
      <c r="QX53" s="13">
        <v>8.5778124999999997E-2</v>
      </c>
      <c r="QY53" s="13">
        <v>7.8253125000000007E-2</v>
      </c>
      <c r="QZ53" s="13">
        <v>0.73066815624999992</v>
      </c>
      <c r="RA53" s="13">
        <v>0.7960663750000001</v>
      </c>
      <c r="RB53" s="13">
        <v>0.46041656250000007</v>
      </c>
      <c r="RC53" s="13">
        <v>0.57580956250000004</v>
      </c>
      <c r="RD53" s="13">
        <v>0.40767734374999998</v>
      </c>
      <c r="RE53" s="13">
        <v>0.72885778125</v>
      </c>
      <c r="RF53" s="13">
        <v>0.7504495937500002</v>
      </c>
      <c r="RG53" s="13">
        <v>-6.1562499999999996E-4</v>
      </c>
      <c r="RH53" s="13">
        <v>5.4707142812500003</v>
      </c>
      <c r="RI53" s="13">
        <v>0.51260756250000006</v>
      </c>
      <c r="RJ53" s="13">
        <v>0.55811009374999987</v>
      </c>
      <c r="RK53" s="13">
        <v>0.65353834375000008</v>
      </c>
      <c r="RL53" s="13">
        <v>0.68587984374999988</v>
      </c>
      <c r="RM53" s="13">
        <f t="shared" si="167"/>
        <v>0.53005678788492738</v>
      </c>
      <c r="RN53" s="13">
        <v>0.51739487179487187</v>
      </c>
      <c r="RO53" s="13">
        <v>0.23861282051282059</v>
      </c>
      <c r="RP53" s="13">
        <v>5.5448717948717939E-2</v>
      </c>
      <c r="RQ53" s="13">
        <v>8.7930769230769215E-2</v>
      </c>
      <c r="RR53" s="13">
        <v>8.3866666666666659E-2</v>
      </c>
      <c r="RS53" s="13">
        <v>7.3823076923076936E-2</v>
      </c>
      <c r="RT53" s="13">
        <v>0.70424741025641047</v>
      </c>
      <c r="RU53" s="13">
        <v>0.80071269230769226</v>
      </c>
      <c r="RV53" s="13">
        <v>0.45730182051282053</v>
      </c>
      <c r="RW53" s="13">
        <v>0.61760058974358967</v>
      </c>
      <c r="RX53" s="13">
        <v>0.36600446153846156</v>
      </c>
      <c r="RY53" s="13">
        <v>0.71764148717948717</v>
      </c>
      <c r="RZ53" s="13">
        <v>0.74715346153846152</v>
      </c>
      <c r="SA53" s="13">
        <v>4.0641025641025641E-3</v>
      </c>
      <c r="SB53" s="13">
        <v>4.8641916666666685</v>
      </c>
      <c r="SC53" s="13">
        <v>0.45743323076923076</v>
      </c>
      <c r="SD53" s="13">
        <v>0.51987464102564096</v>
      </c>
      <c r="SE53" s="13">
        <v>0.60250402564102556</v>
      </c>
      <c r="SF53" s="13">
        <v>0.64823810256410264</v>
      </c>
      <c r="SG53" s="13">
        <f t="shared" si="168"/>
        <v>0.65852504131614109</v>
      </c>
      <c r="SH53" s="21">
        <v>155.72972972972974</v>
      </c>
      <c r="SI53" s="21">
        <f>EC53-SH53+2</f>
        <v>47.27027027027026</v>
      </c>
      <c r="SJ53" s="24">
        <f>RU53*SI53</f>
        <v>37.849905374220363</v>
      </c>
      <c r="SK53" s="13">
        <v>0.55210238095238096</v>
      </c>
      <c r="SL53" s="13">
        <v>0.22701428571428575</v>
      </c>
      <c r="SM53" s="13">
        <v>4.815238095238096E-2</v>
      </c>
      <c r="SN53" s="13">
        <v>7.5528571428571389E-2</v>
      </c>
      <c r="SO53" s="13">
        <v>7.7509523809523778E-2</v>
      </c>
      <c r="SP53" s="13">
        <v>6.8930952380952398E-2</v>
      </c>
      <c r="SQ53" s="13">
        <v>0.75648085714285729</v>
      </c>
      <c r="SR53" s="13">
        <v>0.83595835714285704</v>
      </c>
      <c r="SS53" s="13">
        <v>0.49745928571428588</v>
      </c>
      <c r="ST53" s="13">
        <v>0.64548719047619074</v>
      </c>
      <c r="SU53" s="13">
        <v>0.41622154761904762</v>
      </c>
      <c r="SV53" s="13">
        <v>0.75173535714285733</v>
      </c>
      <c r="SW53" s="13">
        <v>0.77641042857142839</v>
      </c>
      <c r="SX53" s="13">
        <v>-1.980952380952381E-3</v>
      </c>
      <c r="SY53" s="13">
        <v>6.3005757142857153</v>
      </c>
      <c r="SZ53" s="13">
        <v>0.49826821428571427</v>
      </c>
      <c r="TA53" s="13">
        <v>0.55049523809523793</v>
      </c>
      <c r="TB53" s="13">
        <v>0.64556854761904747</v>
      </c>
      <c r="TC53" s="13">
        <v>0.6824323095238094</v>
      </c>
      <c r="TD53" s="13">
        <v>1.707941004</v>
      </c>
      <c r="TE53" s="13">
        <v>-0.69277071199999996</v>
      </c>
      <c r="TF53" s="13">
        <f t="shared" si="73"/>
        <v>0.70040821739376125</v>
      </c>
      <c r="TG53" s="21">
        <v>122.85714285714286</v>
      </c>
      <c r="TH53" s="21">
        <f t="shared" si="169"/>
        <v>80.142857142857139</v>
      </c>
      <c r="TI53" s="24">
        <f t="shared" si="74"/>
        <v>66.996091193877547</v>
      </c>
      <c r="TJ53" s="26">
        <v>52</v>
      </c>
      <c r="TK53" s="24">
        <v>5.29</v>
      </c>
      <c r="TL53" s="13">
        <v>1.05</v>
      </c>
      <c r="TM53" s="24">
        <v>80.3</v>
      </c>
      <c r="TN53" s="24">
        <v>27.5</v>
      </c>
      <c r="TO53" s="24">
        <v>5.9</v>
      </c>
      <c r="TP53" s="24">
        <v>9.6</v>
      </c>
    </row>
    <row r="54" spans="1:536" x14ac:dyDescent="0.25">
      <c r="A54" s="10">
        <v>53</v>
      </c>
      <c r="B54" s="20">
        <v>7</v>
      </c>
      <c r="C54" s="21">
        <v>307</v>
      </c>
      <c r="D54" s="21">
        <v>3</v>
      </c>
      <c r="E54" s="13" t="s">
        <v>62</v>
      </c>
      <c r="F54" s="21">
        <v>7</v>
      </c>
      <c r="G54" s="24">
        <f t="shared" si="17"/>
        <v>89.600000000000009</v>
      </c>
      <c r="H54" s="24">
        <f t="shared" si="18"/>
        <v>29.866666666666671</v>
      </c>
      <c r="I54" s="21">
        <v>80</v>
      </c>
      <c r="J54" s="13">
        <f t="shared" si="19"/>
        <v>29.866666666666671</v>
      </c>
      <c r="K54" s="13">
        <f t="shared" si="20"/>
        <v>29.866666666666671</v>
      </c>
      <c r="L54" s="13">
        <f t="shared" si="21"/>
        <v>29.866666666666671</v>
      </c>
      <c r="M54" s="22">
        <v>408704.99831</v>
      </c>
      <c r="N54" s="22">
        <v>3660475.0821810002</v>
      </c>
      <c r="O54" s="23">
        <v>33.079042999999999</v>
      </c>
      <c r="P54" s="23">
        <v>-111.978151</v>
      </c>
      <c r="Q54" s="13">
        <v>48.4</v>
      </c>
      <c r="R54" s="13">
        <v>25.439999999999998</v>
      </c>
      <c r="S54" s="13">
        <v>26.160000000000004</v>
      </c>
      <c r="T54" s="13">
        <v>46.4</v>
      </c>
      <c r="U54" s="13">
        <v>23.439999999999998</v>
      </c>
      <c r="V54" s="13">
        <v>30.160000000000004</v>
      </c>
      <c r="W54" s="10">
        <v>-9999</v>
      </c>
      <c r="X54" s="10">
        <v>-9999</v>
      </c>
      <c r="Y54" s="10">
        <v>-9999</v>
      </c>
      <c r="Z54" s="13">
        <v>46.4962962962963</v>
      </c>
      <c r="AA54" s="21">
        <v>-9999</v>
      </c>
      <c r="AB54" s="21">
        <v>-9999</v>
      </c>
      <c r="AC54" s="21">
        <v>-9999</v>
      </c>
      <c r="AD54" s="10">
        <v>8.4</v>
      </c>
      <c r="AE54" s="10">
        <v>7.2</v>
      </c>
      <c r="AF54" s="13">
        <v>0.74</v>
      </c>
      <c r="AG54" s="10" t="s">
        <v>126</v>
      </c>
      <c r="AH54" s="10">
        <v>2</v>
      </c>
      <c r="AI54" s="24">
        <v>1.1000000000000001</v>
      </c>
      <c r="AJ54" s="24">
        <v>1</v>
      </c>
      <c r="AK54" s="10">
        <v>2</v>
      </c>
      <c r="AL54" s="10">
        <v>340</v>
      </c>
      <c r="AM54" s="10">
        <v>41</v>
      </c>
      <c r="AN54" s="13">
        <v>1.72</v>
      </c>
      <c r="AO54" s="24">
        <v>5.3</v>
      </c>
      <c r="AP54" s="24">
        <v>13</v>
      </c>
      <c r="AQ54" s="13">
        <v>3.14</v>
      </c>
      <c r="AR54" s="10">
        <v>3513</v>
      </c>
      <c r="AS54" s="10">
        <v>305</v>
      </c>
      <c r="AT54" s="10">
        <v>217</v>
      </c>
      <c r="AU54" s="10">
        <v>21.9</v>
      </c>
      <c r="AV54" s="10">
        <v>0</v>
      </c>
      <c r="AW54" s="10">
        <v>4</v>
      </c>
      <c r="AX54" s="10">
        <v>80</v>
      </c>
      <c r="AY54" s="10">
        <v>12</v>
      </c>
      <c r="AZ54" s="10">
        <v>4</v>
      </c>
      <c r="BA54" s="10">
        <v>1.1000000000000001</v>
      </c>
      <c r="BB54" s="10">
        <v>55</v>
      </c>
      <c r="BC54" s="25">
        <v>2.2876794258373203</v>
      </c>
      <c r="BD54" s="25">
        <v>2.3570536828963795</v>
      </c>
      <c r="BE54" s="25">
        <v>3.6940894568690097</v>
      </c>
      <c r="BF54" s="25">
        <v>2.9314822213343983</v>
      </c>
      <c r="BG54" s="25">
        <v>2.4208380971317793</v>
      </c>
      <c r="BH54" s="25">
        <v>3.3571107896443357</v>
      </c>
      <c r="BI54" s="13">
        <f t="shared" si="22"/>
        <v>18.578932434934799</v>
      </c>
      <c r="BJ54" s="13">
        <f t="shared" si="23"/>
        <v>33.35529026241084</v>
      </c>
      <c r="BK54" s="13">
        <f t="shared" si="24"/>
        <v>45.081219147748435</v>
      </c>
      <c r="BL54" s="13">
        <f t="shared" ref="BL54:BM54" si="222">(BK54+(BG54*4))</f>
        <v>54.764571536275554</v>
      </c>
      <c r="BM54" s="13">
        <f t="shared" si="222"/>
        <v>68.193014694852891</v>
      </c>
      <c r="BN54" s="13">
        <f t="shared" si="26"/>
        <v>11.725928885337593</v>
      </c>
      <c r="BO54" s="13">
        <f t="shared" si="27"/>
        <v>9.6833523885271173</v>
      </c>
      <c r="BP54" s="13">
        <f t="shared" si="28"/>
        <v>13.428443158577343</v>
      </c>
      <c r="BQ54" s="13">
        <f t="shared" si="29"/>
        <v>34.837724432442052</v>
      </c>
      <c r="BR54" s="25">
        <v>3.2446172248803826</v>
      </c>
      <c r="BS54" s="25">
        <v>3.1760299625468162</v>
      </c>
      <c r="BT54" s="25">
        <v>2.8105031948881787</v>
      </c>
      <c r="BU54" s="25">
        <v>3.1112664802237311</v>
      </c>
      <c r="BV54" s="25">
        <v>3.3404583188348171</v>
      </c>
      <c r="BW54" s="25">
        <v>2.7585174839128048</v>
      </c>
      <c r="BX54" s="13">
        <f t="shared" si="30"/>
        <v>25.682588749708795</v>
      </c>
      <c r="BY54" s="13">
        <f t="shared" si="31"/>
        <v>36.924601529261508</v>
      </c>
      <c r="BZ54" s="13">
        <f t="shared" si="32"/>
        <v>49.369667450156435</v>
      </c>
      <c r="CA54" s="13">
        <f t="shared" si="33"/>
        <v>12.445065920894924</v>
      </c>
      <c r="CB54" s="13">
        <f t="shared" si="34"/>
        <v>13.361833275339269</v>
      </c>
      <c r="CC54" s="13">
        <f t="shared" si="35"/>
        <v>11.034069935651219</v>
      </c>
      <c r="CD54" s="13">
        <f t="shared" si="36"/>
        <v>36.840969131885409</v>
      </c>
      <c r="CE54" s="13">
        <v>4.67</v>
      </c>
      <c r="CF54" s="13">
        <v>1.7100000000000002</v>
      </c>
      <c r="CG54" s="13">
        <v>0.95</v>
      </c>
      <c r="CH54" s="13">
        <v>1.47</v>
      </c>
      <c r="CI54" s="13">
        <v>1.4649999999999999</v>
      </c>
      <c r="CJ54" s="13">
        <v>1.58</v>
      </c>
      <c r="CK54" s="13">
        <f t="shared" si="213"/>
        <v>25.52</v>
      </c>
      <c r="CL54" s="13">
        <f t="shared" si="214"/>
        <v>29.32</v>
      </c>
      <c r="CM54" s="13">
        <f t="shared" si="215"/>
        <v>35.200000000000003</v>
      </c>
      <c r="CN54" s="13">
        <f t="shared" si="194"/>
        <v>41.06</v>
      </c>
      <c r="CO54" s="13">
        <f t="shared" si="194"/>
        <v>47.38</v>
      </c>
      <c r="CP54" s="13">
        <f t="shared" si="216"/>
        <v>5.88</v>
      </c>
      <c r="CQ54" s="13">
        <f t="shared" si="217"/>
        <v>5.8599999999999994</v>
      </c>
      <c r="CR54" s="13">
        <f t="shared" si="218"/>
        <v>6.32</v>
      </c>
      <c r="CS54" s="13">
        <f t="shared" si="219"/>
        <v>18.059999999999999</v>
      </c>
      <c r="CT54" s="13">
        <v>1.8411141044681796</v>
      </c>
      <c r="CU54" s="13">
        <v>19.85745954736711</v>
      </c>
      <c r="CV54" s="13">
        <v>1.8742410643577425</v>
      </c>
      <c r="CW54" s="13">
        <v>29.924502402196296</v>
      </c>
      <c r="CX54" s="13">
        <v>1.3582614253755196</v>
      </c>
      <c r="CY54" s="13">
        <v>11.340151273037181</v>
      </c>
      <c r="CZ54" s="13">
        <v>7.5</v>
      </c>
      <c r="DA54" s="13">
        <v>7.5</v>
      </c>
      <c r="DB54" s="13">
        <v>7.5</v>
      </c>
      <c r="DC54" s="13">
        <v>30</v>
      </c>
      <c r="DD54" s="13">
        <v>37.333333333333336</v>
      </c>
      <c r="DE54" s="13">
        <v>39.666666666666664</v>
      </c>
      <c r="DF54" s="13">
        <v>51.333333333333336</v>
      </c>
      <c r="DG54" s="13">
        <v>49</v>
      </c>
      <c r="DH54" s="13">
        <v>60.333333333333336</v>
      </c>
      <c r="DI54" s="13">
        <v>53.333333333333336</v>
      </c>
      <c r="DJ54" s="13">
        <v>65.666666666666671</v>
      </c>
      <c r="DK54" s="13">
        <v>70</v>
      </c>
      <c r="DL54" s="13">
        <v>79</v>
      </c>
      <c r="DM54" s="13">
        <v>79.333333333333329</v>
      </c>
      <c r="DN54" s="13">
        <v>89.666666666666671</v>
      </c>
      <c r="DO54" s="13">
        <v>86.333333333333329</v>
      </c>
      <c r="DP54" s="13">
        <v>96.666666666666671</v>
      </c>
      <c r="DQ54" s="13">
        <f t="shared" si="45"/>
        <v>78.555555555555543</v>
      </c>
      <c r="DR54" s="13">
        <f t="shared" si="46"/>
        <v>78.555555555555543</v>
      </c>
      <c r="DS54" s="13">
        <v>80.333333333333329</v>
      </c>
      <c r="DT54" s="13">
        <v>93</v>
      </c>
      <c r="DU54" s="21">
        <v>131</v>
      </c>
      <c r="DV54" s="21">
        <v>147</v>
      </c>
      <c r="DW54" s="21">
        <v>166</v>
      </c>
      <c r="DX54" s="21">
        <v>171</v>
      </c>
      <c r="DY54" s="21">
        <v>178</v>
      </c>
      <c r="DZ54" s="21">
        <v>189</v>
      </c>
      <c r="EA54" s="21">
        <v>199</v>
      </c>
      <c r="EB54" s="21">
        <v>199</v>
      </c>
      <c r="EC54" s="21">
        <v>201</v>
      </c>
      <c r="ED54" s="21">
        <v>203</v>
      </c>
      <c r="EE54" s="12">
        <v>49.4</v>
      </c>
      <c r="EF54" s="12">
        <v>41.2</v>
      </c>
      <c r="EG54" s="12">
        <v>39.200000000000003</v>
      </c>
      <c r="EH54" s="12">
        <v>44.1</v>
      </c>
      <c r="EI54" s="12">
        <v>42.2</v>
      </c>
      <c r="EJ54" s="12">
        <v>36</v>
      </c>
      <c r="EK54" s="12">
        <v>41.7</v>
      </c>
      <c r="EL54" s="12">
        <v>37.5</v>
      </c>
      <c r="EM54" s="12">
        <v>38.700000000000003</v>
      </c>
      <c r="EN54" s="12">
        <v>41.5</v>
      </c>
      <c r="EO54" s="10">
        <v>3.96</v>
      </c>
      <c r="EP54" s="10">
        <v>5.25</v>
      </c>
      <c r="EQ54" s="10">
        <v>4.75</v>
      </c>
      <c r="ER54" s="10">
        <v>4.4800000000000004</v>
      </c>
      <c r="ES54" s="10">
        <v>4.01</v>
      </c>
      <c r="ET54" s="10">
        <v>3.83</v>
      </c>
      <c r="EU54" s="10">
        <v>4.29</v>
      </c>
      <c r="EV54" s="10">
        <v>3.94</v>
      </c>
      <c r="EW54" s="10">
        <v>3.77</v>
      </c>
      <c r="EX54" s="10">
        <v>3.06</v>
      </c>
      <c r="EY54" s="13">
        <v>29253.800000000003</v>
      </c>
      <c r="EZ54" s="13">
        <v>20195.422885572138</v>
      </c>
      <c r="FA54" s="11">
        <v>11012.763819095477</v>
      </c>
      <c r="FB54" s="13">
        <v>10656.031904287138</v>
      </c>
      <c r="FC54" s="13">
        <v>8741.1940298507452</v>
      </c>
      <c r="FD54" s="13">
        <v>7431.2375249500992</v>
      </c>
      <c r="FE54" s="11">
        <v>10208.283433133733</v>
      </c>
      <c r="FF54" s="11">
        <v>4619.8602794411172</v>
      </c>
      <c r="FG54" s="11">
        <v>2474.6987951807232</v>
      </c>
      <c r="FH54" s="12">
        <v>200.83487940630798</v>
      </c>
      <c r="FI54" s="13">
        <v>291.10999999999996</v>
      </c>
      <c r="FJ54" s="10">
        <v>14</v>
      </c>
      <c r="FK54" s="10">
        <v>317.91999999999996</v>
      </c>
      <c r="FL54" s="10">
        <v>113</v>
      </c>
      <c r="FM54" s="10">
        <v>111.40999999999998</v>
      </c>
      <c r="FN54" s="10">
        <v>313.18</v>
      </c>
      <c r="FO54" s="10">
        <v>183.7</v>
      </c>
      <c r="FP54" s="10">
        <v>143.91999999999999</v>
      </c>
      <c r="FQ54" s="13">
        <f t="shared" si="47"/>
        <v>1410.9803921568625</v>
      </c>
      <c r="FR54" s="13">
        <f t="shared" si="48"/>
        <v>1259.8039215686272</v>
      </c>
      <c r="FS54" s="13">
        <f t="shared" si="156"/>
        <v>2854.0196078431368</v>
      </c>
      <c r="FT54" s="13">
        <f t="shared" si="157"/>
        <v>3116.8627450980389</v>
      </c>
      <c r="FU54" s="13">
        <f t="shared" si="49"/>
        <v>1092.2549019607841</v>
      </c>
      <c r="FV54" s="13">
        <f t="shared" si="50"/>
        <v>3070.3921568627452</v>
      </c>
      <c r="FW54" s="13">
        <f t="shared" si="51"/>
        <v>10133.529411764704</v>
      </c>
      <c r="FX54" s="13">
        <f t="shared" si="52"/>
        <v>1800.9803921568628</v>
      </c>
      <c r="FY54" s="13">
        <v>82.36</v>
      </c>
      <c r="FZ54" s="13">
        <v>93.71</v>
      </c>
      <c r="GA54" s="13">
        <f t="shared" si="53"/>
        <v>7.6299999999999955</v>
      </c>
      <c r="GB54" s="10">
        <v>3.07</v>
      </c>
      <c r="GC54" s="13">
        <f t="shared" si="54"/>
        <v>87.618401960784297</v>
      </c>
      <c r="GD54" s="13">
        <v>0.94299999999999995</v>
      </c>
      <c r="GE54" s="13">
        <f t="shared" si="55"/>
        <v>29.392015686274505</v>
      </c>
      <c r="GF54" s="13">
        <v>1.55</v>
      </c>
      <c r="GG54" s="13">
        <f t="shared" si="56"/>
        <v>16.929950980392153</v>
      </c>
      <c r="GH54" s="13">
        <v>3.89</v>
      </c>
      <c r="GI54" s="13">
        <f t="shared" si="57"/>
        <v>70.058137254901965</v>
      </c>
      <c r="GJ54" s="13">
        <f t="shared" si="58"/>
        <v>203.99850588235293</v>
      </c>
      <c r="GK54" s="13">
        <f t="shared" si="59"/>
        <v>182.14152310924368</v>
      </c>
      <c r="GL54" s="10">
        <v>18.600000000000001</v>
      </c>
      <c r="GM54" s="13">
        <v>4.99</v>
      </c>
      <c r="GN54" s="13">
        <f t="shared" si="60"/>
        <v>3860.9054341939718</v>
      </c>
      <c r="GO54" s="13">
        <v>1.84</v>
      </c>
      <c r="GP54" s="13">
        <f t="shared" si="61"/>
        <v>0.36873747494989978</v>
      </c>
      <c r="GQ54" s="13">
        <f t="shared" si="62"/>
        <v>1423.6605208250317</v>
      </c>
      <c r="GR54" s="13">
        <f t="shared" si="63"/>
        <v>1594.4997833240357</v>
      </c>
      <c r="GS54" s="13">
        <v>4669.2106382978718</v>
      </c>
      <c r="GT54" s="13">
        <v>3986.2</v>
      </c>
      <c r="GU54" s="13">
        <f t="shared" si="64"/>
        <v>1474.894</v>
      </c>
      <c r="GV54" s="13">
        <f t="shared" si="65"/>
        <v>1651.8812800000001</v>
      </c>
      <c r="GW54" s="13">
        <f>GS54*GP54</f>
        <v>1721.712940775167</v>
      </c>
      <c r="GX54" s="13">
        <f>GW54*1.12</f>
        <v>1928.3184936681873</v>
      </c>
      <c r="GY54" s="13">
        <v>2.36</v>
      </c>
      <c r="GZ54" s="13">
        <f t="shared" si="66"/>
        <v>2.2999999999999998</v>
      </c>
      <c r="HA54" s="21">
        <v>2359</v>
      </c>
      <c r="HB54" s="13">
        <f t="shared" si="158"/>
        <v>0.46092184368737471</v>
      </c>
      <c r="HC54" s="21">
        <f t="shared" si="221"/>
        <v>1825.9993636668883</v>
      </c>
      <c r="HD54" s="22">
        <f t="shared" si="159"/>
        <v>1.2826086956521738</v>
      </c>
      <c r="HE54" s="21">
        <f t="shared" si="160"/>
        <v>1825.2256351229616</v>
      </c>
      <c r="HF54" s="13">
        <v>4.1399999999999997</v>
      </c>
      <c r="HG54" s="22">
        <f t="shared" si="67"/>
        <v>75.596373655809174</v>
      </c>
      <c r="HH54" s="22">
        <v>0</v>
      </c>
      <c r="HI54" s="13">
        <v>0.55832666666666664</v>
      </c>
      <c r="HJ54" s="13">
        <v>0.39967999999999992</v>
      </c>
      <c r="HK54" s="13">
        <v>0.40587999999999996</v>
      </c>
      <c r="HL54" s="13">
        <v>0.34277333333333337</v>
      </c>
      <c r="HM54" s="13">
        <v>0.20771999999999996</v>
      </c>
      <c r="HN54" s="13">
        <v>0.19027333333333329</v>
      </c>
      <c r="HO54" s="13">
        <v>0.23919473333333335</v>
      </c>
      <c r="HP54" s="13">
        <v>0.15813819999999998</v>
      </c>
      <c r="HQ54" s="13">
        <v>7.6620066666666681E-2</v>
      </c>
      <c r="HR54" s="13">
        <v>-7.6759333333333325E-3</v>
      </c>
      <c r="HS54" s="13">
        <v>0.16562026666666668</v>
      </c>
      <c r="HT54" s="13">
        <v>0.45766193333333327</v>
      </c>
      <c r="HU54" s="13">
        <v>0.49159513333333321</v>
      </c>
      <c r="HV54" s="13">
        <v>0.13505333333333336</v>
      </c>
      <c r="HW54" s="13">
        <v>0.62969413333333313</v>
      </c>
      <c r="HX54" s="13">
        <v>1.0500294666666667</v>
      </c>
      <c r="HY54" s="13">
        <v>0.69187753333333335</v>
      </c>
      <c r="HZ54" s="13">
        <v>1.0429895333333334</v>
      </c>
      <c r="IA54" s="13">
        <v>0.73532673333333343</v>
      </c>
      <c r="IB54" s="13">
        <v>0.57608235294117649</v>
      </c>
      <c r="IC54" s="13">
        <v>0.41847058823529393</v>
      </c>
      <c r="ID54" s="13">
        <v>0.41467647058823526</v>
      </c>
      <c r="IE54" s="13">
        <v>0.37618823529411749</v>
      </c>
      <c r="IF54" s="13">
        <v>0.26177647058823528</v>
      </c>
      <c r="IG54" s="13">
        <v>0.2344882352941178</v>
      </c>
      <c r="IH54" s="13">
        <v>0.20988164705882351</v>
      </c>
      <c r="II54" s="13">
        <v>0.16283464705882353</v>
      </c>
      <c r="IJ54" s="13">
        <v>5.318952941176467E-2</v>
      </c>
      <c r="IK54" s="13">
        <v>4.4945294117647054E-3</v>
      </c>
      <c r="IL54" s="13">
        <v>0.15844935294117637</v>
      </c>
      <c r="IM54" s="13">
        <v>0.37510647058823526</v>
      </c>
      <c r="IN54" s="13">
        <v>0.42135282352941178</v>
      </c>
      <c r="IO54" s="13">
        <v>0.11441176470588237</v>
      </c>
      <c r="IP54" s="13">
        <v>0.53149070588235292</v>
      </c>
      <c r="IQ54" s="13">
        <v>0.97301988235294101</v>
      </c>
      <c r="IR54" s="13">
        <v>0.75450758823529407</v>
      </c>
      <c r="IS54" s="13">
        <v>0.97650482352941181</v>
      </c>
      <c r="IT54" s="13">
        <v>0.78778005882352942</v>
      </c>
      <c r="IU54" s="13">
        <v>0.66319583333333343</v>
      </c>
      <c r="IV54" s="13">
        <v>0.45864583333333325</v>
      </c>
      <c r="IW54" s="13">
        <v>0.45778333333333338</v>
      </c>
      <c r="IX54" s="13">
        <v>0.40490416666666662</v>
      </c>
      <c r="IY54" s="13">
        <v>0.29329583333333337</v>
      </c>
      <c r="IZ54" s="13">
        <v>0.2576500000000001</v>
      </c>
      <c r="JA54" s="13">
        <v>0.24172370833333326</v>
      </c>
      <c r="JB54" s="13">
        <v>0.183167</v>
      </c>
      <c r="JC54" s="13">
        <v>6.2132125000000003E-2</v>
      </c>
      <c r="JD54" s="13">
        <v>8.5733333333333321E-4</v>
      </c>
      <c r="JE54" s="13">
        <v>0.18232333333333328</v>
      </c>
      <c r="JF54" s="13">
        <v>0.38662716666666658</v>
      </c>
      <c r="JG54" s="13">
        <v>0.4403380833333333</v>
      </c>
      <c r="JH54" s="13">
        <v>0.11160833333333335</v>
      </c>
      <c r="JI54" s="13">
        <v>0.63819212500000011</v>
      </c>
      <c r="JJ54" s="13">
        <v>0.99533758333333366</v>
      </c>
      <c r="JK54" s="13">
        <v>0.75374795833333319</v>
      </c>
      <c r="JL54" s="13">
        <v>0.99578220833333297</v>
      </c>
      <c r="JM54" s="13">
        <v>0.7914077083333334</v>
      </c>
      <c r="JN54" s="13">
        <v>0.68969999999999987</v>
      </c>
      <c r="JO54" s="13">
        <v>0.4511421052631579</v>
      </c>
      <c r="JP54" s="13">
        <v>0.45841578947368417</v>
      </c>
      <c r="JQ54" s="13">
        <v>0.40510526315789475</v>
      </c>
      <c r="JR54" s="13">
        <v>0.29616315789473679</v>
      </c>
      <c r="JS54" s="13">
        <v>0.25699999999999995</v>
      </c>
      <c r="JT54" s="13">
        <v>0.25974431578947366</v>
      </c>
      <c r="JU54" s="13">
        <v>0.20124247368421055</v>
      </c>
      <c r="JV54" s="13">
        <v>5.3678736842105272E-2</v>
      </c>
      <c r="JW54" s="13">
        <v>-8.1181052631578952E-3</v>
      </c>
      <c r="JX54" s="13">
        <v>0.20902326315789477</v>
      </c>
      <c r="JY54" s="13">
        <v>0.39894378947368425</v>
      </c>
      <c r="JZ54" s="13">
        <v>0.45683678947368417</v>
      </c>
      <c r="KA54" s="13">
        <v>0.10894210526315788</v>
      </c>
      <c r="KB54" s="13">
        <v>0.70341836842105254</v>
      </c>
      <c r="KC54" s="13">
        <v>1.0409111578947368</v>
      </c>
      <c r="KD54" s="13">
        <v>0.80597747368421058</v>
      </c>
      <c r="KE54" s="13">
        <v>1.0336768421052633</v>
      </c>
      <c r="KF54" s="13">
        <v>0.83942663157894737</v>
      </c>
      <c r="KG54" s="13">
        <v>0.54860400000000009</v>
      </c>
      <c r="KH54" s="13">
        <v>0.35254000000000008</v>
      </c>
      <c r="KI54" s="13">
        <v>0.32537999999999995</v>
      </c>
      <c r="KJ54" s="13">
        <v>0.32359599999999999</v>
      </c>
      <c r="KK54" s="13">
        <v>0.22365200000000002</v>
      </c>
      <c r="KL54" s="13">
        <v>0.19282799999999997</v>
      </c>
      <c r="KM54" s="13">
        <v>0.25731092000000005</v>
      </c>
      <c r="KN54" s="13">
        <v>0.25493399999999994</v>
      </c>
      <c r="KO54" s="13">
        <v>4.254028E-2</v>
      </c>
      <c r="KP54" s="13">
        <v>3.9960479999999993E-2</v>
      </c>
      <c r="KQ54" s="13">
        <v>0.21723568000000004</v>
      </c>
      <c r="KR54" s="13">
        <v>0.42017111999999995</v>
      </c>
      <c r="KS54" s="13">
        <v>0.47927503999999999</v>
      </c>
      <c r="KT54" s="13">
        <v>9.9943999999999991E-2</v>
      </c>
      <c r="KU54" s="13">
        <v>0.69608887999999991</v>
      </c>
      <c r="KV54" s="13">
        <v>0.85530087999999993</v>
      </c>
      <c r="KW54" s="13">
        <v>0.84818208000000017</v>
      </c>
      <c r="KX54" s="13">
        <v>0.88073144000000003</v>
      </c>
      <c r="KY54" s="13">
        <v>0.87502664000000008</v>
      </c>
      <c r="KZ54" s="13">
        <v>0.54748709677419349</v>
      </c>
      <c r="LA54" s="13">
        <v>0.31680322580645176</v>
      </c>
      <c r="LB54" s="13">
        <v>0.25110322580645156</v>
      </c>
      <c r="LC54" s="13">
        <v>0.2402806451612903</v>
      </c>
      <c r="LD54" s="13">
        <v>0.19495806451612901</v>
      </c>
      <c r="LE54" s="13">
        <v>0.17061612903225801</v>
      </c>
      <c r="LF54" s="13">
        <v>0.38871606451612895</v>
      </c>
      <c r="LG54" s="13">
        <v>0.37095999999999996</v>
      </c>
      <c r="LH54" s="13">
        <v>0.13731003225806448</v>
      </c>
      <c r="LI54" s="13">
        <v>0.11663254838709673</v>
      </c>
      <c r="LJ54" s="13">
        <v>0.26624061290322582</v>
      </c>
      <c r="LK54" s="13">
        <v>0.47396429032258086</v>
      </c>
      <c r="LL54" s="13">
        <v>0.52396716129032261</v>
      </c>
      <c r="LM54" s="13">
        <v>4.532258064516128E-2</v>
      </c>
      <c r="LN54" s="13">
        <v>1.2885104838709673</v>
      </c>
      <c r="LO54" s="13">
        <v>0.72149883870967746</v>
      </c>
      <c r="LP54" s="13">
        <v>0.68873390322580685</v>
      </c>
      <c r="LQ54" s="13">
        <v>0.77985696774193558</v>
      </c>
      <c r="LR54" s="13">
        <v>0.75423167741935493</v>
      </c>
      <c r="LS54" s="13">
        <v>42.625714285999997</v>
      </c>
      <c r="LT54" s="13">
        <v>42.68</v>
      </c>
      <c r="LU54" s="13">
        <v>108.25714286</v>
      </c>
      <c r="LV54" s="13">
        <f t="shared" si="96"/>
        <v>22.742857139999998</v>
      </c>
      <c r="LW54" s="13">
        <f t="shared" si="161"/>
        <v>8.4366902846543983</v>
      </c>
      <c r="LX54" s="13">
        <v>0.54149999999999998</v>
      </c>
      <c r="LY54" s="13">
        <v>0.29480000000000001</v>
      </c>
      <c r="LZ54" s="13">
        <v>0.1636</v>
      </c>
      <c r="MA54" s="13">
        <v>0.18049999999999999</v>
      </c>
      <c r="MB54" s="13">
        <v>0.1454</v>
      </c>
      <c r="MC54" s="13">
        <v>0.1328</v>
      </c>
      <c r="MD54" s="13">
        <v>0.49809999999999999</v>
      </c>
      <c r="ME54" s="13">
        <v>0.53490000000000004</v>
      </c>
      <c r="MF54" s="13">
        <v>0.2397</v>
      </c>
      <c r="MG54" s="13">
        <v>0.28599999999999998</v>
      </c>
      <c r="MH54" s="13">
        <v>0.29409999999999997</v>
      </c>
      <c r="MI54" s="13">
        <v>0.57509999999999994</v>
      </c>
      <c r="MJ54" s="13">
        <v>0.60470000000000002</v>
      </c>
      <c r="MK54" s="13">
        <v>3.5000000000000003E-2</v>
      </c>
      <c r="ML54" s="13">
        <v>2.0043000000000002</v>
      </c>
      <c r="MM54" s="13">
        <v>0.55000000000000004</v>
      </c>
      <c r="MN54" s="13">
        <v>0.59089999999999998</v>
      </c>
      <c r="MO54" s="13">
        <v>0.65169999999999995</v>
      </c>
      <c r="MP54" s="13">
        <v>0.6835</v>
      </c>
      <c r="MQ54" s="13">
        <v>37.908749999999998</v>
      </c>
      <c r="MR54" s="13">
        <v>36.950000000000003</v>
      </c>
      <c r="MS54" s="13">
        <v>37.020000000000003</v>
      </c>
      <c r="MT54" s="13">
        <f t="shared" si="69"/>
        <v>-0.8887499999999946</v>
      </c>
      <c r="MU54" s="13">
        <v>112.9875</v>
      </c>
      <c r="MV54" s="13">
        <f t="shared" si="70"/>
        <v>34.012500000000003</v>
      </c>
      <c r="MW54" s="13">
        <f t="shared" si="162"/>
        <v>18.193286250000003</v>
      </c>
      <c r="MX54" s="13">
        <v>0.38885172413793112</v>
      </c>
      <c r="MY54" s="13">
        <v>0.19641724137931041</v>
      </c>
      <c r="MZ54" s="13">
        <v>0.11989655172413792</v>
      </c>
      <c r="NA54" s="13">
        <v>0.12550689655172415</v>
      </c>
      <c r="NB54" s="13">
        <v>0.10213103448275863</v>
      </c>
      <c r="NC54" s="13">
        <v>8.7158620689655159E-2</v>
      </c>
      <c r="ND54" s="13">
        <v>0.50957458620689666</v>
      </c>
      <c r="NE54" s="13">
        <v>0.52663965517241373</v>
      </c>
      <c r="NF54" s="13">
        <v>0.21915317241379315</v>
      </c>
      <c r="NG54" s="13">
        <v>0.24111172413793105</v>
      </c>
      <c r="NH54" s="13">
        <v>0.32759203448275864</v>
      </c>
      <c r="NI54" s="13">
        <v>0.58210265517241377</v>
      </c>
      <c r="NJ54" s="13">
        <v>0.63229289655172405</v>
      </c>
      <c r="NK54" s="13">
        <v>2.3375862068965518E-2</v>
      </c>
      <c r="NL54" s="13">
        <v>2.1074380689655174</v>
      </c>
      <c r="NM54" s="13">
        <v>0.62285386206896554</v>
      </c>
      <c r="NN54" s="13">
        <v>0.64337610344827578</v>
      </c>
      <c r="NO54" s="13">
        <v>0.71493510344827604</v>
      </c>
      <c r="NP54" s="13">
        <v>0.73053499999999993</v>
      </c>
      <c r="NQ54" s="13">
        <v>39.5</v>
      </c>
      <c r="NR54" s="13">
        <v>40.29</v>
      </c>
      <c r="NS54" s="13">
        <v>124.6</v>
      </c>
      <c r="NT54" s="13">
        <f t="shared" si="71"/>
        <v>41.400000000000006</v>
      </c>
      <c r="NU54" s="13">
        <f t="shared" si="163"/>
        <v>21.802881724137933</v>
      </c>
      <c r="NV54" s="13">
        <v>0.49909622641509443</v>
      </c>
      <c r="NW54" s="13">
        <v>0.23586415094339619</v>
      </c>
      <c r="NX54" s="13">
        <v>9.9252830188679281E-2</v>
      </c>
      <c r="NY54" s="13">
        <v>0.11516037735849058</v>
      </c>
      <c r="NZ54" s="13">
        <v>0.10291132075471696</v>
      </c>
      <c r="OA54" s="13">
        <v>8.7141509433962289E-2</v>
      </c>
      <c r="OB54" s="13">
        <v>0.62226275471698123</v>
      </c>
      <c r="OC54" s="13">
        <v>0.66577207547169837</v>
      </c>
      <c r="OD54" s="13">
        <v>0.34157281132075468</v>
      </c>
      <c r="OE54" s="13">
        <v>0.40560184905660374</v>
      </c>
      <c r="OF54" s="13">
        <v>0.35753009433962268</v>
      </c>
      <c r="OG54" s="13">
        <v>0.65594313207547139</v>
      </c>
      <c r="OH54" s="13">
        <v>0.70104345283018865</v>
      </c>
      <c r="OI54" s="13">
        <v>1.2249056603773583E-2</v>
      </c>
      <c r="OJ54" s="13">
        <v>3.3488932452830191</v>
      </c>
      <c r="OK54" s="13">
        <v>0.53844901886792429</v>
      </c>
      <c r="OL54" s="13">
        <v>0.57571350943396249</v>
      </c>
      <c r="OM54" s="13">
        <v>0.65964481132075481</v>
      </c>
      <c r="ON54" s="13">
        <v>0.68719671698113183</v>
      </c>
      <c r="OO54" s="13">
        <v>38.741304348</v>
      </c>
      <c r="OP54" s="13">
        <v>41.068695652000002</v>
      </c>
      <c r="OQ54" s="13">
        <v>115.23913043</v>
      </c>
      <c r="OR54" s="13">
        <f t="shared" si="80"/>
        <v>55.760869569999997</v>
      </c>
      <c r="OS54" s="13">
        <f t="shared" si="175"/>
        <v>37.124029863725568</v>
      </c>
      <c r="OT54" s="13">
        <v>0.62487407407407414</v>
      </c>
      <c r="OU54" s="13">
        <v>0.28052222222222223</v>
      </c>
      <c r="OV54" s="13">
        <v>7.3777777777777775E-2</v>
      </c>
      <c r="OW54" s="13">
        <v>0.10899629629629631</v>
      </c>
      <c r="OX54" s="13">
        <v>0.10526666666666665</v>
      </c>
      <c r="OY54" s="13">
        <v>9.7977777777777775E-2</v>
      </c>
      <c r="OZ54" s="13">
        <v>0.70148144444444449</v>
      </c>
      <c r="PA54" s="13">
        <v>0.78783214814814828</v>
      </c>
      <c r="PB54" s="13">
        <v>0.43839355555555554</v>
      </c>
      <c r="PC54" s="13">
        <v>0.58217885185185192</v>
      </c>
      <c r="PD54" s="13">
        <v>0.38023362962962964</v>
      </c>
      <c r="PE54" s="13">
        <v>0.71045922222222213</v>
      </c>
      <c r="PF54" s="13">
        <v>0.72772588888888901</v>
      </c>
      <c r="PG54" s="13">
        <v>3.72962962962963E-3</v>
      </c>
      <c r="PH54" s="13">
        <v>4.7371653333333352</v>
      </c>
      <c r="PI54" s="13">
        <v>0.48316003703703697</v>
      </c>
      <c r="PJ54" s="13">
        <v>0.54245062962962953</v>
      </c>
      <c r="PK54" s="13">
        <v>0.62526014814814801</v>
      </c>
      <c r="PL54" s="13">
        <v>0.66824296296296304</v>
      </c>
      <c r="PM54" s="13">
        <f t="shared" si="164"/>
        <v>0.65565873170459621</v>
      </c>
      <c r="PN54" s="13">
        <v>43.874347829999998</v>
      </c>
      <c r="PO54" s="13">
        <v>27.68</v>
      </c>
      <c r="PP54" s="13">
        <v>42.618888888999997</v>
      </c>
      <c r="PQ54" s="13">
        <f t="shared" si="92"/>
        <v>41.963230157295399</v>
      </c>
      <c r="PR54" s="13">
        <v>109.52222222</v>
      </c>
      <c r="PS54" s="13">
        <f t="shared" si="200"/>
        <v>79.477777779999997</v>
      </c>
      <c r="PT54" s="13">
        <f t="shared" si="165"/>
        <v>62.615148398458565</v>
      </c>
      <c r="PU54" s="13">
        <v>0.61095909090909084</v>
      </c>
      <c r="PV54" s="13">
        <v>0.26228181818181812</v>
      </c>
      <c r="PW54" s="13">
        <v>6.4577272727272733E-2</v>
      </c>
      <c r="PX54" s="13">
        <v>9.7727272727272718E-2</v>
      </c>
      <c r="PY54" s="13">
        <v>8.7277272727272717E-2</v>
      </c>
      <c r="PZ54" s="13">
        <v>8.0372727272727262E-2</v>
      </c>
      <c r="QA54" s="13">
        <v>0.72010509090909103</v>
      </c>
      <c r="QB54" s="13">
        <v>0.80395018181818179</v>
      </c>
      <c r="QC54" s="13">
        <v>0.45163327272727277</v>
      </c>
      <c r="QD54" s="13">
        <v>0.59813472727272732</v>
      </c>
      <c r="QE54" s="13">
        <v>0.39890268181818178</v>
      </c>
      <c r="QF54" s="13">
        <v>0.74724490909090902</v>
      </c>
      <c r="QG54" s="13">
        <v>0.76628436363636354</v>
      </c>
      <c r="QH54" s="13">
        <v>1.0449999999999999E-2</v>
      </c>
      <c r="QI54" s="13">
        <v>5.2371372272727266</v>
      </c>
      <c r="QJ54" s="13">
        <v>0.49734654545454549</v>
      </c>
      <c r="QK54" s="13">
        <v>0.55483677272727261</v>
      </c>
      <c r="QL54" s="13">
        <v>0.64055422727272715</v>
      </c>
      <c r="QM54" s="13">
        <v>0.68165309090909088</v>
      </c>
      <c r="QN54" s="13">
        <f t="shared" si="166"/>
        <v>0.66931248014743006</v>
      </c>
      <c r="QO54" s="13">
        <v>38.25</v>
      </c>
      <c r="QP54" s="13">
        <v>38.99</v>
      </c>
      <c r="QQ54" s="13">
        <v>122.13333333</v>
      </c>
      <c r="QR54" s="13">
        <f t="shared" si="205"/>
        <v>66.866666670000001</v>
      </c>
      <c r="QS54" s="13">
        <f t="shared" si="206"/>
        <v>53.757468826922256</v>
      </c>
      <c r="QT54" s="13">
        <v>0.50929032258064522</v>
      </c>
      <c r="QU54" s="13">
        <v>0.21570645161290322</v>
      </c>
      <c r="QV54" s="13">
        <v>6.787096774193549E-2</v>
      </c>
      <c r="QW54" s="13">
        <v>8.5383870967741929E-2</v>
      </c>
      <c r="QX54" s="13">
        <v>8.2338709677419353E-2</v>
      </c>
      <c r="QY54" s="13">
        <v>7.2406451612903211E-2</v>
      </c>
      <c r="QZ54" s="13">
        <v>0.70565235483870958</v>
      </c>
      <c r="RA54" s="13">
        <v>0.75617751612903217</v>
      </c>
      <c r="RB54" s="13">
        <v>0.42542119354838709</v>
      </c>
      <c r="RC54" s="13">
        <v>0.51200822580645156</v>
      </c>
      <c r="RD54" s="13">
        <v>0.4027333548387097</v>
      </c>
      <c r="RE54" s="13">
        <v>0.71583067741935491</v>
      </c>
      <c r="RF54" s="13">
        <v>0.74642825806451596</v>
      </c>
      <c r="RG54" s="13">
        <v>3.0451612903225809E-3</v>
      </c>
      <c r="RH54" s="13">
        <v>4.9427400322580661</v>
      </c>
      <c r="RI54" s="13">
        <v>0.53465238709677421</v>
      </c>
      <c r="RJ54" s="13">
        <v>0.57168022580645161</v>
      </c>
      <c r="RK54" s="13">
        <v>0.6679517419354839</v>
      </c>
      <c r="RL54" s="13">
        <v>0.69439941935483873</v>
      </c>
      <c r="RM54" s="13">
        <f t="shared" si="167"/>
        <v>0.38701059134674348</v>
      </c>
      <c r="RN54" s="13">
        <v>0.55466000000000015</v>
      </c>
      <c r="RO54" s="13">
        <v>0.25671250000000001</v>
      </c>
      <c r="RP54" s="13">
        <v>6.1737499999999987E-2</v>
      </c>
      <c r="RQ54" s="13">
        <v>9.2452499999999979E-2</v>
      </c>
      <c r="RR54" s="13">
        <v>8.6425000000000002E-2</v>
      </c>
      <c r="RS54" s="13">
        <v>7.5195000000000012E-2</v>
      </c>
      <c r="RT54" s="13">
        <v>0.70968979999999993</v>
      </c>
      <c r="RU54" s="13">
        <v>0.79415634999999996</v>
      </c>
      <c r="RV54" s="13">
        <v>0.46637232499999992</v>
      </c>
      <c r="RW54" s="13">
        <v>0.60659470000000004</v>
      </c>
      <c r="RX54" s="13">
        <v>0.36507062500000004</v>
      </c>
      <c r="RY54" s="13">
        <v>0.72690975000000013</v>
      </c>
      <c r="RZ54" s="13">
        <v>0.75921145000000023</v>
      </c>
      <c r="SA54" s="13">
        <v>6.0274999999999999E-3</v>
      </c>
      <c r="SB54" s="13">
        <v>4.9742475000000015</v>
      </c>
      <c r="SC54" s="13">
        <v>0.46003534999999995</v>
      </c>
      <c r="SD54" s="13">
        <v>0.51444469999999998</v>
      </c>
      <c r="SE54" s="13">
        <v>0.60413119999999998</v>
      </c>
      <c r="SF54" s="13">
        <v>0.6439859499999997</v>
      </c>
      <c r="SG54" s="13">
        <f t="shared" si="168"/>
        <v>0.67412837639198242</v>
      </c>
      <c r="SH54" s="21">
        <v>165.26470588235293</v>
      </c>
      <c r="SI54" s="21">
        <v>-9999</v>
      </c>
      <c r="SJ54" s="21">
        <v>-9999</v>
      </c>
      <c r="SK54" s="13">
        <v>0.56060789473684203</v>
      </c>
      <c r="SL54" s="13">
        <v>0.24078684210526313</v>
      </c>
      <c r="SM54" s="13">
        <v>5.117105263157895E-2</v>
      </c>
      <c r="SN54" s="13">
        <v>7.952894736842106E-2</v>
      </c>
      <c r="SO54" s="13">
        <v>7.6105263157894759E-2</v>
      </c>
      <c r="SP54" s="13">
        <v>6.9355263157894739E-2</v>
      </c>
      <c r="SQ54" s="13">
        <v>0.74772497368421054</v>
      </c>
      <c r="SR54" s="13">
        <v>0.82770492105263149</v>
      </c>
      <c r="SS54" s="13">
        <v>0.49851631578947364</v>
      </c>
      <c r="ST54" s="13">
        <v>0.64258555263157902</v>
      </c>
      <c r="SU54" s="13">
        <v>0.39848157894736835</v>
      </c>
      <c r="SV54" s="13">
        <v>0.75727723684210491</v>
      </c>
      <c r="SW54" s="13">
        <v>0.77734792105263162</v>
      </c>
      <c r="SX54" s="13">
        <v>3.4236842105263171E-3</v>
      </c>
      <c r="SY54" s="13">
        <v>6.0368846578947384</v>
      </c>
      <c r="SZ54" s="13">
        <v>0.48233744736842121</v>
      </c>
      <c r="TA54" s="13">
        <v>0.53346599999999977</v>
      </c>
      <c r="TB54" s="13">
        <v>0.62967968421052622</v>
      </c>
      <c r="TC54" s="13">
        <v>0.6662406315789472</v>
      </c>
      <c r="TD54" s="13">
        <v>1.7080436530000001</v>
      </c>
      <c r="TE54" s="13">
        <v>-0.65760376499999995</v>
      </c>
      <c r="TF54" s="13">
        <f t="shared" si="73"/>
        <v>0.74048176389546738</v>
      </c>
      <c r="TG54" s="21">
        <v>129.66666666666666</v>
      </c>
      <c r="TH54" s="21">
        <f t="shared" si="169"/>
        <v>73.333333333333343</v>
      </c>
      <c r="TI54" s="24">
        <f t="shared" si="74"/>
        <v>60.698360877192982</v>
      </c>
      <c r="TJ54" s="26">
        <v>53</v>
      </c>
      <c r="TK54" s="24">
        <v>5.16</v>
      </c>
      <c r="TL54" s="13">
        <v>1.07</v>
      </c>
      <c r="TM54" s="24">
        <v>82</v>
      </c>
      <c r="TN54" s="24">
        <v>29.2</v>
      </c>
      <c r="TO54" s="24">
        <v>5.3</v>
      </c>
      <c r="TP54" s="24">
        <v>9</v>
      </c>
    </row>
    <row r="55" spans="1:536" x14ac:dyDescent="0.25">
      <c r="A55" s="10">
        <v>54</v>
      </c>
      <c r="B55" s="20">
        <v>7</v>
      </c>
      <c r="C55" s="21">
        <v>307</v>
      </c>
      <c r="D55" s="21">
        <v>3</v>
      </c>
      <c r="E55" s="13" t="s">
        <v>62</v>
      </c>
      <c r="F55" s="21">
        <v>7</v>
      </c>
      <c r="G55" s="24">
        <f t="shared" si="17"/>
        <v>89.600000000000009</v>
      </c>
      <c r="H55" s="24">
        <f t="shared" si="18"/>
        <v>29.866666666666671</v>
      </c>
      <c r="I55" s="21">
        <v>80</v>
      </c>
      <c r="J55" s="13">
        <f t="shared" si="19"/>
        <v>29.866666666666671</v>
      </c>
      <c r="K55" s="13">
        <f t="shared" si="20"/>
        <v>29.866666666666671</v>
      </c>
      <c r="L55" s="13">
        <f t="shared" si="21"/>
        <v>29.866666666666671</v>
      </c>
      <c r="M55" s="22">
        <v>408704.72444100003</v>
      </c>
      <c r="N55" s="22">
        <v>3660456.7963459999</v>
      </c>
      <c r="O55" s="23">
        <v>33.078878000000003</v>
      </c>
      <c r="P55" s="23">
        <v>-111.97815199999999</v>
      </c>
      <c r="Q55" s="13">
        <v>48.4</v>
      </c>
      <c r="R55" s="13">
        <v>25.439999999999998</v>
      </c>
      <c r="S55" s="13">
        <v>26.160000000000004</v>
      </c>
      <c r="T55" s="13">
        <v>50.4</v>
      </c>
      <c r="U55" s="13">
        <v>23.439999999999998</v>
      </c>
      <c r="V55" s="13">
        <v>26.160000000000004</v>
      </c>
      <c r="W55" s="10">
        <v>-9999</v>
      </c>
      <c r="X55" s="10">
        <v>-9999</v>
      </c>
      <c r="Y55" s="10">
        <v>-9999</v>
      </c>
      <c r="Z55" s="13">
        <v>43.770370370370401</v>
      </c>
      <c r="AA55" s="21">
        <v>-9999</v>
      </c>
      <c r="AB55" s="21">
        <v>-9999</v>
      </c>
      <c r="AC55" s="21">
        <v>-9999</v>
      </c>
      <c r="AD55" s="10">
        <v>8.5</v>
      </c>
      <c r="AE55" s="10">
        <v>7.2</v>
      </c>
      <c r="AF55" s="13">
        <v>0.54</v>
      </c>
      <c r="AG55" s="10" t="s">
        <v>126</v>
      </c>
      <c r="AH55" s="10">
        <v>2</v>
      </c>
      <c r="AI55" s="24">
        <v>1.1000000000000001</v>
      </c>
      <c r="AJ55" s="24">
        <v>0.6</v>
      </c>
      <c r="AK55" s="10">
        <v>1</v>
      </c>
      <c r="AL55" s="10">
        <v>286</v>
      </c>
      <c r="AM55" s="10">
        <v>20</v>
      </c>
      <c r="AN55" s="13">
        <v>1.07</v>
      </c>
      <c r="AO55" s="24">
        <v>4.9000000000000004</v>
      </c>
      <c r="AP55" s="24">
        <v>13.1</v>
      </c>
      <c r="AQ55" s="13">
        <v>3.01</v>
      </c>
      <c r="AR55" s="10">
        <v>3333</v>
      </c>
      <c r="AS55" s="10">
        <v>267</v>
      </c>
      <c r="AT55" s="10">
        <v>182</v>
      </c>
      <c r="AU55" s="10">
        <v>20.399999999999999</v>
      </c>
      <c r="AV55" s="10">
        <v>0</v>
      </c>
      <c r="AW55" s="10">
        <v>4</v>
      </c>
      <c r="AX55" s="10">
        <v>81</v>
      </c>
      <c r="AY55" s="10">
        <v>11</v>
      </c>
      <c r="AZ55" s="10">
        <v>4</v>
      </c>
      <c r="BA55" s="10">
        <v>1.1000000000000001</v>
      </c>
      <c r="BB55" s="10">
        <v>33</v>
      </c>
      <c r="BC55" s="25">
        <v>1.4672122966363907</v>
      </c>
      <c r="BD55" s="25">
        <v>2.3646794711898225</v>
      </c>
      <c r="BE55" s="25">
        <v>2.909145158884082</v>
      </c>
      <c r="BF55" s="25">
        <v>3.6302972959513964</v>
      </c>
      <c r="BG55" s="25">
        <v>4.8399960123616781</v>
      </c>
      <c r="BH55" s="25">
        <v>5.576356647196846</v>
      </c>
      <c r="BI55" s="13">
        <f t="shared" si="22"/>
        <v>15.327567071304852</v>
      </c>
      <c r="BJ55" s="13">
        <f t="shared" si="23"/>
        <v>26.964147706841182</v>
      </c>
      <c r="BK55" s="13">
        <f t="shared" si="24"/>
        <v>41.485336890646764</v>
      </c>
      <c r="BL55" s="13">
        <f t="shared" ref="BL55:BM55" si="223">(BK55+(BG55*4))</f>
        <v>60.845320940093472</v>
      </c>
      <c r="BM55" s="13">
        <f t="shared" si="223"/>
        <v>83.150747528880856</v>
      </c>
      <c r="BN55" s="13">
        <f t="shared" si="26"/>
        <v>14.521189183805586</v>
      </c>
      <c r="BO55" s="13">
        <f t="shared" si="27"/>
        <v>19.359984049446712</v>
      </c>
      <c r="BP55" s="13">
        <f t="shared" si="28"/>
        <v>22.305426588787384</v>
      </c>
      <c r="BQ55" s="13">
        <f t="shared" si="29"/>
        <v>56.186599822039682</v>
      </c>
      <c r="BR55" s="25">
        <v>2.9493961473200914</v>
      </c>
      <c r="BS55" s="25">
        <v>3.008231479171863</v>
      </c>
      <c r="BT55" s="25">
        <v>2.909145158884082</v>
      </c>
      <c r="BU55" s="25">
        <v>2.9331208605149142</v>
      </c>
      <c r="BV55" s="25">
        <v>1.8692054630644996</v>
      </c>
      <c r="BW55" s="25">
        <v>1.7722530078378516</v>
      </c>
      <c r="BX55" s="13">
        <f t="shared" si="30"/>
        <v>23.830510505967816</v>
      </c>
      <c r="BY55" s="13">
        <f t="shared" si="31"/>
        <v>35.467091141504142</v>
      </c>
      <c r="BZ55" s="13">
        <f t="shared" si="32"/>
        <v>47.199574583563802</v>
      </c>
      <c r="CA55" s="13">
        <f t="shared" si="33"/>
        <v>11.732483442059657</v>
      </c>
      <c r="CB55" s="13">
        <f t="shared" si="34"/>
        <v>7.4768218522579986</v>
      </c>
      <c r="CC55" s="13">
        <f t="shared" si="35"/>
        <v>7.0890120313514062</v>
      </c>
      <c r="CD55" s="13">
        <f t="shared" si="36"/>
        <v>26.298317325669061</v>
      </c>
      <c r="CE55" s="13">
        <v>3.3950000000000005</v>
      </c>
      <c r="CF55" s="13">
        <v>0.875</v>
      </c>
      <c r="CG55" s="13">
        <v>0.38500000000000001</v>
      </c>
      <c r="CH55" s="13">
        <v>0.52500000000000002</v>
      </c>
      <c r="CI55" s="13">
        <v>0.35499999999999998</v>
      </c>
      <c r="CJ55" s="13">
        <v>0.15</v>
      </c>
      <c r="CK55" s="13">
        <f t="shared" si="213"/>
        <v>17.080000000000002</v>
      </c>
      <c r="CL55" s="13">
        <f t="shared" si="214"/>
        <v>18.62</v>
      </c>
      <c r="CM55" s="13">
        <f t="shared" si="215"/>
        <v>20.720000000000002</v>
      </c>
      <c r="CN55" s="13">
        <f t="shared" si="194"/>
        <v>22.14</v>
      </c>
      <c r="CO55" s="13">
        <f t="shared" si="194"/>
        <v>22.740000000000002</v>
      </c>
      <c r="CP55" s="13">
        <f t="shared" si="216"/>
        <v>2.1</v>
      </c>
      <c r="CQ55" s="13">
        <f t="shared" si="217"/>
        <v>1.42</v>
      </c>
      <c r="CR55" s="13">
        <f t="shared" si="218"/>
        <v>0.6</v>
      </c>
      <c r="CS55" s="13">
        <f t="shared" si="219"/>
        <v>4.12</v>
      </c>
      <c r="CT55" s="10">
        <v>-9999</v>
      </c>
      <c r="CU55" s="10">
        <v>-9999</v>
      </c>
      <c r="CV55" s="10">
        <v>-9999</v>
      </c>
      <c r="CW55" s="10">
        <v>-9999</v>
      </c>
      <c r="CX55" s="10">
        <v>-9999</v>
      </c>
      <c r="CY55" s="10">
        <v>-9999</v>
      </c>
      <c r="CZ55" s="13">
        <v>7.5</v>
      </c>
      <c r="DA55" s="13">
        <v>7.5</v>
      </c>
      <c r="DB55" s="13">
        <v>7.5</v>
      </c>
      <c r="DC55" s="13">
        <v>25.666666666666668</v>
      </c>
      <c r="DD55" s="13">
        <v>34.333333333333336</v>
      </c>
      <c r="DE55" s="13">
        <v>39.666666666666664</v>
      </c>
      <c r="DF55" s="13">
        <v>51</v>
      </c>
      <c r="DG55" s="13">
        <v>51.333333333333336</v>
      </c>
      <c r="DH55" s="13">
        <v>60.333333333333336</v>
      </c>
      <c r="DI55" s="13">
        <v>62</v>
      </c>
      <c r="DJ55" s="13">
        <v>72.666666666666671</v>
      </c>
      <c r="DK55" s="13">
        <v>73.333333333333329</v>
      </c>
      <c r="DL55" s="13">
        <v>84.666666666666671</v>
      </c>
      <c r="DM55" s="13">
        <v>84.333333333333329</v>
      </c>
      <c r="DN55" s="13">
        <v>92.333333333333329</v>
      </c>
      <c r="DO55" s="13">
        <v>86</v>
      </c>
      <c r="DP55" s="13">
        <v>96</v>
      </c>
      <c r="DQ55" s="13">
        <f t="shared" si="45"/>
        <v>81.222222222222214</v>
      </c>
      <c r="DR55" s="13">
        <f t="shared" si="46"/>
        <v>81.222222222222214</v>
      </c>
      <c r="DS55" s="13">
        <v>83.666666666666671</v>
      </c>
      <c r="DT55" s="13">
        <v>94</v>
      </c>
      <c r="DU55" s="21">
        <v>131</v>
      </c>
      <c r="DV55" s="21">
        <v>147</v>
      </c>
      <c r="DW55" s="21">
        <v>166</v>
      </c>
      <c r="DX55" s="21">
        <v>171</v>
      </c>
      <c r="DY55" s="21">
        <v>178</v>
      </c>
      <c r="DZ55" s="21">
        <v>189</v>
      </c>
      <c r="EA55" s="21">
        <v>199</v>
      </c>
      <c r="EB55" s="21">
        <v>199</v>
      </c>
      <c r="EC55" s="21">
        <v>201</v>
      </c>
      <c r="ED55" s="21">
        <v>203</v>
      </c>
      <c r="EE55" s="12">
        <v>-9999</v>
      </c>
      <c r="EF55" s="12">
        <v>-9999</v>
      </c>
      <c r="EG55" s="12">
        <v>-9999</v>
      </c>
      <c r="EH55" s="12">
        <v>-9999</v>
      </c>
      <c r="EI55" s="12">
        <v>-9999</v>
      </c>
      <c r="EJ55" s="12">
        <v>-9999</v>
      </c>
      <c r="EK55" s="12">
        <v>-9999</v>
      </c>
      <c r="EL55" s="12">
        <v>-9999</v>
      </c>
      <c r="EM55" s="12">
        <v>-9999</v>
      </c>
      <c r="EN55" s="12">
        <v>-9999</v>
      </c>
      <c r="EO55" s="10">
        <v>-9999</v>
      </c>
      <c r="EP55" s="10">
        <v>-9999</v>
      </c>
      <c r="EQ55" s="10">
        <v>-9999</v>
      </c>
      <c r="ER55" s="10">
        <v>-9999</v>
      </c>
      <c r="ES55" s="10">
        <v>-9999</v>
      </c>
      <c r="ET55" s="10">
        <v>-9999</v>
      </c>
      <c r="EU55" s="10">
        <v>-9999</v>
      </c>
      <c r="EV55" s="10">
        <v>-9999</v>
      </c>
      <c r="EW55" s="10">
        <v>-9999</v>
      </c>
      <c r="EX55" s="10">
        <v>-9999</v>
      </c>
      <c r="EY55" s="21">
        <v>-9999</v>
      </c>
      <c r="EZ55" s="21">
        <v>-9999</v>
      </c>
      <c r="FA55" s="21">
        <v>-9999</v>
      </c>
      <c r="FB55" s="21">
        <v>-9999</v>
      </c>
      <c r="FC55" s="21">
        <v>-9999</v>
      </c>
      <c r="FD55" s="21">
        <v>-9999</v>
      </c>
      <c r="FE55" s="21">
        <v>-9999</v>
      </c>
      <c r="FF55" s="21">
        <v>-9999</v>
      </c>
      <c r="FG55" s="21">
        <v>-9999</v>
      </c>
      <c r="FH55" s="10">
        <v>-9999</v>
      </c>
      <c r="FI55" s="13">
        <v>317.69</v>
      </c>
      <c r="FJ55" s="10">
        <v>15</v>
      </c>
      <c r="FK55" s="10">
        <v>338.78999999999996</v>
      </c>
      <c r="FL55" s="10">
        <v>148</v>
      </c>
      <c r="FM55" s="10">
        <v>143.29</v>
      </c>
      <c r="FN55" s="10">
        <v>335.39</v>
      </c>
      <c r="FO55" s="10">
        <v>204.54</v>
      </c>
      <c r="FP55" s="10">
        <v>144.57</v>
      </c>
      <c r="FQ55" s="13">
        <f t="shared" si="47"/>
        <v>1417.3529411764705</v>
      </c>
      <c r="FR55" s="13">
        <f t="shared" si="48"/>
        <v>1265.4936974789914</v>
      </c>
      <c r="FS55" s="13">
        <f t="shared" si="156"/>
        <v>3114.6078431372548</v>
      </c>
      <c r="FT55" s="13">
        <f t="shared" si="157"/>
        <v>3321.4705882352937</v>
      </c>
      <c r="FU55" s="13">
        <f t="shared" si="49"/>
        <v>1404.8039215686274</v>
      </c>
      <c r="FV55" s="13">
        <f t="shared" si="50"/>
        <v>3288.1372549019607</v>
      </c>
      <c r="FW55" s="13">
        <f t="shared" si="51"/>
        <v>11129.019607843136</v>
      </c>
      <c r="FX55" s="13">
        <f t="shared" si="52"/>
        <v>2005.2941176470588</v>
      </c>
      <c r="FY55" s="13">
        <v>71.540000000000006</v>
      </c>
      <c r="FZ55" s="13">
        <v>123.25</v>
      </c>
      <c r="GA55" s="13">
        <f t="shared" si="53"/>
        <v>9.75</v>
      </c>
      <c r="GB55" s="10">
        <v>2.89</v>
      </c>
      <c r="GC55" s="13">
        <f t="shared" si="54"/>
        <v>90.012166666666673</v>
      </c>
      <c r="GD55" s="13">
        <v>0.84899999999999998</v>
      </c>
      <c r="GE55" s="13">
        <f t="shared" si="55"/>
        <v>28.19928529411764</v>
      </c>
      <c r="GF55" s="13">
        <v>1.56</v>
      </c>
      <c r="GG55" s="13">
        <f t="shared" si="56"/>
        <v>21.914941176470588</v>
      </c>
      <c r="GH55" s="13">
        <v>3.34</v>
      </c>
      <c r="GI55" s="13">
        <f t="shared" si="57"/>
        <v>66.97682352941176</v>
      </c>
      <c r="GJ55" s="13">
        <f t="shared" si="58"/>
        <v>207.10321666666664</v>
      </c>
      <c r="GK55" s="13">
        <f t="shared" si="59"/>
        <v>184.91358630952377</v>
      </c>
      <c r="GL55" s="10">
        <v>18.600000000000001</v>
      </c>
      <c r="GM55" s="13">
        <v>6.77</v>
      </c>
      <c r="GN55" s="13">
        <f t="shared" si="60"/>
        <v>5238.1422423834038</v>
      </c>
      <c r="GO55" s="13">
        <v>2.1800000000000002</v>
      </c>
      <c r="GP55" s="13">
        <f t="shared" si="61"/>
        <v>0.32200886262924672</v>
      </c>
      <c r="GQ55" s="13">
        <f t="shared" si="62"/>
        <v>1686.7282257600918</v>
      </c>
      <c r="GR55" s="13">
        <f t="shared" si="63"/>
        <v>1889.135612851303</v>
      </c>
      <c r="GS55" s="21">
        <v>-9999</v>
      </c>
      <c r="GT55" s="13">
        <v>4924.2875000000004</v>
      </c>
      <c r="GU55" s="13">
        <f t="shared" si="64"/>
        <v>1821.9863750000002</v>
      </c>
      <c r="GV55" s="13">
        <f t="shared" si="65"/>
        <v>2040.6247400000004</v>
      </c>
      <c r="GW55" s="21">
        <v>-9999</v>
      </c>
      <c r="GX55" s="21">
        <v>-9999</v>
      </c>
      <c r="GY55" s="13">
        <v>3.22</v>
      </c>
      <c r="GZ55" s="13">
        <f t="shared" si="66"/>
        <v>3.16</v>
      </c>
      <c r="HA55" s="21">
        <v>3214</v>
      </c>
      <c r="HB55" s="13">
        <f t="shared" si="158"/>
        <v>0.46676514032496313</v>
      </c>
      <c r="HC55" s="21">
        <f t="shared" si="221"/>
        <v>2491.4059114438055</v>
      </c>
      <c r="HD55" s="22">
        <f t="shared" si="159"/>
        <v>1.4770642201834863</v>
      </c>
      <c r="HE55" s="21">
        <f t="shared" si="160"/>
        <v>2486.7635401802454</v>
      </c>
      <c r="HF55" s="13">
        <v>3.7</v>
      </c>
      <c r="HG55" s="22">
        <f t="shared" si="67"/>
        <v>92.182018723420811</v>
      </c>
      <c r="HH55" s="22">
        <f>(GR55-1701.25)/G55</f>
        <v>2.0969376434297207</v>
      </c>
      <c r="HI55" s="13">
        <v>0.54853750000000001</v>
      </c>
      <c r="HJ55" s="13">
        <v>0.3929312499999999</v>
      </c>
      <c r="HK55" s="13">
        <v>0.39814375000000002</v>
      </c>
      <c r="HL55" s="13">
        <v>0.33689999999999998</v>
      </c>
      <c r="HM55" s="13">
        <v>0.20314999999999997</v>
      </c>
      <c r="HN55" s="13">
        <v>0.18609374999999995</v>
      </c>
      <c r="HO55" s="13">
        <v>0.238866625</v>
      </c>
      <c r="HP55" s="13">
        <v>0.1587130625</v>
      </c>
      <c r="HQ55" s="13">
        <v>7.6654E-2</v>
      </c>
      <c r="HR55" s="13">
        <v>-6.6980625E-3</v>
      </c>
      <c r="HS55" s="13">
        <v>0.16523974999999999</v>
      </c>
      <c r="HT55" s="13">
        <v>0.45940668750000008</v>
      </c>
      <c r="HU55" s="13">
        <v>0.49321150000000002</v>
      </c>
      <c r="HV55" s="13">
        <v>0.13375000000000001</v>
      </c>
      <c r="HW55" s="13">
        <v>0.62824456249999994</v>
      </c>
      <c r="HX55" s="13">
        <v>1.044378375</v>
      </c>
      <c r="HY55" s="13">
        <v>0.69170700000000007</v>
      </c>
      <c r="HZ55" s="13">
        <v>1.0378622499999999</v>
      </c>
      <c r="IA55" s="13">
        <v>0.73513537499999992</v>
      </c>
      <c r="IB55" s="13">
        <v>0.58008124999999999</v>
      </c>
      <c r="IC55" s="13">
        <v>0.42176875000000003</v>
      </c>
      <c r="ID55" s="13">
        <v>0.41784375000000007</v>
      </c>
      <c r="IE55" s="13">
        <v>0.37740000000000001</v>
      </c>
      <c r="IF55" s="13">
        <v>0.26424375</v>
      </c>
      <c r="IG55" s="13">
        <v>0.23693124999999993</v>
      </c>
      <c r="IH55" s="13">
        <v>0.21161250000000001</v>
      </c>
      <c r="II55" s="13">
        <v>0.16240731250000004</v>
      </c>
      <c r="IJ55" s="13">
        <v>5.5471999999999987E-2</v>
      </c>
      <c r="IK55" s="13">
        <v>4.5343750000000002E-3</v>
      </c>
      <c r="IL55" s="13">
        <v>0.15796856250000002</v>
      </c>
      <c r="IM55" s="13">
        <v>0.37381312500000008</v>
      </c>
      <c r="IN55" s="13">
        <v>0.41980893749999998</v>
      </c>
      <c r="IO55" s="13">
        <v>0.11315625</v>
      </c>
      <c r="IP55" s="13">
        <v>0.53721562499999986</v>
      </c>
      <c r="IQ55" s="13">
        <v>0.97147912499999989</v>
      </c>
      <c r="IR55" s="13">
        <v>0.74515949999999986</v>
      </c>
      <c r="IS55" s="13">
        <v>0.97481906250000006</v>
      </c>
      <c r="IT55" s="13">
        <v>0.77926731250000003</v>
      </c>
      <c r="IU55" s="13">
        <v>0.6462347826086956</v>
      </c>
      <c r="IV55" s="13">
        <v>0.45103478260869556</v>
      </c>
      <c r="IW55" s="13">
        <v>0.45049565217391302</v>
      </c>
      <c r="IX55" s="13">
        <v>0.39591304347826084</v>
      </c>
      <c r="IY55" s="13">
        <v>0.29128260869565215</v>
      </c>
      <c r="IZ55" s="13">
        <v>0.25461304347826086</v>
      </c>
      <c r="JA55" s="13">
        <v>0.240081652173913</v>
      </c>
      <c r="JB55" s="13">
        <v>0.17831191304347827</v>
      </c>
      <c r="JC55" s="13">
        <v>6.5071478260869564E-2</v>
      </c>
      <c r="JD55" s="13">
        <v>5.3960869565217412E-4</v>
      </c>
      <c r="JE55" s="13">
        <v>0.17780147826086956</v>
      </c>
      <c r="JF55" s="13">
        <v>0.37839086956521739</v>
      </c>
      <c r="JG55" s="13">
        <v>0.43454765217391295</v>
      </c>
      <c r="JH55" s="13">
        <v>0.10463043478260872</v>
      </c>
      <c r="JI55" s="13">
        <v>0.63271560869565213</v>
      </c>
      <c r="JJ55" s="13">
        <v>0.99977286956521716</v>
      </c>
      <c r="JK55" s="13">
        <v>0.74071008695652185</v>
      </c>
      <c r="JL55" s="13">
        <v>0.99966869565217409</v>
      </c>
      <c r="JM55" s="13">
        <v>0.77964373913043483</v>
      </c>
      <c r="JN55" s="13">
        <v>0.68905294117647053</v>
      </c>
      <c r="JO55" s="13">
        <v>0.45692941176470592</v>
      </c>
      <c r="JP55" s="13">
        <v>0.46554117647058818</v>
      </c>
      <c r="JQ55" s="13">
        <v>0.40737058823529421</v>
      </c>
      <c r="JR55" s="13">
        <v>0.30135294117647055</v>
      </c>
      <c r="JS55" s="13">
        <v>0.25968823529411766</v>
      </c>
      <c r="JT55" s="13">
        <v>0.25686141176470589</v>
      </c>
      <c r="JU55" s="13">
        <v>0.19350282352941178</v>
      </c>
      <c r="JV55" s="13">
        <v>5.727723529411765E-2</v>
      </c>
      <c r="JW55" s="13">
        <v>-9.4424117647058832E-3</v>
      </c>
      <c r="JX55" s="13">
        <v>0.20256917647058822</v>
      </c>
      <c r="JY55" s="13">
        <v>0.39135599999999998</v>
      </c>
      <c r="JZ55" s="13">
        <v>0.45250582352941171</v>
      </c>
      <c r="KA55" s="13">
        <v>0.10601764705882355</v>
      </c>
      <c r="KB55" s="13">
        <v>0.6921479411764706</v>
      </c>
      <c r="KC55" s="13">
        <v>1.0482416470588236</v>
      </c>
      <c r="KD55" s="13">
        <v>0.7889147058823528</v>
      </c>
      <c r="KE55" s="13">
        <v>1.039895</v>
      </c>
      <c r="KF55" s="13">
        <v>0.82420529411764709</v>
      </c>
      <c r="KG55" s="13">
        <v>0.55655999999999994</v>
      </c>
      <c r="KH55" s="13">
        <v>0.36171199999999998</v>
      </c>
      <c r="KI55" s="13">
        <v>0.32384800000000008</v>
      </c>
      <c r="KJ55" s="13">
        <v>0.32346800000000003</v>
      </c>
      <c r="KK55" s="13">
        <v>0.225024</v>
      </c>
      <c r="KL55" s="13">
        <v>0.19510799999999995</v>
      </c>
      <c r="KM55" s="13">
        <v>0.26398707999999999</v>
      </c>
      <c r="KN55" s="13">
        <v>0.2635421200000001</v>
      </c>
      <c r="KO55" s="13">
        <v>5.5520759999999995E-2</v>
      </c>
      <c r="KP55" s="13">
        <v>5.5047880000000014E-2</v>
      </c>
      <c r="KQ55" s="13">
        <v>0.21165707999999994</v>
      </c>
      <c r="KR55" s="13">
        <v>0.42331076000000001</v>
      </c>
      <c r="KS55" s="13">
        <v>0.4801008799999999</v>
      </c>
      <c r="KT55" s="13">
        <v>9.8444000000000018E-2</v>
      </c>
      <c r="KU55" s="13">
        <v>0.72148748000000007</v>
      </c>
      <c r="KV55" s="13">
        <v>0.80975384000000006</v>
      </c>
      <c r="KW55" s="13">
        <v>0.80441295999999995</v>
      </c>
      <c r="KX55" s="13">
        <v>0.84215680000000004</v>
      </c>
      <c r="KY55" s="13">
        <v>0.83787036000000004</v>
      </c>
      <c r="KZ55" s="13">
        <v>0.52529333333333317</v>
      </c>
      <c r="LA55" s="13">
        <v>0.30729000000000006</v>
      </c>
      <c r="LB55" s="13">
        <v>0.24780666666666659</v>
      </c>
      <c r="LC55" s="13">
        <v>0.23508999999999994</v>
      </c>
      <c r="LD55" s="13">
        <v>0.19058666666666671</v>
      </c>
      <c r="LE55" s="13">
        <v>0.16617333333333331</v>
      </c>
      <c r="LF55" s="13">
        <v>0.37974766666666676</v>
      </c>
      <c r="LG55" s="13">
        <v>0.35709979999999991</v>
      </c>
      <c r="LH55" s="13">
        <v>0.13267626666666671</v>
      </c>
      <c r="LI55" s="13">
        <v>0.10735479999999999</v>
      </c>
      <c r="LJ55" s="13">
        <v>0.26075140000000002</v>
      </c>
      <c r="LK55" s="13">
        <v>0.46525666666666665</v>
      </c>
      <c r="LL55" s="13">
        <v>0.51720173333333352</v>
      </c>
      <c r="LM55" s="13">
        <v>4.4503333333333318E-2</v>
      </c>
      <c r="LN55" s="13">
        <v>1.2394020666666665</v>
      </c>
      <c r="LO55" s="13">
        <v>0.74997283333333309</v>
      </c>
      <c r="LP55" s="13">
        <v>0.68962946666666691</v>
      </c>
      <c r="LQ55" s="13">
        <v>0.80168800000000018</v>
      </c>
      <c r="LR55" s="13">
        <v>0.75369526666666686</v>
      </c>
      <c r="LS55" s="21">
        <v>-9999</v>
      </c>
      <c r="LT55" s="21">
        <v>-9999</v>
      </c>
      <c r="LU55" s="21">
        <v>-9999</v>
      </c>
      <c r="LV55" s="13">
        <f t="shared" si="96"/>
        <v>10130</v>
      </c>
      <c r="LW55" s="13">
        <f t="shared" si="161"/>
        <v>3617.4209739999992</v>
      </c>
      <c r="LX55" s="13">
        <v>0.53400000000000003</v>
      </c>
      <c r="LY55" s="13">
        <v>0.28739999999999999</v>
      </c>
      <c r="LZ55" s="13">
        <v>0.1578</v>
      </c>
      <c r="MA55" s="13">
        <v>0.17330000000000001</v>
      </c>
      <c r="MB55" s="13">
        <v>0.14299999999999999</v>
      </c>
      <c r="MC55" s="13">
        <v>0.1305</v>
      </c>
      <c r="MD55" s="13">
        <v>0.50790000000000002</v>
      </c>
      <c r="ME55" s="13">
        <v>0.54190000000000005</v>
      </c>
      <c r="MF55" s="13">
        <v>0.24660000000000001</v>
      </c>
      <c r="MG55" s="13">
        <v>0.2908</v>
      </c>
      <c r="MH55" s="13">
        <v>0.29959999999999998</v>
      </c>
      <c r="MI55" s="13">
        <v>0.57579999999999998</v>
      </c>
      <c r="MJ55" s="13">
        <v>0.60519999999999996</v>
      </c>
      <c r="MK55" s="13">
        <v>3.0300000000000001E-2</v>
      </c>
      <c r="ML55" s="13">
        <v>2.0937000000000001</v>
      </c>
      <c r="MM55" s="13">
        <v>0.55700000000000005</v>
      </c>
      <c r="MN55" s="13">
        <v>0.59250000000000003</v>
      </c>
      <c r="MO55" s="13">
        <v>0.65900000000000003</v>
      </c>
      <c r="MP55" s="13">
        <v>0.68630000000000002</v>
      </c>
      <c r="MQ55" s="13">
        <v>37.691428571000003</v>
      </c>
      <c r="MR55" s="13">
        <v>36.950000000000003</v>
      </c>
      <c r="MS55" s="13">
        <v>36.96</v>
      </c>
      <c r="MT55" s="13">
        <f t="shared" si="69"/>
        <v>-0.73142857100000214</v>
      </c>
      <c r="MU55" s="13">
        <v>114.92857143000001</v>
      </c>
      <c r="MV55" s="13">
        <f t="shared" si="70"/>
        <v>32.071428569999995</v>
      </c>
      <c r="MW55" s="13">
        <f t="shared" si="162"/>
        <v>17.379507142083</v>
      </c>
      <c r="MX55" s="13">
        <v>0.43088709677419362</v>
      </c>
      <c r="MY55" s="13">
        <v>0.21255806451612902</v>
      </c>
      <c r="MZ55" s="13">
        <v>0.11202580645161292</v>
      </c>
      <c r="NA55" s="13">
        <v>0.12178709677419354</v>
      </c>
      <c r="NB55" s="13">
        <v>0.10218387096774194</v>
      </c>
      <c r="NC55" s="13">
        <v>8.6793548387096769E-2</v>
      </c>
      <c r="ND55" s="13">
        <v>0.55744687096774181</v>
      </c>
      <c r="NE55" s="13">
        <v>0.58581719354838702</v>
      </c>
      <c r="NF55" s="13">
        <v>0.27052212903225809</v>
      </c>
      <c r="NG55" s="13">
        <v>0.30897735483870975</v>
      </c>
      <c r="NH55" s="13">
        <v>0.33870980645161292</v>
      </c>
      <c r="NI55" s="13">
        <v>0.61540174193548391</v>
      </c>
      <c r="NJ55" s="13">
        <v>0.66336109677419364</v>
      </c>
      <c r="NK55" s="13">
        <v>1.9603225806451616E-2</v>
      </c>
      <c r="NL55" s="13">
        <v>2.5538526451612897</v>
      </c>
      <c r="NM55" s="13">
        <v>0.57950074193548384</v>
      </c>
      <c r="NN55" s="13">
        <v>0.60881958064516128</v>
      </c>
      <c r="NO55" s="13">
        <v>0.68541729032258047</v>
      </c>
      <c r="NP55" s="13">
        <v>0.70743706451612909</v>
      </c>
      <c r="NQ55" s="13">
        <v>39.496000000000002</v>
      </c>
      <c r="NR55" s="13">
        <v>40.31</v>
      </c>
      <c r="NS55" s="13">
        <v>134.16</v>
      </c>
      <c r="NT55" s="13">
        <f t="shared" si="71"/>
        <v>31.840000000000003</v>
      </c>
      <c r="NU55" s="13">
        <f t="shared" si="163"/>
        <v>18.652419442580644</v>
      </c>
      <c r="NV55" s="13">
        <v>0.51869056603773589</v>
      </c>
      <c r="NW55" s="13">
        <v>0.24144150943396228</v>
      </c>
      <c r="NX55" s="13">
        <v>9.8067924528301861E-2</v>
      </c>
      <c r="NY55" s="13">
        <v>0.11416603773584903</v>
      </c>
      <c r="NZ55" s="13">
        <v>0.10265283018867924</v>
      </c>
      <c r="OA55" s="13">
        <v>8.7899999999999992E-2</v>
      </c>
      <c r="OB55" s="13">
        <v>0.63544611320754718</v>
      </c>
      <c r="OC55" s="13">
        <v>0.67804133962264179</v>
      </c>
      <c r="OD55" s="13">
        <v>0.35446518867924542</v>
      </c>
      <c r="OE55" s="13">
        <v>0.41881358490566034</v>
      </c>
      <c r="OF55" s="13">
        <v>0.36409126415094334</v>
      </c>
      <c r="OG55" s="13">
        <v>0.666871283018868</v>
      </c>
      <c r="OH55" s="13">
        <v>0.70767328301886823</v>
      </c>
      <c r="OI55" s="13">
        <v>1.1513207547169812E-2</v>
      </c>
      <c r="OJ55" s="13">
        <v>3.5607631132075461</v>
      </c>
      <c r="OK55" s="13">
        <v>0.53934388679245293</v>
      </c>
      <c r="OL55" s="13">
        <v>0.57488845283018875</v>
      </c>
      <c r="OM55" s="13">
        <v>0.66204779245283041</v>
      </c>
      <c r="ON55" s="13">
        <v>0.68813900000000017</v>
      </c>
      <c r="OO55" s="13">
        <v>38.667272726999997</v>
      </c>
      <c r="OP55" s="13">
        <v>41.111818182</v>
      </c>
      <c r="OQ55" s="13">
        <v>117.01818182</v>
      </c>
      <c r="OR55" s="13">
        <f t="shared" si="80"/>
        <v>53.981818180000005</v>
      </c>
      <c r="OS55" s="13">
        <f t="shared" si="175"/>
        <v>36.601904314033085</v>
      </c>
      <c r="OT55" s="13">
        <v>0.70437021276595735</v>
      </c>
      <c r="OU55" s="13">
        <v>0.31100212765957441</v>
      </c>
      <c r="OV55" s="13">
        <v>6.604255319148937E-2</v>
      </c>
      <c r="OW55" s="13">
        <v>0.11093617021276593</v>
      </c>
      <c r="OX55" s="13">
        <v>0.108768085106383</v>
      </c>
      <c r="OY55" s="13">
        <v>0.10502978723404255</v>
      </c>
      <c r="OZ55" s="13">
        <v>0.72687242553191489</v>
      </c>
      <c r="PA55" s="13">
        <v>0.82739168085106396</v>
      </c>
      <c r="PB55" s="13">
        <v>0.47296585106382977</v>
      </c>
      <c r="PC55" s="13">
        <v>0.64801593617021269</v>
      </c>
      <c r="PD55" s="13">
        <v>0.38702893617021272</v>
      </c>
      <c r="PE55" s="13">
        <v>0.73103487234042563</v>
      </c>
      <c r="PF55" s="13">
        <v>0.73899340425531901</v>
      </c>
      <c r="PG55" s="13">
        <v>2.1680851063829785E-3</v>
      </c>
      <c r="PH55" s="13">
        <v>5.3460580638297879</v>
      </c>
      <c r="PI55" s="13">
        <v>0.46782108510638304</v>
      </c>
      <c r="PJ55" s="13">
        <v>0.53250668085106379</v>
      </c>
      <c r="PK55" s="13">
        <v>0.61606853191489352</v>
      </c>
      <c r="PL55" s="13">
        <v>0.66269787234042543</v>
      </c>
      <c r="PM55" s="13">
        <f t="shared" si="164"/>
        <v>0.96511655110769834</v>
      </c>
      <c r="PN55" s="13">
        <v>44.223714289999997</v>
      </c>
      <c r="PO55" s="13">
        <v>27.74</v>
      </c>
      <c r="PP55" s="13">
        <v>42.53</v>
      </c>
      <c r="PQ55" s="13">
        <f t="shared" si="92"/>
        <v>41.564883448892303</v>
      </c>
      <c r="PR55" s="13">
        <v>108.1</v>
      </c>
      <c r="PS55" s="13">
        <f t="shared" si="200"/>
        <v>80.900000000000006</v>
      </c>
      <c r="PT55" s="13">
        <f t="shared" si="165"/>
        <v>66.935986980851084</v>
      </c>
      <c r="PU55" s="13">
        <v>0.65719523809523805</v>
      </c>
      <c r="PV55" s="13">
        <v>0.27656666666666674</v>
      </c>
      <c r="PW55" s="13">
        <v>6.0580952380952388E-2</v>
      </c>
      <c r="PX55" s="13">
        <v>9.8095238095238096E-2</v>
      </c>
      <c r="PY55" s="13">
        <v>8.9719047619047629E-2</v>
      </c>
      <c r="PZ55" s="13">
        <v>8.4490476190476185E-2</v>
      </c>
      <c r="QA55" s="13">
        <v>0.73803723809523825</v>
      </c>
      <c r="QB55" s="13">
        <v>0.82836552380952377</v>
      </c>
      <c r="QC55" s="13">
        <v>0.47377004761904762</v>
      </c>
      <c r="QD55" s="13">
        <v>0.63678390476190472</v>
      </c>
      <c r="QE55" s="13">
        <v>0.4069294761904762</v>
      </c>
      <c r="QF55" s="13">
        <v>0.75802780952380955</v>
      </c>
      <c r="QG55" s="13">
        <v>0.7709868095238096</v>
      </c>
      <c r="QH55" s="13">
        <v>8.376190476190478E-3</v>
      </c>
      <c r="QI55" s="13">
        <v>5.6904513809523802</v>
      </c>
      <c r="QJ55" s="13">
        <v>0.4915273809523808</v>
      </c>
      <c r="QK55" s="13">
        <v>0.55157752380952374</v>
      </c>
      <c r="QL55" s="13">
        <v>0.63832861904761917</v>
      </c>
      <c r="QM55" s="13">
        <v>0.6810100476190476</v>
      </c>
      <c r="QN55" s="13">
        <f t="shared" si="166"/>
        <v>0.82307387832101897</v>
      </c>
      <c r="QO55" s="13">
        <v>38.270000000000003</v>
      </c>
      <c r="QP55" s="13">
        <v>39.01</v>
      </c>
      <c r="QQ55" s="13">
        <v>114</v>
      </c>
      <c r="QR55" s="13">
        <f t="shared" si="205"/>
        <v>75</v>
      </c>
      <c r="QS55" s="13">
        <f t="shared" si="206"/>
        <v>62.127414285714281</v>
      </c>
      <c r="QT55" s="13">
        <v>0.65383333333333338</v>
      </c>
      <c r="QU55" s="13">
        <v>0.26940333333333327</v>
      </c>
      <c r="QV55" s="13">
        <v>6.0486666666666682E-2</v>
      </c>
      <c r="QW55" s="13">
        <v>9.0666666666666659E-2</v>
      </c>
      <c r="QX55" s="13">
        <v>9.144999999999999E-2</v>
      </c>
      <c r="QY55" s="13">
        <v>8.6249999999999993E-2</v>
      </c>
      <c r="QZ55" s="13">
        <v>0.75499513333333323</v>
      </c>
      <c r="RA55" s="13">
        <v>0.82867389999999985</v>
      </c>
      <c r="RB55" s="13">
        <v>0.4948525666666666</v>
      </c>
      <c r="RC55" s="13">
        <v>0.63088873333333317</v>
      </c>
      <c r="RD55" s="13">
        <v>0.41570969999999996</v>
      </c>
      <c r="RE55" s="13">
        <v>0.75315033333333348</v>
      </c>
      <c r="RF55" s="13">
        <v>0.76581296666666654</v>
      </c>
      <c r="RG55" s="13">
        <v>-7.8333333333333336E-4</v>
      </c>
      <c r="RH55" s="13">
        <v>6.2020199000000007</v>
      </c>
      <c r="RI55" s="13">
        <v>0.50175316666666669</v>
      </c>
      <c r="RJ55" s="13">
        <v>0.55065530000000007</v>
      </c>
      <c r="RK55" s="13">
        <v>0.64790890000000012</v>
      </c>
      <c r="RL55" s="13">
        <v>0.6824393333333334</v>
      </c>
      <c r="RM55" s="13">
        <f t="shared" si="167"/>
        <v>0.77128395730923183</v>
      </c>
      <c r="RN55" s="13">
        <v>0.6389025641025643</v>
      </c>
      <c r="RO55" s="13">
        <v>0.28614615384615372</v>
      </c>
      <c r="RP55" s="13">
        <v>5.4764102564102565E-2</v>
      </c>
      <c r="RQ55" s="13">
        <v>9.5800000000000024E-2</v>
      </c>
      <c r="RR55" s="13">
        <v>9.2215384615384588E-2</v>
      </c>
      <c r="RS55" s="13">
        <v>8.2753846153846136E-2</v>
      </c>
      <c r="RT55" s="13">
        <v>0.73763597435897443</v>
      </c>
      <c r="RU55" s="13">
        <v>0.84038248717948738</v>
      </c>
      <c r="RV55" s="13">
        <v>0.49672707692307699</v>
      </c>
      <c r="RW55" s="13">
        <v>0.67691382051282045</v>
      </c>
      <c r="RX55" s="13">
        <v>0.38085651282051286</v>
      </c>
      <c r="RY55" s="13">
        <v>0.74639717948717954</v>
      </c>
      <c r="RZ55" s="13">
        <v>0.76983817948717936</v>
      </c>
      <c r="SA55" s="13">
        <v>3.5846153846153836E-3</v>
      </c>
      <c r="SB55" s="13">
        <v>5.6748391794871784</v>
      </c>
      <c r="SC55" s="13">
        <v>0.45347330769230776</v>
      </c>
      <c r="SD55" s="13">
        <v>0.51650676923076921</v>
      </c>
      <c r="SE55" s="13">
        <v>0.60408692307692313</v>
      </c>
      <c r="SF55" s="13">
        <v>0.64973505128205122</v>
      </c>
      <c r="SG55" s="13">
        <f t="shared" si="168"/>
        <v>1.0100726112355654</v>
      </c>
      <c r="SH55" s="21">
        <v>142.03125</v>
      </c>
      <c r="SI55" s="21">
        <f>EC55-SH55+2</f>
        <v>60.96875</v>
      </c>
      <c r="SJ55" s="24">
        <f>RU55*SI55</f>
        <v>51.237069765224369</v>
      </c>
      <c r="SK55" s="13">
        <v>0.59000257352941188</v>
      </c>
      <c r="SL55" s="13">
        <v>0.2454573529411764</v>
      </c>
      <c r="SM55" s="13">
        <v>4.414926470588236E-2</v>
      </c>
      <c r="SN55" s="13">
        <v>7.8909558823529305E-2</v>
      </c>
      <c r="SO55" s="13">
        <v>8.3180882352941243E-2</v>
      </c>
      <c r="SP55" s="13">
        <v>7.5638235294117645E-2</v>
      </c>
      <c r="SQ55" s="13">
        <v>0.76367066544117612</v>
      </c>
      <c r="SR55" s="13">
        <v>0.85953790808823516</v>
      </c>
      <c r="SS55" s="13">
        <v>0.51277965073529452</v>
      </c>
      <c r="ST55" s="13">
        <v>0.69253359558823524</v>
      </c>
      <c r="SU55" s="13">
        <v>0.41325655514705872</v>
      </c>
      <c r="SV55" s="13">
        <v>0.75092216176470661</v>
      </c>
      <c r="SW55" s="13">
        <v>0.7712384926470589</v>
      </c>
      <c r="SX55" s="13">
        <v>-4.2713235294117649E-3</v>
      </c>
      <c r="SY55" s="13">
        <v>6.5520348823529426</v>
      </c>
      <c r="SZ55" s="13">
        <v>0.48086514705882394</v>
      </c>
      <c r="TA55" s="13">
        <v>0.54125831617647058</v>
      </c>
      <c r="TB55" s="13">
        <v>0.63235789705882384</v>
      </c>
      <c r="TC55" s="13">
        <v>0.67513561397058852</v>
      </c>
      <c r="TD55" s="13">
        <v>1.7710919700000001</v>
      </c>
      <c r="TE55" s="13">
        <v>-0.63877165599999997</v>
      </c>
      <c r="TF55" s="13">
        <f t="shared" si="73"/>
        <v>0.93402403419705993</v>
      </c>
      <c r="TG55" s="21">
        <v>120.25641025641026</v>
      </c>
      <c r="TH55" s="21">
        <f t="shared" si="169"/>
        <v>82.743589743589737</v>
      </c>
      <c r="TI55" s="24">
        <f t="shared" si="74"/>
        <v>71.121252035916271</v>
      </c>
      <c r="TJ55" s="26">
        <v>54</v>
      </c>
      <c r="TK55" s="24">
        <v>5.3</v>
      </c>
      <c r="TL55" s="13">
        <v>1.07</v>
      </c>
      <c r="TM55" s="24">
        <v>81.3</v>
      </c>
      <c r="TN55" s="24">
        <v>28.6</v>
      </c>
      <c r="TO55" s="24">
        <v>5.6</v>
      </c>
      <c r="TP55" s="24">
        <v>9.6999999999999993</v>
      </c>
    </row>
    <row r="56" spans="1:536" x14ac:dyDescent="0.25">
      <c r="A56" s="10">
        <v>55</v>
      </c>
      <c r="B56" s="20">
        <v>7</v>
      </c>
      <c r="C56" s="21">
        <v>407</v>
      </c>
      <c r="D56" s="21">
        <v>4</v>
      </c>
      <c r="E56" s="13" t="s">
        <v>61</v>
      </c>
      <c r="F56" s="21">
        <v>3</v>
      </c>
      <c r="G56" s="24">
        <f t="shared" si="17"/>
        <v>232.96000000000004</v>
      </c>
      <c r="H56" s="24">
        <f t="shared" si="18"/>
        <v>77.65333333333335</v>
      </c>
      <c r="I56" s="21">
        <v>208</v>
      </c>
      <c r="J56" s="13">
        <f t="shared" si="19"/>
        <v>77.65333333333335</v>
      </c>
      <c r="K56" s="13">
        <f t="shared" si="20"/>
        <v>77.65333333333335</v>
      </c>
      <c r="L56" s="13">
        <f t="shared" si="21"/>
        <v>77.65333333333335</v>
      </c>
      <c r="M56" s="22">
        <v>408704.38347900001</v>
      </c>
      <c r="N56" s="22">
        <v>3660433.9355310001</v>
      </c>
      <c r="O56" s="23">
        <v>33.078671999999997</v>
      </c>
      <c r="P56" s="23">
        <v>-111.97815300000001</v>
      </c>
      <c r="Q56" s="13">
        <v>50.4</v>
      </c>
      <c r="R56" s="13">
        <v>29.439999999999998</v>
      </c>
      <c r="S56" s="13">
        <v>20.160000000000004</v>
      </c>
      <c r="T56" s="13">
        <v>48.4</v>
      </c>
      <c r="U56" s="13">
        <v>25.439999999999998</v>
      </c>
      <c r="V56" s="13">
        <v>26.160000000000004</v>
      </c>
      <c r="W56" s="10">
        <v>-9999</v>
      </c>
      <c r="X56" s="10">
        <v>-9999</v>
      </c>
      <c r="Y56" s="10">
        <v>-9999</v>
      </c>
      <c r="Z56" s="13">
        <v>41.428571428571402</v>
      </c>
      <c r="AA56" s="21">
        <v>-9999</v>
      </c>
      <c r="AB56" s="21">
        <v>-9999</v>
      </c>
      <c r="AC56" s="21">
        <v>-9999</v>
      </c>
      <c r="AD56" s="10">
        <v>8.5</v>
      </c>
      <c r="AE56" s="10">
        <v>7.2</v>
      </c>
      <c r="AF56" s="13">
        <v>0.52</v>
      </c>
      <c r="AG56" s="10" t="s">
        <v>126</v>
      </c>
      <c r="AH56" s="10">
        <v>2</v>
      </c>
      <c r="AI56" s="24">
        <v>1</v>
      </c>
      <c r="AJ56" s="24">
        <v>0.1</v>
      </c>
      <c r="AK56" s="10">
        <v>0</v>
      </c>
      <c r="AL56" s="10">
        <v>272</v>
      </c>
      <c r="AM56" s="10">
        <v>25</v>
      </c>
      <c r="AN56" s="13">
        <v>1.83</v>
      </c>
      <c r="AO56" s="24">
        <v>5.9</v>
      </c>
      <c r="AP56" s="24">
        <v>13.4</v>
      </c>
      <c r="AQ56" s="13">
        <v>2.96</v>
      </c>
      <c r="AR56" s="10">
        <v>3685</v>
      </c>
      <c r="AS56" s="10">
        <v>280</v>
      </c>
      <c r="AT56" s="10">
        <v>215</v>
      </c>
      <c r="AU56" s="10">
        <v>22.4</v>
      </c>
      <c r="AV56" s="10">
        <v>0</v>
      </c>
      <c r="AW56" s="10">
        <v>3</v>
      </c>
      <c r="AX56" s="10">
        <v>82</v>
      </c>
      <c r="AY56" s="10">
        <v>10</v>
      </c>
      <c r="AZ56" s="10">
        <v>4</v>
      </c>
      <c r="BA56" s="10">
        <v>1</v>
      </c>
      <c r="BB56" s="10">
        <v>40</v>
      </c>
      <c r="BC56" s="25">
        <v>0.68725099601593631</v>
      </c>
      <c r="BD56" s="25">
        <v>1.049177067276615</v>
      </c>
      <c r="BE56" s="25">
        <v>1.1864406779661016</v>
      </c>
      <c r="BF56" s="25">
        <v>1.35620263262864</v>
      </c>
      <c r="BG56" s="25">
        <v>0.86451035921895947</v>
      </c>
      <c r="BH56" s="25">
        <v>1.7794124956508774</v>
      </c>
      <c r="BI56" s="13">
        <f t="shared" si="22"/>
        <v>6.9457122531702051</v>
      </c>
      <c r="BJ56" s="13">
        <f t="shared" si="23"/>
        <v>11.691474965034612</v>
      </c>
      <c r="BK56" s="13">
        <f t="shared" si="24"/>
        <v>17.116285495549171</v>
      </c>
      <c r="BL56" s="13">
        <f t="shared" ref="BL56:BM56" si="224">(BK56+(BG56*4))</f>
        <v>20.574326932425009</v>
      </c>
      <c r="BM56" s="13">
        <f t="shared" si="224"/>
        <v>27.691976915028519</v>
      </c>
      <c r="BN56" s="13">
        <f t="shared" si="26"/>
        <v>5.4248105305145602</v>
      </c>
      <c r="BO56" s="13">
        <f t="shared" si="27"/>
        <v>3.4580414368758379</v>
      </c>
      <c r="BP56" s="13">
        <f t="shared" si="28"/>
        <v>7.1176499826035098</v>
      </c>
      <c r="BQ56" s="13">
        <f t="shared" si="29"/>
        <v>16.000501949993907</v>
      </c>
      <c r="BR56" s="25">
        <v>3.2221115537848606</v>
      </c>
      <c r="BS56" s="25">
        <v>2.3718363084878926</v>
      </c>
      <c r="BT56" s="25">
        <v>2.7866400797607183</v>
      </c>
      <c r="BU56" s="25">
        <v>2.2038292780215398</v>
      </c>
      <c r="BV56" s="25">
        <v>2.9761017538629697</v>
      </c>
      <c r="BW56" s="25">
        <v>2.8232019484069784</v>
      </c>
      <c r="BX56" s="13">
        <f t="shared" si="30"/>
        <v>22.375791449091011</v>
      </c>
      <c r="BY56" s="13">
        <f t="shared" si="31"/>
        <v>33.522351768133888</v>
      </c>
      <c r="BZ56" s="13">
        <f t="shared" si="32"/>
        <v>42.33766888022005</v>
      </c>
      <c r="CA56" s="13">
        <f t="shared" si="33"/>
        <v>8.8153171120861593</v>
      </c>
      <c r="CB56" s="13">
        <f t="shared" si="34"/>
        <v>11.904407015451879</v>
      </c>
      <c r="CC56" s="13">
        <f t="shared" si="35"/>
        <v>11.292807793627913</v>
      </c>
      <c r="CD56" s="13">
        <f t="shared" si="36"/>
        <v>32.012531921165952</v>
      </c>
      <c r="CE56" s="13">
        <v>7.26</v>
      </c>
      <c r="CF56" s="13">
        <v>3.3200000000000003</v>
      </c>
      <c r="CG56" s="13">
        <v>2.1850000000000001</v>
      </c>
      <c r="CH56" s="13">
        <v>1.1500000000000001</v>
      </c>
      <c r="CI56" s="13">
        <v>1.2549999999999999</v>
      </c>
      <c r="CJ56" s="13">
        <v>1.375</v>
      </c>
      <c r="CK56" s="13">
        <f t="shared" si="213"/>
        <v>42.32</v>
      </c>
      <c r="CL56" s="13">
        <f t="shared" si="214"/>
        <v>51.06</v>
      </c>
      <c r="CM56" s="13">
        <f t="shared" si="215"/>
        <v>55.660000000000004</v>
      </c>
      <c r="CN56" s="13">
        <f t="shared" si="194"/>
        <v>60.680000000000007</v>
      </c>
      <c r="CO56" s="13">
        <f t="shared" si="194"/>
        <v>66.180000000000007</v>
      </c>
      <c r="CP56" s="13">
        <f t="shared" si="216"/>
        <v>4.6000000000000005</v>
      </c>
      <c r="CQ56" s="13">
        <f t="shared" si="217"/>
        <v>5.0199999999999996</v>
      </c>
      <c r="CR56" s="13">
        <f t="shared" si="218"/>
        <v>5.5</v>
      </c>
      <c r="CS56" s="13">
        <f t="shared" si="219"/>
        <v>15.120000000000001</v>
      </c>
      <c r="CT56" s="13">
        <v>2.4309595844643654</v>
      </c>
      <c r="CU56" s="13">
        <v>37.594641744498453</v>
      </c>
      <c r="CV56" s="13">
        <v>4.1450777202072535</v>
      </c>
      <c r="CW56" s="13">
        <v>19.57397812320092</v>
      </c>
      <c r="CX56" s="13">
        <v>0.55089051719527138</v>
      </c>
      <c r="CY56" s="13">
        <v>52.126009520243841</v>
      </c>
      <c r="CZ56" s="13">
        <v>19.5</v>
      </c>
      <c r="DA56" s="13">
        <v>19.5</v>
      </c>
      <c r="DB56" s="13">
        <v>19.5</v>
      </c>
      <c r="DC56" s="13">
        <v>26</v>
      </c>
      <c r="DD56" s="13">
        <v>36.333333333333336</v>
      </c>
      <c r="DE56" s="13">
        <v>35.666666666666664</v>
      </c>
      <c r="DF56" s="13">
        <v>50.333333333333336</v>
      </c>
      <c r="DG56" s="13">
        <v>49.333333333333336</v>
      </c>
      <c r="DH56" s="13">
        <v>59.666666666666664</v>
      </c>
      <c r="DI56" s="13">
        <v>60.333333333333336</v>
      </c>
      <c r="DJ56" s="13">
        <v>69.333333333333329</v>
      </c>
      <c r="DK56" s="13">
        <v>67.333333333333329</v>
      </c>
      <c r="DL56" s="13">
        <v>76.666666666666671</v>
      </c>
      <c r="DM56" s="13">
        <v>77.666666666666671</v>
      </c>
      <c r="DN56" s="13">
        <v>87.333333333333329</v>
      </c>
      <c r="DO56" s="13">
        <v>77.333333333333329</v>
      </c>
      <c r="DP56" s="13">
        <v>86.666666666666671</v>
      </c>
      <c r="DQ56" s="13">
        <f t="shared" si="45"/>
        <v>74.1111111111111</v>
      </c>
      <c r="DR56" s="13">
        <f t="shared" si="46"/>
        <v>74.1111111111111</v>
      </c>
      <c r="DS56" s="13">
        <v>78</v>
      </c>
      <c r="DT56" s="13">
        <v>88.666666666666671</v>
      </c>
      <c r="DU56" s="21">
        <v>131</v>
      </c>
      <c r="DV56" s="21">
        <v>147</v>
      </c>
      <c r="DW56" s="21">
        <v>166</v>
      </c>
      <c r="DX56" s="21">
        <v>171</v>
      </c>
      <c r="DY56" s="21">
        <v>178</v>
      </c>
      <c r="DZ56" s="21">
        <v>189</v>
      </c>
      <c r="EA56" s="21">
        <v>199</v>
      </c>
      <c r="EB56" s="21">
        <v>199</v>
      </c>
      <c r="EC56" s="21">
        <v>201</v>
      </c>
      <c r="ED56" s="21">
        <v>203</v>
      </c>
      <c r="EE56" s="12">
        <v>48</v>
      </c>
      <c r="EF56" s="12">
        <v>48.1</v>
      </c>
      <c r="EG56" s="12">
        <v>40.5</v>
      </c>
      <c r="EH56" s="12">
        <v>42.1</v>
      </c>
      <c r="EI56" s="12">
        <v>44.3</v>
      </c>
      <c r="EJ56" s="12">
        <v>39.299999999999997</v>
      </c>
      <c r="EK56" s="12">
        <v>42.8</v>
      </c>
      <c r="EL56" s="12">
        <v>44.5</v>
      </c>
      <c r="EM56" s="12">
        <v>41.7</v>
      </c>
      <c r="EN56" s="12">
        <v>41.1</v>
      </c>
      <c r="EO56" s="10">
        <v>4.17</v>
      </c>
      <c r="EP56" s="10">
        <v>4.9800000000000004</v>
      </c>
      <c r="EQ56" s="10">
        <v>4.9000000000000004</v>
      </c>
      <c r="ER56" s="10">
        <v>5.71</v>
      </c>
      <c r="ES56" s="10">
        <v>4.12</v>
      </c>
      <c r="ET56" s="10">
        <v>4.1900000000000004</v>
      </c>
      <c r="EU56" s="10">
        <v>4.54</v>
      </c>
      <c r="EV56" s="10">
        <v>4.38</v>
      </c>
      <c r="EW56" s="10">
        <v>4.03</v>
      </c>
      <c r="EX56" s="10">
        <v>3.47</v>
      </c>
      <c r="EY56" s="13">
        <v>26282.400000000001</v>
      </c>
      <c r="EZ56" s="13">
        <v>25147.241725175529</v>
      </c>
      <c r="FA56" s="11">
        <v>13198.001998001997</v>
      </c>
      <c r="FB56" s="13">
        <v>8886.2549800796824</v>
      </c>
      <c r="FC56" s="13">
        <v>9481.4741035856587</v>
      </c>
      <c r="FD56" s="13">
        <v>9596.0882647943836</v>
      </c>
      <c r="FE56" s="11">
        <v>8261.9380619380627</v>
      </c>
      <c r="FF56" s="11">
        <v>7577.9104477611936</v>
      </c>
      <c r="FG56" s="11">
        <v>3040.3403403403404</v>
      </c>
      <c r="FH56" s="12">
        <v>1566.8260038240917</v>
      </c>
      <c r="FI56" s="13">
        <v>282.20999999999998</v>
      </c>
      <c r="FJ56" s="10">
        <v>17</v>
      </c>
      <c r="FK56" s="10">
        <v>244.45</v>
      </c>
      <c r="FL56" s="10">
        <v>84</v>
      </c>
      <c r="FM56" s="10">
        <v>81.010000000000005</v>
      </c>
      <c r="FN56" s="10">
        <v>247.81</v>
      </c>
      <c r="FO56" s="10">
        <v>148.12</v>
      </c>
      <c r="FP56" s="10">
        <v>113.08999999999999</v>
      </c>
      <c r="FQ56" s="13">
        <f t="shared" si="47"/>
        <v>1108.7254901960785</v>
      </c>
      <c r="FR56" s="13">
        <f t="shared" si="48"/>
        <v>989.93347338935564</v>
      </c>
      <c r="FS56" s="13">
        <f t="shared" si="156"/>
        <v>2766.7647058823532</v>
      </c>
      <c r="FT56" s="13">
        <f t="shared" si="157"/>
        <v>2396.5686274509803</v>
      </c>
      <c r="FU56" s="13">
        <f t="shared" si="49"/>
        <v>794.21568627450984</v>
      </c>
      <c r="FV56" s="13">
        <f t="shared" si="50"/>
        <v>2429.5098039215686</v>
      </c>
      <c r="FW56" s="13">
        <f t="shared" si="51"/>
        <v>8387.0588235294126</v>
      </c>
      <c r="FX56" s="13">
        <f t="shared" si="52"/>
        <v>1452.1568627450981</v>
      </c>
      <c r="FY56" s="13">
        <v>76.97</v>
      </c>
      <c r="FZ56" s="13">
        <v>61.13</v>
      </c>
      <c r="GA56" s="13">
        <f t="shared" si="53"/>
        <v>10.020000000000003</v>
      </c>
      <c r="GB56" s="10">
        <v>3.3</v>
      </c>
      <c r="GC56" s="13">
        <f t="shared" si="54"/>
        <v>91.303235294117655</v>
      </c>
      <c r="GD56" s="13">
        <v>1.26</v>
      </c>
      <c r="GE56" s="13">
        <f t="shared" si="55"/>
        <v>30.196764705882352</v>
      </c>
      <c r="GF56" s="13">
        <v>1.64</v>
      </c>
      <c r="GG56" s="13">
        <f t="shared" si="56"/>
        <v>13.02513725490196</v>
      </c>
      <c r="GH56" s="13">
        <v>4.2699999999999996</v>
      </c>
      <c r="GI56" s="13">
        <f t="shared" si="57"/>
        <v>62.007098039215684</v>
      </c>
      <c r="GJ56" s="13">
        <f t="shared" si="58"/>
        <v>196.53223529411764</v>
      </c>
      <c r="GK56" s="13">
        <f t="shared" si="59"/>
        <v>175.47521008403359</v>
      </c>
      <c r="GL56" s="10">
        <v>18.600000000000001</v>
      </c>
      <c r="GM56" s="13">
        <v>4.4400000000000004</v>
      </c>
      <c r="GN56" s="13">
        <f t="shared" si="60"/>
        <v>3435.3547350343156</v>
      </c>
      <c r="GO56" s="13">
        <v>1.64</v>
      </c>
      <c r="GP56" s="13">
        <f t="shared" si="61"/>
        <v>0.36936936936936932</v>
      </c>
      <c r="GQ56" s="13">
        <f t="shared" si="62"/>
        <v>1268.9148120397019</v>
      </c>
      <c r="GR56" s="13">
        <f t="shared" si="63"/>
        <v>1421.1845894844662</v>
      </c>
      <c r="GS56" s="13">
        <v>3336.6197872340422</v>
      </c>
      <c r="GT56" s="13">
        <v>3213.7874999999999</v>
      </c>
      <c r="GU56" s="13">
        <f t="shared" si="64"/>
        <v>1189.101375</v>
      </c>
      <c r="GV56" s="13">
        <f t="shared" si="65"/>
        <v>1331.7935400000001</v>
      </c>
      <c r="GW56" s="13">
        <f>GS56*GP56</f>
        <v>1232.4451466359974</v>
      </c>
      <c r="GX56" s="13">
        <f>GW56*1.12</f>
        <v>1380.3385642323171</v>
      </c>
      <c r="GY56" s="13">
        <v>2.1</v>
      </c>
      <c r="GZ56" s="13">
        <f t="shared" si="66"/>
        <v>2.04</v>
      </c>
      <c r="HA56" s="21">
        <v>2089</v>
      </c>
      <c r="HB56" s="13">
        <f t="shared" si="158"/>
        <v>0.45945945945945943</v>
      </c>
      <c r="HC56" s="21">
        <f t="shared" si="221"/>
        <v>1624.82994224596</v>
      </c>
      <c r="HD56" s="22">
        <f t="shared" si="159"/>
        <v>1.2804878048780488</v>
      </c>
      <c r="HE56" s="21">
        <f t="shared" si="160"/>
        <v>1616.318928262767</v>
      </c>
      <c r="HF56" s="13">
        <v>4</v>
      </c>
      <c r="HG56" s="22">
        <f t="shared" si="67"/>
        <v>64.993197689838397</v>
      </c>
      <c r="HH56" s="22">
        <v>0</v>
      </c>
      <c r="HI56" s="13">
        <v>0.55174000000000001</v>
      </c>
      <c r="HJ56" s="13">
        <v>0.39846666666666669</v>
      </c>
      <c r="HK56" s="13">
        <v>0.4040200000000001</v>
      </c>
      <c r="HL56" s="13">
        <v>0.34189999999999998</v>
      </c>
      <c r="HM56" s="13">
        <v>0.20624666666666666</v>
      </c>
      <c r="HN56" s="13">
        <v>0.18760666666666664</v>
      </c>
      <c r="HO56" s="13">
        <v>0.23466780000000001</v>
      </c>
      <c r="HP56" s="13">
        <v>0.15440346666666666</v>
      </c>
      <c r="HQ56" s="13">
        <v>7.6396266666666657E-2</v>
      </c>
      <c r="HR56" s="13">
        <v>-6.9362666666666663E-3</v>
      </c>
      <c r="HS56" s="13">
        <v>0.16116526666666667</v>
      </c>
      <c r="HT56" s="13">
        <v>0.45566619999999997</v>
      </c>
      <c r="HU56" s="13">
        <v>0.49240446666666671</v>
      </c>
      <c r="HV56" s="13">
        <v>0.13565333333333332</v>
      </c>
      <c r="HW56" s="13">
        <v>0.61374166666666663</v>
      </c>
      <c r="HX56" s="13">
        <v>1.0448582666666668</v>
      </c>
      <c r="HY56" s="13">
        <v>0.68638066666666675</v>
      </c>
      <c r="HZ56" s="13">
        <v>1.0385464</v>
      </c>
      <c r="IA56" s="13">
        <v>0.72970906666666657</v>
      </c>
      <c r="IB56" s="13">
        <v>0.59402499999999991</v>
      </c>
      <c r="IC56" s="13">
        <v>0.4301875</v>
      </c>
      <c r="ID56" s="13">
        <v>0.42726874999999997</v>
      </c>
      <c r="IE56" s="13">
        <v>0.38341874999999992</v>
      </c>
      <c r="IF56" s="13">
        <v>0.26701249999999993</v>
      </c>
      <c r="IG56" s="13">
        <v>0.24229999999999999</v>
      </c>
      <c r="IH56" s="13">
        <v>0.21532600000000005</v>
      </c>
      <c r="II56" s="13">
        <v>0.16309537499999999</v>
      </c>
      <c r="IJ56" s="13">
        <v>5.7446500000000011E-2</v>
      </c>
      <c r="IK56" s="13">
        <v>3.3131875000000006E-3</v>
      </c>
      <c r="IL56" s="13">
        <v>0.15986506249999999</v>
      </c>
      <c r="IM56" s="13">
        <v>0.37963418750000005</v>
      </c>
      <c r="IN56" s="13">
        <v>0.42037668750000007</v>
      </c>
      <c r="IO56" s="13">
        <v>0.11640625</v>
      </c>
      <c r="IP56" s="13">
        <v>0.54947218750000004</v>
      </c>
      <c r="IQ56" s="13">
        <v>0.98088893749999984</v>
      </c>
      <c r="IR56" s="13">
        <v>0.74249650000000011</v>
      </c>
      <c r="IS56" s="13">
        <v>0.98330775000000026</v>
      </c>
      <c r="IT56" s="13">
        <v>0.77775675</v>
      </c>
      <c r="IU56" s="13">
        <v>0.64427272727272722</v>
      </c>
      <c r="IV56" s="13">
        <v>0.44607727272727282</v>
      </c>
      <c r="IW56" s="13">
        <v>0.44953181818181825</v>
      </c>
      <c r="IX56" s="13">
        <v>0.39507727272727278</v>
      </c>
      <c r="IY56" s="13">
        <v>0.29001818181818184</v>
      </c>
      <c r="IZ56" s="13">
        <v>0.25345909090909091</v>
      </c>
      <c r="JA56" s="13">
        <v>0.23957936363636365</v>
      </c>
      <c r="JB56" s="13">
        <v>0.17788122727272729</v>
      </c>
      <c r="JC56" s="13">
        <v>6.0559727272727265E-2</v>
      </c>
      <c r="JD56" s="13">
        <v>-3.9120909090909093E-3</v>
      </c>
      <c r="JE56" s="13">
        <v>0.18165295454545452</v>
      </c>
      <c r="JF56" s="13">
        <v>0.37905768181818184</v>
      </c>
      <c r="JG56" s="13">
        <v>0.43516922727272733</v>
      </c>
      <c r="JH56" s="13">
        <v>0.10505909090909088</v>
      </c>
      <c r="JI56" s="13">
        <v>0.63084181818181806</v>
      </c>
      <c r="JJ56" s="13">
        <v>1.0212432272727272</v>
      </c>
      <c r="JK56" s="13">
        <v>0.75779245454545441</v>
      </c>
      <c r="JL56" s="13">
        <v>1.0177674545454547</v>
      </c>
      <c r="JM56" s="13">
        <v>0.79473045454545455</v>
      </c>
      <c r="JN56" s="13">
        <v>0.70001764705882352</v>
      </c>
      <c r="JO56" s="13">
        <v>0.45544705882352954</v>
      </c>
      <c r="JP56" s="13">
        <v>0.46330588235294123</v>
      </c>
      <c r="JQ56" s="13">
        <v>0.40625882352941167</v>
      </c>
      <c r="JR56" s="13">
        <v>0.29803529411764701</v>
      </c>
      <c r="JS56" s="13">
        <v>0.26005294117647049</v>
      </c>
      <c r="JT56" s="13">
        <v>0.26527464705882359</v>
      </c>
      <c r="JU56" s="13">
        <v>0.2032164705882353</v>
      </c>
      <c r="JV56" s="13">
        <v>5.6984058823529415E-2</v>
      </c>
      <c r="JW56" s="13">
        <v>-8.6425294117647052E-3</v>
      </c>
      <c r="JX56" s="13">
        <v>0.21150170588235295</v>
      </c>
      <c r="JY56" s="13">
        <v>0.40246423529411768</v>
      </c>
      <c r="JZ56" s="13">
        <v>0.45798829411764713</v>
      </c>
      <c r="KA56" s="13">
        <v>0.1082235294117647</v>
      </c>
      <c r="KB56" s="13">
        <v>0.7234952941176469</v>
      </c>
      <c r="KC56" s="13">
        <v>1.0439337647058822</v>
      </c>
      <c r="KD56" s="13">
        <v>0.79726247058823541</v>
      </c>
      <c r="KE56" s="13">
        <v>1.0361251764705885</v>
      </c>
      <c r="KF56" s="13">
        <v>0.83237617647058826</v>
      </c>
      <c r="KG56" s="13">
        <v>0.57022499999999987</v>
      </c>
      <c r="KH56" s="13">
        <v>0.36642083333333336</v>
      </c>
      <c r="KI56" s="13">
        <v>0.32826249999999996</v>
      </c>
      <c r="KJ56" s="13">
        <v>0.32564166666666666</v>
      </c>
      <c r="KK56" s="13">
        <v>0.22795833333333329</v>
      </c>
      <c r="KL56" s="13">
        <v>0.19758750000000003</v>
      </c>
      <c r="KM56" s="13">
        <v>0.2723415833333333</v>
      </c>
      <c r="KN56" s="13">
        <v>0.26900524999999997</v>
      </c>
      <c r="KO56" s="13">
        <v>5.881783333333334E-2</v>
      </c>
      <c r="KP56" s="13">
        <v>5.508833333333335E-2</v>
      </c>
      <c r="KQ56" s="13">
        <v>0.21711275000000005</v>
      </c>
      <c r="KR56" s="13">
        <v>0.42835500000000004</v>
      </c>
      <c r="KS56" s="13">
        <v>0.48476770833333327</v>
      </c>
      <c r="KT56" s="13">
        <v>9.768333333333333E-2</v>
      </c>
      <c r="KU56" s="13">
        <v>0.7531228333333333</v>
      </c>
      <c r="KV56" s="13">
        <v>0.80910449999999978</v>
      </c>
      <c r="KW56" s="13">
        <v>0.79966641666666682</v>
      </c>
      <c r="KX56" s="13">
        <v>0.84220200000000001</v>
      </c>
      <c r="KY56" s="13">
        <v>0.83495570833333355</v>
      </c>
      <c r="KZ56" s="13">
        <v>0.54674193548387107</v>
      </c>
      <c r="LA56" s="13">
        <v>0.3123193548387096</v>
      </c>
      <c r="LB56" s="13">
        <v>0.23605161290322577</v>
      </c>
      <c r="LC56" s="13">
        <v>0.22431612903225817</v>
      </c>
      <c r="LD56" s="13">
        <v>0.18858709677419347</v>
      </c>
      <c r="LE56" s="13">
        <v>0.16479032258064513</v>
      </c>
      <c r="LF56" s="13">
        <v>0.41694709677419367</v>
      </c>
      <c r="LG56" s="13">
        <v>0.39698045161290313</v>
      </c>
      <c r="LH56" s="13">
        <v>0.1639295161290322</v>
      </c>
      <c r="LI56" s="13">
        <v>0.14013183870967735</v>
      </c>
      <c r="LJ56" s="13">
        <v>0.27223080645161302</v>
      </c>
      <c r="LK56" s="13">
        <v>0.48625432258064505</v>
      </c>
      <c r="LL56" s="13">
        <v>0.53597583870967747</v>
      </c>
      <c r="LM56" s="13">
        <v>3.5729032258064515E-2</v>
      </c>
      <c r="LN56" s="13">
        <v>1.4484273225806452</v>
      </c>
      <c r="LO56" s="13">
        <v>0.69005880645161266</v>
      </c>
      <c r="LP56" s="13">
        <v>0.65592880645161278</v>
      </c>
      <c r="LQ56" s="13">
        <v>0.75570029032258057</v>
      </c>
      <c r="LR56" s="13">
        <v>0.72940483870967743</v>
      </c>
      <c r="LS56" s="13">
        <v>41.56</v>
      </c>
      <c r="LT56" s="13">
        <v>42.78</v>
      </c>
      <c r="LU56" s="13">
        <v>104.91111110999999</v>
      </c>
      <c r="LV56" s="13">
        <f t="shared" si="96"/>
        <v>26.088888890000007</v>
      </c>
      <c r="LW56" s="13">
        <f t="shared" si="161"/>
        <v>10.356778893631054</v>
      </c>
      <c r="LX56" s="13">
        <v>0.50970000000000004</v>
      </c>
      <c r="LY56" s="13">
        <v>0.27400000000000002</v>
      </c>
      <c r="LZ56" s="13">
        <v>0.1633</v>
      </c>
      <c r="MA56" s="13">
        <v>0.17399999999999999</v>
      </c>
      <c r="MB56" s="13">
        <v>0.14269999999999999</v>
      </c>
      <c r="MC56" s="13">
        <v>0.1283</v>
      </c>
      <c r="MD56" s="13">
        <v>0.48920000000000002</v>
      </c>
      <c r="ME56" s="13">
        <v>0.51339999999999997</v>
      </c>
      <c r="MF56" s="13">
        <v>0.2223</v>
      </c>
      <c r="MG56" s="13">
        <v>0.25259999999999999</v>
      </c>
      <c r="MH56" s="13">
        <v>0.30020000000000002</v>
      </c>
      <c r="MI56" s="13">
        <v>0.5615</v>
      </c>
      <c r="MJ56" s="13">
        <v>0.59670000000000001</v>
      </c>
      <c r="MK56" s="13">
        <v>3.1399999999999997E-2</v>
      </c>
      <c r="ML56" s="13">
        <v>1.9397</v>
      </c>
      <c r="MM56" s="13">
        <v>0.58730000000000004</v>
      </c>
      <c r="MN56" s="13">
        <v>0.61560000000000004</v>
      </c>
      <c r="MO56" s="13">
        <v>0.68200000000000005</v>
      </c>
      <c r="MP56" s="13">
        <v>0.70399999999999996</v>
      </c>
      <c r="MQ56" s="13">
        <v>37.424166667000001</v>
      </c>
      <c r="MR56" s="13">
        <v>36.950000000000003</v>
      </c>
      <c r="MS56" s="13">
        <v>36.909999999999997</v>
      </c>
      <c r="MT56" s="13">
        <f t="shared" si="69"/>
        <v>-0.51416666700000491</v>
      </c>
      <c r="MU56" s="13">
        <v>129.53333333</v>
      </c>
      <c r="MV56" s="13">
        <f t="shared" si="70"/>
        <v>17.466666669999995</v>
      </c>
      <c r="MW56" s="13">
        <f t="shared" si="162"/>
        <v>8.9673866683779977</v>
      </c>
      <c r="MX56" s="13">
        <v>0.39571333333333331</v>
      </c>
      <c r="MY56" s="13">
        <v>0.19860333333333338</v>
      </c>
      <c r="MZ56" s="13">
        <v>0.11948999999999997</v>
      </c>
      <c r="NA56" s="13">
        <v>0.12678333333333336</v>
      </c>
      <c r="NB56" s="13">
        <v>0.1021033333333333</v>
      </c>
      <c r="NC56" s="13">
        <v>8.3676666666666635E-2</v>
      </c>
      <c r="ND56" s="13">
        <v>0.51339606666666671</v>
      </c>
      <c r="NE56" s="13">
        <v>0.53471979999999997</v>
      </c>
      <c r="NF56" s="13">
        <v>0.22009969999999998</v>
      </c>
      <c r="NG56" s="13">
        <v>0.24822246666666667</v>
      </c>
      <c r="NH56" s="13">
        <v>0.33105123333333336</v>
      </c>
      <c r="NI56" s="13">
        <v>0.5887867</v>
      </c>
      <c r="NJ56" s="13">
        <v>0.64988473333333341</v>
      </c>
      <c r="NK56" s="13">
        <v>2.4680000000000004E-2</v>
      </c>
      <c r="NL56" s="13">
        <v>2.128283066666667</v>
      </c>
      <c r="NM56" s="13">
        <v>0.62048486666666658</v>
      </c>
      <c r="NN56" s="13">
        <v>0.64592453333333333</v>
      </c>
      <c r="NO56" s="13">
        <v>0.7145706666666668</v>
      </c>
      <c r="NP56" s="13">
        <v>0.73359646666666667</v>
      </c>
      <c r="NQ56" s="13">
        <v>39.450000000000003</v>
      </c>
      <c r="NR56" s="13">
        <v>40.36</v>
      </c>
      <c r="NS56" s="13">
        <v>125.68333333</v>
      </c>
      <c r="NT56" s="13">
        <f t="shared" si="71"/>
        <v>40.316666670000004</v>
      </c>
      <c r="NU56" s="13">
        <f t="shared" si="163"/>
        <v>21.558119938449067</v>
      </c>
      <c r="NV56" s="13">
        <v>0.44882727272727269</v>
      </c>
      <c r="NW56" s="13">
        <v>0.21053090909090907</v>
      </c>
      <c r="NX56" s="13">
        <v>0.10977272727272727</v>
      </c>
      <c r="NY56" s="13">
        <v>0.11562</v>
      </c>
      <c r="NZ56" s="13">
        <v>9.9585454545454533E-2</v>
      </c>
      <c r="OA56" s="13">
        <v>8.2974545454545454E-2</v>
      </c>
      <c r="OB56" s="13">
        <v>0.58904138181818189</v>
      </c>
      <c r="OC56" s="13">
        <v>0.60577814545454556</v>
      </c>
      <c r="OD56" s="13">
        <v>0.28971394545454543</v>
      </c>
      <c r="OE56" s="13">
        <v>0.31343518181818181</v>
      </c>
      <c r="OF56" s="13">
        <v>0.36125936363636357</v>
      </c>
      <c r="OG56" s="13">
        <v>0.63580409090909096</v>
      </c>
      <c r="OH56" s="13">
        <v>0.68694438181818185</v>
      </c>
      <c r="OI56" s="13">
        <v>1.6034545454545461E-2</v>
      </c>
      <c r="OJ56" s="13">
        <v>2.8909311090909076</v>
      </c>
      <c r="OK56" s="13">
        <v>0.59729816363636357</v>
      </c>
      <c r="OL56" s="13">
        <v>0.61433909090909111</v>
      </c>
      <c r="OM56" s="13">
        <v>0.70373821818181814</v>
      </c>
      <c r="ON56" s="13">
        <v>0.7162528181818183</v>
      </c>
      <c r="OO56" s="13">
        <v>38.641249999999999</v>
      </c>
      <c r="OP56" s="13">
        <v>41.208500000000001</v>
      </c>
      <c r="OQ56" s="13">
        <v>121.3175</v>
      </c>
      <c r="OR56" s="13">
        <f t="shared" si="80"/>
        <v>49.682500000000005</v>
      </c>
      <c r="OS56" s="13">
        <f t="shared" si="175"/>
        <v>30.096572711545463</v>
      </c>
      <c r="OT56" s="13">
        <v>0.51456562499999992</v>
      </c>
      <c r="OU56" s="13">
        <v>0.23813124999999999</v>
      </c>
      <c r="OV56" s="13">
        <v>9.1306250000000005E-2</v>
      </c>
      <c r="OW56" s="13">
        <v>0.11491250000000003</v>
      </c>
      <c r="OX56" s="13">
        <v>0.10552500000000001</v>
      </c>
      <c r="OY56" s="13">
        <v>9.2065624999999998E-2</v>
      </c>
      <c r="OZ56" s="13">
        <v>0.63233056249999986</v>
      </c>
      <c r="PA56" s="13">
        <v>0.69557768749999982</v>
      </c>
      <c r="PB56" s="13">
        <v>0.34708640625000003</v>
      </c>
      <c r="PC56" s="13">
        <v>0.44378731250000009</v>
      </c>
      <c r="PD56" s="13">
        <v>0.36635509374999997</v>
      </c>
      <c r="PE56" s="13">
        <v>0.65749743750000011</v>
      </c>
      <c r="PF56" s="13">
        <v>0.69432615625000005</v>
      </c>
      <c r="PG56" s="13">
        <v>9.3875E-3</v>
      </c>
      <c r="PH56" s="13">
        <v>3.4872538125000001</v>
      </c>
      <c r="PI56" s="13">
        <v>0.52799887499999998</v>
      </c>
      <c r="PJ56" s="13">
        <v>0.57990921875000001</v>
      </c>
      <c r="PK56" s="13">
        <v>0.65427196874999993</v>
      </c>
      <c r="PL56" s="13">
        <v>0.69224878125</v>
      </c>
      <c r="PM56" s="13">
        <f t="shared" si="164"/>
        <v>0.31865478857211299</v>
      </c>
      <c r="PN56" s="13">
        <v>44.236521740000001</v>
      </c>
      <c r="PO56" s="13">
        <v>44.44</v>
      </c>
      <c r="PP56" s="13">
        <v>42.397272727000001</v>
      </c>
      <c r="PQ56" s="13">
        <f t="shared" si="92"/>
        <v>42.07861793842789</v>
      </c>
      <c r="PR56" s="13">
        <v>121.87272727</v>
      </c>
      <c r="PS56" s="13">
        <f t="shared" si="200"/>
        <v>67.127272730000001</v>
      </c>
      <c r="PT56" s="13">
        <f t="shared" si="165"/>
        <v>46.692233133715199</v>
      </c>
      <c r="PU56" s="13">
        <v>0.44897619047619047</v>
      </c>
      <c r="PV56" s="13">
        <v>0.19316190476190481</v>
      </c>
      <c r="PW56" s="13">
        <v>7.6676190476190467E-2</v>
      </c>
      <c r="PX56" s="13">
        <v>9.5509523809523836E-2</v>
      </c>
      <c r="PY56" s="13">
        <v>8.1614285714285709E-2</v>
      </c>
      <c r="PZ56" s="13">
        <v>7.0171428571428579E-2</v>
      </c>
      <c r="QA56" s="13">
        <v>0.64806838095238084</v>
      </c>
      <c r="QB56" s="13">
        <v>0.70680804761904759</v>
      </c>
      <c r="QC56" s="13">
        <v>0.33706876190476182</v>
      </c>
      <c r="QD56" s="13">
        <v>0.43041209523809532</v>
      </c>
      <c r="QE56" s="13">
        <v>0.39813009523809517</v>
      </c>
      <c r="QF56" s="13">
        <v>0.69176742857142859</v>
      </c>
      <c r="QG56" s="13">
        <v>0.729180761904762</v>
      </c>
      <c r="QH56" s="13">
        <v>1.3895238095238098E-2</v>
      </c>
      <c r="QI56" s="13">
        <v>3.7055918095238085</v>
      </c>
      <c r="QJ56" s="13">
        <v>0.56393571428571421</v>
      </c>
      <c r="QK56" s="13">
        <v>0.61473795238095241</v>
      </c>
      <c r="QL56" s="13">
        <v>0.68787633333333353</v>
      </c>
      <c r="QM56" s="13">
        <v>0.7241740000000001</v>
      </c>
      <c r="QN56" s="13">
        <f t="shared" si="166"/>
        <v>0.24424868203299227</v>
      </c>
      <c r="QO56" s="21">
        <v>-9999</v>
      </c>
      <c r="QP56" s="21">
        <v>-9999</v>
      </c>
      <c r="QQ56" s="21">
        <v>-9999</v>
      </c>
      <c r="QR56" s="13">
        <f t="shared" si="205"/>
        <v>10188</v>
      </c>
      <c r="QS56" s="13">
        <f t="shared" si="206"/>
        <v>7200.9603891428569</v>
      </c>
      <c r="QT56" s="13">
        <v>0.45437333333333324</v>
      </c>
      <c r="QU56" s="13">
        <v>0.19454666666666665</v>
      </c>
      <c r="QV56" s="13">
        <v>7.2173333333333325E-2</v>
      </c>
      <c r="QW56" s="13">
        <v>8.8950000000000001E-2</v>
      </c>
      <c r="QX56" s="13">
        <v>8.4219999999999989E-2</v>
      </c>
      <c r="QY56" s="13">
        <v>7.2953333333333342E-2</v>
      </c>
      <c r="QZ56" s="13">
        <v>0.66699580000000025</v>
      </c>
      <c r="RA56" s="13">
        <v>0.71875213333333332</v>
      </c>
      <c r="RB56" s="13">
        <v>0.36773476666666671</v>
      </c>
      <c r="RC56" s="13">
        <v>0.45220060000000006</v>
      </c>
      <c r="RD56" s="13">
        <v>0.39809043333333333</v>
      </c>
      <c r="RE56" s="13">
        <v>0.6823285</v>
      </c>
      <c r="RF56" s="13">
        <v>0.7194915999999999</v>
      </c>
      <c r="RG56" s="13">
        <v>4.729999999999999E-3</v>
      </c>
      <c r="RH56" s="13">
        <v>4.094020033333333</v>
      </c>
      <c r="RI56" s="13">
        <v>0.55549636666666657</v>
      </c>
      <c r="RJ56" s="13">
        <v>0.59742729999999988</v>
      </c>
      <c r="RK56" s="13">
        <v>0.68167106666666666</v>
      </c>
      <c r="RL56" s="13">
        <v>0.71170463333333334</v>
      </c>
      <c r="RM56" s="13">
        <f t="shared" si="167"/>
        <v>0.2729349924256419</v>
      </c>
      <c r="RN56" s="13">
        <v>0.44791707317073171</v>
      </c>
      <c r="RO56" s="13">
        <v>0.21099512195121947</v>
      </c>
      <c r="RP56" s="13">
        <v>6.4617073170731718E-2</v>
      </c>
      <c r="RQ56" s="13">
        <v>8.9458536585365872E-2</v>
      </c>
      <c r="RR56" s="13">
        <v>8.290243902439022E-2</v>
      </c>
      <c r="RS56" s="13">
        <v>7.0763414634146357E-2</v>
      </c>
      <c r="RT56" s="13">
        <v>0.66488287804878043</v>
      </c>
      <c r="RU56" s="13">
        <v>0.74575612195121943</v>
      </c>
      <c r="RV56" s="13">
        <v>0.40267624390243889</v>
      </c>
      <c r="RW56" s="13">
        <v>0.52891726829268326</v>
      </c>
      <c r="RX56" s="13">
        <v>0.35869826829268303</v>
      </c>
      <c r="RY56" s="13">
        <v>0.68610248780487793</v>
      </c>
      <c r="RZ56" s="13">
        <v>0.72598973170731695</v>
      </c>
      <c r="SA56" s="13">
        <v>6.5560975609756092E-3</v>
      </c>
      <c r="SB56" s="13">
        <v>4.0084896341463407</v>
      </c>
      <c r="SC56" s="13">
        <v>0.48149424390243878</v>
      </c>
      <c r="SD56" s="13">
        <v>0.53979802439024405</v>
      </c>
      <c r="SE56" s="13">
        <v>0.61806458536585396</v>
      </c>
      <c r="SF56" s="13">
        <v>0.66103748780487803</v>
      </c>
      <c r="SG56" s="13">
        <f t="shared" si="168"/>
        <v>0.39859943602221642</v>
      </c>
      <c r="SH56" s="21">
        <v>144.28</v>
      </c>
      <c r="SI56" s="21">
        <f>EC56-SH56+2</f>
        <v>58.72</v>
      </c>
      <c r="SJ56" s="24">
        <f>RU56*SI56</f>
        <v>43.790799480975608</v>
      </c>
      <c r="SK56" s="13">
        <v>0.48093684210526311</v>
      </c>
      <c r="SL56" s="13">
        <v>0.20659210526315794</v>
      </c>
      <c r="SM56" s="13">
        <v>5.2892105263157893E-2</v>
      </c>
      <c r="SN56" s="13">
        <v>7.5992105263157889E-2</v>
      </c>
      <c r="SO56" s="13">
        <v>7.2323684210526318E-2</v>
      </c>
      <c r="SP56" s="13">
        <v>6.4694736842105263E-2</v>
      </c>
      <c r="SQ56" s="13">
        <v>0.72377192105263155</v>
      </c>
      <c r="SR56" s="13">
        <v>0.79779807894736843</v>
      </c>
      <c r="SS56" s="13">
        <v>0.45852897368421053</v>
      </c>
      <c r="ST56" s="13">
        <v>0.58772205263157884</v>
      </c>
      <c r="SU56" s="13">
        <v>0.3981155263157895</v>
      </c>
      <c r="SV56" s="13">
        <v>0.73631268421052631</v>
      </c>
      <c r="SW56" s="13">
        <v>0.76107092105263152</v>
      </c>
      <c r="SX56" s="13">
        <v>3.6684210526315791E-3</v>
      </c>
      <c r="SY56" s="13">
        <v>5.3230305263157884</v>
      </c>
      <c r="SZ56" s="13">
        <v>0.49970605263157902</v>
      </c>
      <c r="TA56" s="13">
        <v>0.5503068157894736</v>
      </c>
      <c r="TB56" s="13">
        <v>0.64199952631578971</v>
      </c>
      <c r="TC56" s="13">
        <v>0.678207394736842</v>
      </c>
      <c r="TD56" s="13">
        <v>1.9262369020000001</v>
      </c>
      <c r="TE56" s="13">
        <v>-0.59789237900000003</v>
      </c>
      <c r="TF56" s="13">
        <f t="shared" si="73"/>
        <v>0.49831672720035852</v>
      </c>
      <c r="TG56" s="21">
        <v>129.27027027027026</v>
      </c>
      <c r="TH56" s="21">
        <f t="shared" si="169"/>
        <v>73.72972972972974</v>
      </c>
      <c r="TI56" s="24">
        <f t="shared" si="74"/>
        <v>58.821436739687066</v>
      </c>
      <c r="TJ56" s="26">
        <v>55</v>
      </c>
      <c r="TK56" s="24">
        <v>5.19</v>
      </c>
      <c r="TL56" s="13">
        <v>1.05</v>
      </c>
      <c r="TM56" s="24">
        <v>80.599999999999994</v>
      </c>
      <c r="TN56" s="24">
        <v>28.1</v>
      </c>
      <c r="TO56" s="24">
        <v>5.3</v>
      </c>
      <c r="TP56" s="24">
        <v>10</v>
      </c>
    </row>
    <row r="57" spans="1:536" x14ac:dyDescent="0.25">
      <c r="A57" s="10">
        <v>56</v>
      </c>
      <c r="B57" s="20">
        <v>7</v>
      </c>
      <c r="C57" s="21">
        <v>407</v>
      </c>
      <c r="D57" s="21">
        <v>4</v>
      </c>
      <c r="E57" s="13" t="s">
        <v>61</v>
      </c>
      <c r="F57" s="21">
        <v>3</v>
      </c>
      <c r="G57" s="24">
        <f t="shared" si="17"/>
        <v>232.96000000000004</v>
      </c>
      <c r="H57" s="24">
        <f t="shared" si="18"/>
        <v>77.65333333333335</v>
      </c>
      <c r="I57" s="21">
        <v>208</v>
      </c>
      <c r="J57" s="13">
        <f t="shared" si="19"/>
        <v>77.65333333333335</v>
      </c>
      <c r="K57" s="13">
        <f t="shared" si="20"/>
        <v>77.65333333333335</v>
      </c>
      <c r="L57" s="13">
        <f t="shared" si="21"/>
        <v>77.65333333333335</v>
      </c>
      <c r="M57" s="22">
        <v>408704.08946799999</v>
      </c>
      <c r="N57" s="22">
        <v>3660415.6500030002</v>
      </c>
      <c r="O57" s="23">
        <v>33.078507000000002</v>
      </c>
      <c r="P57" s="23">
        <v>-111.978154</v>
      </c>
      <c r="Q57" s="13">
        <v>50.4</v>
      </c>
      <c r="R57" s="13">
        <v>25.439999999999998</v>
      </c>
      <c r="S57" s="13">
        <v>24.160000000000004</v>
      </c>
      <c r="T57" s="13">
        <v>46.4</v>
      </c>
      <c r="U57" s="13">
        <v>25.439999999999998</v>
      </c>
      <c r="V57" s="13">
        <v>28.16</v>
      </c>
      <c r="W57" s="10">
        <v>-9999</v>
      </c>
      <c r="X57" s="10">
        <v>-9999</v>
      </c>
      <c r="Y57" s="10">
        <v>-9999</v>
      </c>
      <c r="Z57" s="13">
        <v>38.540740740740702</v>
      </c>
      <c r="AA57" s="21">
        <v>-9999</v>
      </c>
      <c r="AB57" s="21">
        <v>-9999</v>
      </c>
      <c r="AC57" s="21">
        <v>-9999</v>
      </c>
      <c r="AD57" s="10">
        <v>8.5</v>
      </c>
      <c r="AE57" s="10">
        <v>7.2</v>
      </c>
      <c r="AF57" s="13">
        <v>0.64</v>
      </c>
      <c r="AG57" s="10" t="s">
        <v>126</v>
      </c>
      <c r="AH57" s="10">
        <v>2</v>
      </c>
      <c r="AI57" s="24">
        <v>0.9</v>
      </c>
      <c r="AJ57" s="24">
        <v>0.9</v>
      </c>
      <c r="AK57" s="10">
        <v>2</v>
      </c>
      <c r="AL57" s="10">
        <v>230</v>
      </c>
      <c r="AM57" s="10">
        <v>29</v>
      </c>
      <c r="AN57" s="13">
        <v>1.05</v>
      </c>
      <c r="AO57" s="24">
        <v>8</v>
      </c>
      <c r="AP57" s="24">
        <v>16</v>
      </c>
      <c r="AQ57" s="13">
        <v>3.12</v>
      </c>
      <c r="AR57" s="10">
        <v>3868</v>
      </c>
      <c r="AS57" s="10">
        <v>249</v>
      </c>
      <c r="AT57" s="10">
        <v>189</v>
      </c>
      <c r="AU57" s="10">
        <v>22.8</v>
      </c>
      <c r="AV57" s="10">
        <v>0</v>
      </c>
      <c r="AW57" s="10">
        <v>3</v>
      </c>
      <c r="AX57" s="10">
        <v>84</v>
      </c>
      <c r="AY57" s="10">
        <v>9</v>
      </c>
      <c r="AZ57" s="10">
        <v>4</v>
      </c>
      <c r="BA57" s="10">
        <v>0.9</v>
      </c>
      <c r="BB57" s="10">
        <v>24</v>
      </c>
      <c r="BC57" s="25">
        <v>1.4832201358369954</v>
      </c>
      <c r="BD57" s="25">
        <v>2.544910179640719</v>
      </c>
      <c r="BE57" s="25">
        <v>2.5578623224396546</v>
      </c>
      <c r="BF57" s="25">
        <v>1.860163574705765</v>
      </c>
      <c r="BG57" s="25">
        <v>2.1592442645074224</v>
      </c>
      <c r="BH57" s="25">
        <v>5.3134328358208966</v>
      </c>
      <c r="BI57" s="13">
        <f t="shared" si="22"/>
        <v>16.112521261910857</v>
      </c>
      <c r="BJ57" s="13">
        <f t="shared" si="23"/>
        <v>26.343970551669475</v>
      </c>
      <c r="BK57" s="13">
        <f t="shared" si="24"/>
        <v>33.784624850492534</v>
      </c>
      <c r="BL57" s="13">
        <f t="shared" ref="BL57:BM57" si="225">(BK57+(BG57*4))</f>
        <v>42.42160190852222</v>
      </c>
      <c r="BM57" s="13">
        <f t="shared" si="225"/>
        <v>63.67533325180581</v>
      </c>
      <c r="BN57" s="13">
        <f t="shared" si="26"/>
        <v>7.44065429882306</v>
      </c>
      <c r="BO57" s="13">
        <f t="shared" si="27"/>
        <v>8.6369770580296894</v>
      </c>
      <c r="BP57" s="13">
        <f t="shared" si="28"/>
        <v>21.253731343283587</v>
      </c>
      <c r="BQ57" s="13">
        <f t="shared" si="29"/>
        <v>37.331362700136339</v>
      </c>
      <c r="BR57" s="25">
        <v>2.4370755093887331</v>
      </c>
      <c r="BS57" s="25">
        <v>2.6297405189620764</v>
      </c>
      <c r="BT57" s="25">
        <v>2.7813648554683623</v>
      </c>
      <c r="BU57" s="25">
        <v>2.2591262716935967</v>
      </c>
      <c r="BV57" s="25">
        <v>2.7740290898185638</v>
      </c>
      <c r="BW57" s="25">
        <v>2.7611940298507469</v>
      </c>
      <c r="BX57" s="13">
        <f t="shared" si="30"/>
        <v>20.267264113403236</v>
      </c>
      <c r="BY57" s="13">
        <f t="shared" si="31"/>
        <v>31.392723535276687</v>
      </c>
      <c r="BZ57" s="13">
        <f t="shared" si="32"/>
        <v>40.42922862205107</v>
      </c>
      <c r="CA57" s="13">
        <f t="shared" si="33"/>
        <v>9.0365050867743868</v>
      </c>
      <c r="CB57" s="13">
        <f t="shared" si="34"/>
        <v>11.096116359274255</v>
      </c>
      <c r="CC57" s="13">
        <f t="shared" si="35"/>
        <v>11.044776119402988</v>
      </c>
      <c r="CD57" s="13">
        <f t="shared" si="36"/>
        <v>31.177397565451628</v>
      </c>
      <c r="CE57" s="13">
        <v>36.625</v>
      </c>
      <c r="CF57" s="13">
        <v>35.634999999999998</v>
      </c>
      <c r="CG57" s="13">
        <v>4.8949999999999996</v>
      </c>
      <c r="CH57" s="13">
        <v>1.9300000000000002</v>
      </c>
      <c r="CI57" s="13">
        <v>3.5599999999999996</v>
      </c>
      <c r="CJ57" s="13">
        <v>4.04</v>
      </c>
      <c r="CK57" s="13">
        <f t="shared" si="213"/>
        <v>289.03999999999996</v>
      </c>
      <c r="CL57" s="13">
        <f t="shared" si="214"/>
        <v>308.61999999999995</v>
      </c>
      <c r="CM57" s="13">
        <f t="shared" si="215"/>
        <v>316.33999999999997</v>
      </c>
      <c r="CN57" s="13">
        <f t="shared" ref="CN57:CO57" si="226">(CM57+(CI57*4))</f>
        <v>330.58</v>
      </c>
      <c r="CO57" s="13">
        <f t="shared" si="226"/>
        <v>346.74</v>
      </c>
      <c r="CP57" s="13">
        <f t="shared" si="216"/>
        <v>7.7200000000000006</v>
      </c>
      <c r="CQ57" s="13">
        <f t="shared" si="217"/>
        <v>14.239999999999998</v>
      </c>
      <c r="CR57" s="13">
        <f t="shared" si="218"/>
        <v>16.16</v>
      </c>
      <c r="CS57" s="13">
        <f t="shared" si="219"/>
        <v>38.120000000000005</v>
      </c>
      <c r="CT57" s="10">
        <v>-9999</v>
      </c>
      <c r="CU57" s="10">
        <v>-9999</v>
      </c>
      <c r="CV57" s="10">
        <v>-9999</v>
      </c>
      <c r="CW57" s="10">
        <v>-9999</v>
      </c>
      <c r="CX57" s="10">
        <v>-9999</v>
      </c>
      <c r="CY57" s="10">
        <v>-9999</v>
      </c>
      <c r="CZ57" s="13">
        <v>19.5</v>
      </c>
      <c r="DA57" s="13">
        <v>19.5</v>
      </c>
      <c r="DB57" s="13">
        <v>19.5</v>
      </c>
      <c r="DC57" s="13">
        <v>23.333333333333332</v>
      </c>
      <c r="DD57" s="13">
        <v>34</v>
      </c>
      <c r="DE57" s="13">
        <v>29.666666666666668</v>
      </c>
      <c r="DF57" s="13">
        <v>42.333333333333336</v>
      </c>
      <c r="DG57" s="13">
        <v>42.333333333333336</v>
      </c>
      <c r="DH57" s="13">
        <v>53</v>
      </c>
      <c r="DI57" s="13">
        <v>53.333333333333336</v>
      </c>
      <c r="DJ57" s="13">
        <v>60</v>
      </c>
      <c r="DK57" s="13">
        <v>59.666666666666664</v>
      </c>
      <c r="DL57" s="13">
        <v>72.333333333333329</v>
      </c>
      <c r="DM57" s="13">
        <v>70.333333333333329</v>
      </c>
      <c r="DN57" s="13">
        <v>79.666666666666671</v>
      </c>
      <c r="DO57" s="13">
        <v>77</v>
      </c>
      <c r="DP57" s="13">
        <v>90.666666666666671</v>
      </c>
      <c r="DQ57" s="13">
        <f t="shared" si="45"/>
        <v>69</v>
      </c>
      <c r="DR57" s="13">
        <f t="shared" si="46"/>
        <v>69</v>
      </c>
      <c r="DS57" s="13">
        <v>69.333333333333329</v>
      </c>
      <c r="DT57" s="13">
        <v>79.666666666666671</v>
      </c>
      <c r="DU57" s="21">
        <v>131</v>
      </c>
      <c r="DV57" s="21">
        <v>147</v>
      </c>
      <c r="DW57" s="21">
        <v>166</v>
      </c>
      <c r="DX57" s="21">
        <v>171</v>
      </c>
      <c r="DY57" s="21">
        <v>178</v>
      </c>
      <c r="DZ57" s="21">
        <v>189</v>
      </c>
      <c r="EA57" s="21">
        <v>199</v>
      </c>
      <c r="EB57" s="21">
        <v>199</v>
      </c>
      <c r="EC57" s="21">
        <v>201</v>
      </c>
      <c r="ED57" s="21">
        <v>203</v>
      </c>
      <c r="EE57" s="12">
        <v>-9999</v>
      </c>
      <c r="EF57" s="12">
        <v>-9999</v>
      </c>
      <c r="EG57" s="12">
        <v>-9999</v>
      </c>
      <c r="EH57" s="12">
        <v>-9999</v>
      </c>
      <c r="EI57" s="12">
        <v>-9999</v>
      </c>
      <c r="EJ57" s="12">
        <v>-9999</v>
      </c>
      <c r="EK57" s="12">
        <v>-9999</v>
      </c>
      <c r="EL57" s="12">
        <v>-9999</v>
      </c>
      <c r="EM57" s="12">
        <v>-9999</v>
      </c>
      <c r="EN57" s="12">
        <v>-9999</v>
      </c>
      <c r="EO57" s="10">
        <v>-9999</v>
      </c>
      <c r="EP57" s="10">
        <v>-9999</v>
      </c>
      <c r="EQ57" s="10">
        <v>-9999</v>
      </c>
      <c r="ER57" s="10">
        <v>-9999</v>
      </c>
      <c r="ES57" s="10">
        <v>-9999</v>
      </c>
      <c r="ET57" s="10">
        <v>-9999</v>
      </c>
      <c r="EU57" s="10">
        <v>-9999</v>
      </c>
      <c r="EV57" s="10">
        <v>-9999</v>
      </c>
      <c r="EW57" s="10">
        <v>-9999</v>
      </c>
      <c r="EX57" s="10">
        <v>-9999</v>
      </c>
      <c r="EY57" s="21">
        <v>-9999</v>
      </c>
      <c r="EZ57" s="21">
        <v>-9999</v>
      </c>
      <c r="FA57" s="21">
        <v>-9999</v>
      </c>
      <c r="FB57" s="21">
        <v>-9999</v>
      </c>
      <c r="FC57" s="21">
        <v>-9999</v>
      </c>
      <c r="FD57" s="21">
        <v>-9999</v>
      </c>
      <c r="FE57" s="21">
        <v>-9999</v>
      </c>
      <c r="FF57" s="21">
        <v>-9999</v>
      </c>
      <c r="FG57" s="21">
        <v>-9999</v>
      </c>
      <c r="FH57" s="10">
        <v>-9999</v>
      </c>
      <c r="FI57" s="13">
        <v>277.85999999999996</v>
      </c>
      <c r="FJ57" s="10">
        <v>10</v>
      </c>
      <c r="FK57" s="10">
        <v>246.90999999999997</v>
      </c>
      <c r="FL57" s="10">
        <v>96</v>
      </c>
      <c r="FM57" s="10">
        <v>91.17</v>
      </c>
      <c r="FN57" s="10">
        <v>209.78</v>
      </c>
      <c r="FO57" s="10">
        <v>130.88</v>
      </c>
      <c r="FP57" s="10">
        <v>88.54</v>
      </c>
      <c r="FQ57" s="13">
        <f t="shared" si="47"/>
        <v>868.03921568627459</v>
      </c>
      <c r="FR57" s="13">
        <f t="shared" si="48"/>
        <v>775.03501400560219</v>
      </c>
      <c r="FS57" s="13">
        <f t="shared" si="156"/>
        <v>2724.117647058823</v>
      </c>
      <c r="FT57" s="13">
        <f t="shared" si="157"/>
        <v>2420.6862745098033</v>
      </c>
      <c r="FU57" s="13">
        <f t="shared" si="49"/>
        <v>893.82352941176475</v>
      </c>
      <c r="FV57" s="13">
        <f t="shared" si="50"/>
        <v>2056.6666666666665</v>
      </c>
      <c r="FW57" s="13">
        <f t="shared" si="51"/>
        <v>8095.2941176470576</v>
      </c>
      <c r="FX57" s="13">
        <f t="shared" si="52"/>
        <v>1283.1372549019609</v>
      </c>
      <c r="FY57" s="13">
        <v>67.14</v>
      </c>
      <c r="FZ57" s="13">
        <v>53.49</v>
      </c>
      <c r="GA57" s="13">
        <f t="shared" si="53"/>
        <v>10.249999999999993</v>
      </c>
      <c r="GB57" s="10">
        <v>3.31</v>
      </c>
      <c r="GC57" s="13">
        <f t="shared" si="54"/>
        <v>90.168294117647037</v>
      </c>
      <c r="GD57" s="13">
        <v>1.19</v>
      </c>
      <c r="GE57" s="13">
        <f t="shared" si="55"/>
        <v>28.806166666666655</v>
      </c>
      <c r="GF57" s="13">
        <v>1.94</v>
      </c>
      <c r="GG57" s="13">
        <f t="shared" si="56"/>
        <v>17.340176470588236</v>
      </c>
      <c r="GH57" s="13">
        <v>3.88</v>
      </c>
      <c r="GI57" s="13">
        <f t="shared" si="57"/>
        <v>49.785725490196086</v>
      </c>
      <c r="GJ57" s="13">
        <f t="shared" si="58"/>
        <v>186.10036274509801</v>
      </c>
      <c r="GK57" s="13">
        <f t="shared" si="59"/>
        <v>166.16103816526606</v>
      </c>
      <c r="GL57" s="10">
        <v>18.600000000000001</v>
      </c>
      <c r="GM57" s="13">
        <v>5.15</v>
      </c>
      <c r="GN57" s="13">
        <f t="shared" si="60"/>
        <v>3984.7020012222356</v>
      </c>
      <c r="GO57" s="13">
        <v>1.88</v>
      </c>
      <c r="GP57" s="13">
        <f t="shared" si="61"/>
        <v>0.36504854368932033</v>
      </c>
      <c r="GQ57" s="13">
        <f t="shared" si="62"/>
        <v>1454.6096625820974</v>
      </c>
      <c r="GR57" s="13">
        <f t="shared" si="63"/>
        <v>1629.1628220919492</v>
      </c>
      <c r="GS57" s="21">
        <v>-9999</v>
      </c>
      <c r="GT57" s="13">
        <v>3773.9874999999993</v>
      </c>
      <c r="GU57" s="13">
        <f t="shared" si="64"/>
        <v>1396.3753749999996</v>
      </c>
      <c r="GV57" s="13">
        <f t="shared" si="65"/>
        <v>1563.9404199999997</v>
      </c>
      <c r="GW57" s="21">
        <v>-9999</v>
      </c>
      <c r="GX57" s="21">
        <v>-9999</v>
      </c>
      <c r="GY57" s="13">
        <v>2.46</v>
      </c>
      <c r="GZ57" s="13">
        <f t="shared" si="66"/>
        <v>2.4</v>
      </c>
      <c r="HA57" s="21">
        <v>2455</v>
      </c>
      <c r="HB57" s="13">
        <f t="shared" si="158"/>
        <v>0.46601941747572811</v>
      </c>
      <c r="HC57" s="21">
        <f t="shared" si="221"/>
        <v>1903.372218059553</v>
      </c>
      <c r="HD57" s="22">
        <f t="shared" si="159"/>
        <v>1.3085106382978724</v>
      </c>
      <c r="HE57" s="21">
        <f t="shared" si="160"/>
        <v>1899.50357533992</v>
      </c>
      <c r="HF57" s="13">
        <v>4.37</v>
      </c>
      <c r="HG57" s="22">
        <f t="shared" si="67"/>
        <v>83.177365929202466</v>
      </c>
      <c r="HH57" s="22">
        <v>0</v>
      </c>
      <c r="HI57" s="13">
        <v>0.55572258064516122</v>
      </c>
      <c r="HJ57" s="13">
        <v>0.39847096774193547</v>
      </c>
      <c r="HK57" s="13">
        <v>0.40737741935483873</v>
      </c>
      <c r="HL57" s="13">
        <v>0.34207741935483865</v>
      </c>
      <c r="HM57" s="13">
        <v>0.20810645161290325</v>
      </c>
      <c r="HN57" s="13">
        <v>0.18925806451612903</v>
      </c>
      <c r="HO57" s="13">
        <v>0.23784638709677419</v>
      </c>
      <c r="HP57" s="13">
        <v>0.15387880645161289</v>
      </c>
      <c r="HQ57" s="13">
        <v>7.6041806451612917E-2</v>
      </c>
      <c r="HR57" s="13">
        <v>-1.1202612903225806E-2</v>
      </c>
      <c r="HS57" s="13">
        <v>0.16477087096774193</v>
      </c>
      <c r="HT57" s="13">
        <v>0.4549319032258064</v>
      </c>
      <c r="HU57" s="13">
        <v>0.49175574193548383</v>
      </c>
      <c r="HV57" s="13">
        <v>0.13397096774193545</v>
      </c>
      <c r="HW57" s="13">
        <v>0.62486574193548372</v>
      </c>
      <c r="HX57" s="13">
        <v>1.0703912258064516</v>
      </c>
      <c r="HY57" s="13">
        <v>0.69159619354838708</v>
      </c>
      <c r="HZ57" s="13">
        <v>1.0598813548387094</v>
      </c>
      <c r="IA57" s="13">
        <v>0.7346612580645161</v>
      </c>
      <c r="IB57" s="13">
        <v>0.61162941176470587</v>
      </c>
      <c r="IC57" s="13">
        <v>0.44589411764705866</v>
      </c>
      <c r="ID57" s="13">
        <v>0.44038823529411741</v>
      </c>
      <c r="IE57" s="13">
        <v>0.39862352941176471</v>
      </c>
      <c r="IF57" s="13">
        <v>0.2718647058823529</v>
      </c>
      <c r="IG57" s="13">
        <v>0.24914117647058809</v>
      </c>
      <c r="IH57" s="13">
        <v>0.21057699999999999</v>
      </c>
      <c r="II57" s="13">
        <v>0.16241988235294119</v>
      </c>
      <c r="IJ57" s="13">
        <v>5.5974176470588229E-2</v>
      </c>
      <c r="IK57" s="13">
        <v>6.1245882352941195E-3</v>
      </c>
      <c r="IL57" s="13">
        <v>0.15645476470588243</v>
      </c>
      <c r="IM57" s="13">
        <v>0.38420294117647075</v>
      </c>
      <c r="IN57" s="13">
        <v>0.42084452941176476</v>
      </c>
      <c r="IO57" s="13">
        <v>0.12675882352941181</v>
      </c>
      <c r="IP57" s="13">
        <v>0.53444341176470589</v>
      </c>
      <c r="IQ57" s="13">
        <v>0.9644679411764705</v>
      </c>
      <c r="IR57" s="13">
        <v>0.74205588235294095</v>
      </c>
      <c r="IS57" s="13">
        <v>0.96903211764705899</v>
      </c>
      <c r="IT57" s="13">
        <v>0.77653835294117646</v>
      </c>
      <c r="IU57" s="13">
        <v>0.62840952380952386</v>
      </c>
      <c r="IV57" s="13">
        <v>0.44207619047619046</v>
      </c>
      <c r="IW57" s="13">
        <v>0.45073809523809516</v>
      </c>
      <c r="IX57" s="13">
        <v>0.39344761904761905</v>
      </c>
      <c r="IY57" s="13">
        <v>0.29076190476190478</v>
      </c>
      <c r="IZ57" s="13">
        <v>0.25437142857142858</v>
      </c>
      <c r="JA57" s="13">
        <v>0.22982438095238095</v>
      </c>
      <c r="JB57" s="13">
        <v>0.16452457142857146</v>
      </c>
      <c r="JC57" s="13">
        <v>5.8114190476190458E-2</v>
      </c>
      <c r="JD57" s="13">
        <v>-9.7921904761904752E-3</v>
      </c>
      <c r="JE57" s="13">
        <v>0.17402095238095236</v>
      </c>
      <c r="JF57" s="13">
        <v>0.36727333333333329</v>
      </c>
      <c r="JG57" s="13">
        <v>0.42356609523809524</v>
      </c>
      <c r="JH57" s="13">
        <v>0.1026857142857143</v>
      </c>
      <c r="JI57" s="13">
        <v>0.59728371428571436</v>
      </c>
      <c r="JJ57" s="13">
        <v>1.057938142857143</v>
      </c>
      <c r="JK57" s="13">
        <v>0.75645923809523818</v>
      </c>
      <c r="JL57" s="13">
        <v>1.0489821428571429</v>
      </c>
      <c r="JM57" s="13">
        <v>0.79216480952380952</v>
      </c>
      <c r="JN57" s="13">
        <v>0.69737647058823526</v>
      </c>
      <c r="JO57" s="13">
        <v>0.46386470588235296</v>
      </c>
      <c r="JP57" s="13">
        <v>0.47942941176470588</v>
      </c>
      <c r="JQ57" s="13">
        <v>0.41861764705882348</v>
      </c>
      <c r="JR57" s="13">
        <v>0.3081647058823529</v>
      </c>
      <c r="JS57" s="13">
        <v>0.26865882352941173</v>
      </c>
      <c r="JT57" s="13">
        <v>0.24963635294117648</v>
      </c>
      <c r="JU57" s="13">
        <v>0.18505382352941177</v>
      </c>
      <c r="JV57" s="13">
        <v>5.1228823529411757E-2</v>
      </c>
      <c r="JW57" s="13">
        <v>-1.6547352941176471E-2</v>
      </c>
      <c r="JX57" s="13">
        <v>0.20098517647058825</v>
      </c>
      <c r="JY57" s="13">
        <v>0.38693476470588234</v>
      </c>
      <c r="JZ57" s="13">
        <v>0.44363435294117648</v>
      </c>
      <c r="KA57" s="13">
        <v>0.11045294117647061</v>
      </c>
      <c r="KB57" s="13">
        <v>0.66625370588235289</v>
      </c>
      <c r="KC57" s="13">
        <v>1.0885908235294117</v>
      </c>
      <c r="KD57" s="13">
        <v>0.80569123529411757</v>
      </c>
      <c r="KE57" s="13">
        <v>1.0736188823529409</v>
      </c>
      <c r="KF57" s="13">
        <v>0.83797447058823527</v>
      </c>
      <c r="KG57" s="13">
        <v>0.51996799999999999</v>
      </c>
      <c r="KH57" s="13">
        <v>0.33871600000000002</v>
      </c>
      <c r="KI57" s="13">
        <v>0.33113599999999999</v>
      </c>
      <c r="KJ57" s="13">
        <v>0.32380399999999993</v>
      </c>
      <c r="KK57" s="13">
        <v>0.2243679999999999</v>
      </c>
      <c r="KL57" s="13">
        <v>0.19234400000000001</v>
      </c>
      <c r="KM57" s="13">
        <v>0.23179239999999995</v>
      </c>
      <c r="KN57" s="13">
        <v>0.22121448000000005</v>
      </c>
      <c r="KO57" s="13">
        <v>2.2288480000000003E-2</v>
      </c>
      <c r="KP57" s="13">
        <v>1.1119E-2</v>
      </c>
      <c r="KQ57" s="13">
        <v>0.21062059999999999</v>
      </c>
      <c r="KR57" s="13">
        <v>0.39643004000000004</v>
      </c>
      <c r="KS57" s="13">
        <v>0.45925192000000004</v>
      </c>
      <c r="KT57" s="13">
        <v>9.9435999999999983E-2</v>
      </c>
      <c r="KU57" s="13">
        <v>0.6066319200000001</v>
      </c>
      <c r="KV57" s="13">
        <v>0.95505140000000011</v>
      </c>
      <c r="KW57" s="13">
        <v>0.9102806400000002</v>
      </c>
      <c r="KX57" s="13">
        <v>0.96223939999999986</v>
      </c>
      <c r="KY57" s="13">
        <v>0.92545923999999991</v>
      </c>
      <c r="KZ57" s="13">
        <v>0.46430645161290302</v>
      </c>
      <c r="LA57" s="13">
        <v>0.29118387096774184</v>
      </c>
      <c r="LB57" s="13">
        <v>0.27169677419354843</v>
      </c>
      <c r="LC57" s="13">
        <v>0.24485483870967725</v>
      </c>
      <c r="LD57" s="13">
        <v>0.19233548387096774</v>
      </c>
      <c r="LE57" s="13">
        <v>0.16681935483870972</v>
      </c>
      <c r="LF57" s="13">
        <v>0.30759664516129026</v>
      </c>
      <c r="LG57" s="13">
        <v>0.26107529032258059</v>
      </c>
      <c r="LH57" s="13">
        <v>8.6611838709677383E-2</v>
      </c>
      <c r="LI57" s="13">
        <v>3.570067741935485E-2</v>
      </c>
      <c r="LJ57" s="13">
        <v>0.2278127096774194</v>
      </c>
      <c r="LK57" s="13">
        <v>0.41259845161290315</v>
      </c>
      <c r="LL57" s="13">
        <v>0.46981719354838714</v>
      </c>
      <c r="LM57" s="13">
        <v>5.2519354838709675E-2</v>
      </c>
      <c r="LN57" s="13">
        <v>0.90696187096774161</v>
      </c>
      <c r="LO57" s="13">
        <v>0.88898119354838723</v>
      </c>
      <c r="LP57" s="13">
        <v>0.75291329032258103</v>
      </c>
      <c r="LQ57" s="13">
        <v>0.90899035483870971</v>
      </c>
      <c r="LR57" s="13">
        <v>0.799255548387097</v>
      </c>
      <c r="LS57" s="13">
        <v>47.328000000000003</v>
      </c>
      <c r="LT57" s="13">
        <v>42.78</v>
      </c>
      <c r="LU57" s="13">
        <v>109.08</v>
      </c>
      <c r="LV57" s="13">
        <f t="shared" si="96"/>
        <v>21.92</v>
      </c>
      <c r="LW57" s="13">
        <f t="shared" si="161"/>
        <v>5.7227703638709668</v>
      </c>
      <c r="LX57" s="13">
        <v>0.43070000000000003</v>
      </c>
      <c r="LY57" s="13">
        <v>0.25019999999999998</v>
      </c>
      <c r="LZ57" s="13">
        <v>0.19120000000000001</v>
      </c>
      <c r="MA57" s="13">
        <v>0.18459999999999999</v>
      </c>
      <c r="MB57" s="13">
        <v>0.1452</v>
      </c>
      <c r="MC57" s="13">
        <v>0.12609999999999999</v>
      </c>
      <c r="MD57" s="13">
        <v>0.39689999999999998</v>
      </c>
      <c r="ME57" s="13">
        <v>0.38440000000000002</v>
      </c>
      <c r="MF57" s="13">
        <v>0.15140000000000001</v>
      </c>
      <c r="MG57" s="13">
        <v>0.1356</v>
      </c>
      <c r="MH57" s="13">
        <v>0.26300000000000001</v>
      </c>
      <c r="MI57" s="13">
        <v>0.49340000000000001</v>
      </c>
      <c r="MJ57" s="13">
        <v>0.54469999999999996</v>
      </c>
      <c r="MK57" s="13">
        <v>3.9399999999999998E-2</v>
      </c>
      <c r="ML57" s="13">
        <v>1.361</v>
      </c>
      <c r="MM57" s="13">
        <v>0.68910000000000005</v>
      </c>
      <c r="MN57" s="13">
        <v>0.67169999999999996</v>
      </c>
      <c r="MO57" s="13">
        <v>0.752</v>
      </c>
      <c r="MP57" s="13">
        <v>0.74039999999999995</v>
      </c>
      <c r="MQ57" s="13">
        <v>37.674814814999998</v>
      </c>
      <c r="MR57" s="13">
        <v>38.065555556</v>
      </c>
      <c r="MS57" s="13">
        <v>36.89</v>
      </c>
      <c r="MT57" s="13">
        <f t="shared" si="69"/>
        <v>-0.78481481499999717</v>
      </c>
      <c r="MU57" s="13">
        <v>126.22222222000001</v>
      </c>
      <c r="MV57" s="13">
        <f t="shared" si="70"/>
        <v>20.777777779999994</v>
      </c>
      <c r="MW57" s="13">
        <f t="shared" si="162"/>
        <v>7.9869777786319984</v>
      </c>
      <c r="MX57" s="13">
        <v>0.3601939393939394</v>
      </c>
      <c r="MY57" s="13">
        <v>0.19956666666666667</v>
      </c>
      <c r="MZ57" s="13">
        <v>0.13015151515151518</v>
      </c>
      <c r="NA57" s="13">
        <v>0.13502121212121215</v>
      </c>
      <c r="NB57" s="13">
        <v>0.10600909090909091</v>
      </c>
      <c r="NC57" s="13">
        <v>8.9600000000000013E-2</v>
      </c>
      <c r="ND57" s="13">
        <v>0.4510424848484848</v>
      </c>
      <c r="NE57" s="13">
        <v>0.46712248484848479</v>
      </c>
      <c r="NF57" s="13">
        <v>0.19196172727272731</v>
      </c>
      <c r="NG57" s="13">
        <v>0.21111803030303034</v>
      </c>
      <c r="NH57" s="13">
        <v>0.28524181818181821</v>
      </c>
      <c r="NI57" s="13">
        <v>0.54276709090909092</v>
      </c>
      <c r="NJ57" s="13">
        <v>0.59924303030303017</v>
      </c>
      <c r="NK57" s="13">
        <v>2.9012121212121211E-2</v>
      </c>
      <c r="NL57" s="13">
        <v>1.6931348787878788</v>
      </c>
      <c r="NM57" s="13">
        <v>0.6171306363636363</v>
      </c>
      <c r="NN57" s="13">
        <v>0.63384890909090907</v>
      </c>
      <c r="NO57" s="13">
        <v>0.69935166666666682</v>
      </c>
      <c r="NP57" s="13">
        <v>0.71343409090909093</v>
      </c>
      <c r="NQ57" s="13">
        <v>42.427</v>
      </c>
      <c r="NR57" s="13">
        <v>40.360999999999997</v>
      </c>
      <c r="NS57" s="13">
        <v>138.78</v>
      </c>
      <c r="NT57" s="13">
        <f t="shared" si="71"/>
        <v>27.22</v>
      </c>
      <c r="NU57" s="13">
        <f t="shared" si="163"/>
        <v>12.715074037575755</v>
      </c>
      <c r="NV57" s="13">
        <v>0.45040188679245297</v>
      </c>
      <c r="NW57" s="13">
        <v>0.22231698113207538</v>
      </c>
      <c r="NX57" s="13">
        <v>0.1074018867924528</v>
      </c>
      <c r="NY57" s="13">
        <v>0.12002075471698112</v>
      </c>
      <c r="NZ57" s="13">
        <v>0.10432641509433961</v>
      </c>
      <c r="OA57" s="13">
        <v>8.8109433962264158E-2</v>
      </c>
      <c r="OB57" s="13">
        <v>0.57115549056603809</v>
      </c>
      <c r="OC57" s="13">
        <v>0.60862752830188704</v>
      </c>
      <c r="OD57" s="13">
        <v>0.29405369811320747</v>
      </c>
      <c r="OE57" s="13">
        <v>0.34656520754716985</v>
      </c>
      <c r="OF57" s="13">
        <v>0.33680690566037724</v>
      </c>
      <c r="OG57" s="13">
        <v>0.61816767924528271</v>
      </c>
      <c r="OH57" s="13">
        <v>0.66799924528301913</v>
      </c>
      <c r="OI57" s="13">
        <v>1.5694339622641506E-2</v>
      </c>
      <c r="OJ57" s="13">
        <v>2.806680792452831</v>
      </c>
      <c r="OK57" s="13">
        <v>0.56141166037735868</v>
      </c>
      <c r="OL57" s="13">
        <v>0.59671964150943391</v>
      </c>
      <c r="OM57" s="13">
        <v>0.67135841509433947</v>
      </c>
      <c r="ON57" s="13">
        <v>0.69838149056603771</v>
      </c>
      <c r="OO57" s="13">
        <v>38.570869565000002</v>
      </c>
      <c r="OP57" s="13">
        <v>41.232173912999997</v>
      </c>
      <c r="OQ57" s="13">
        <v>122.58695652</v>
      </c>
      <c r="OR57" s="13">
        <f t="shared" si="80"/>
        <v>48.413043479999999</v>
      </c>
      <c r="OS57" s="13">
        <f t="shared" si="175"/>
        <v>29.465510990804187</v>
      </c>
      <c r="OT57" s="13">
        <v>0.54939166666666661</v>
      </c>
      <c r="OU57" s="13">
        <v>0.25066666666666665</v>
      </c>
      <c r="OV57" s="13">
        <v>8.4329166666666663E-2</v>
      </c>
      <c r="OW57" s="13">
        <v>0.11170208333333337</v>
      </c>
      <c r="OX57" s="13">
        <v>0.10642499999999998</v>
      </c>
      <c r="OY57" s="13">
        <v>9.5499999999999988E-2</v>
      </c>
      <c r="OZ57" s="13">
        <v>0.66014043749999995</v>
      </c>
      <c r="PA57" s="13">
        <v>0.73247610416666653</v>
      </c>
      <c r="PB57" s="13">
        <v>0.38162366666666664</v>
      </c>
      <c r="PC57" s="13">
        <v>0.49499879166666666</v>
      </c>
      <c r="PD57" s="13">
        <v>0.37296939583333333</v>
      </c>
      <c r="PE57" s="13">
        <v>0.67384020833333358</v>
      </c>
      <c r="PF57" s="13">
        <v>0.70245314583333329</v>
      </c>
      <c r="PG57" s="13">
        <v>5.277083333333335E-3</v>
      </c>
      <c r="PH57" s="13">
        <v>3.9284121458333332</v>
      </c>
      <c r="PI57" s="13">
        <v>0.50976120833333327</v>
      </c>
      <c r="PJ57" s="13">
        <v>0.5652967291666664</v>
      </c>
      <c r="PK57" s="13">
        <v>0.64244572916666676</v>
      </c>
      <c r="PL57" s="13">
        <v>0.68299643749999994</v>
      </c>
      <c r="PM57" s="13">
        <f t="shared" si="164"/>
        <v>0.41182084753858056</v>
      </c>
      <c r="PN57" s="13">
        <v>44.142105260000001</v>
      </c>
      <c r="PO57" s="13">
        <v>44.456071428999998</v>
      </c>
      <c r="PP57" s="13">
        <v>42.327500000000001</v>
      </c>
      <c r="PQ57" s="13">
        <f t="shared" si="92"/>
        <v>41.915679152461422</v>
      </c>
      <c r="PR57" s="13">
        <v>116.57857143</v>
      </c>
      <c r="PS57" s="13">
        <f t="shared" si="200"/>
        <v>72.421428570000003</v>
      </c>
      <c r="PT57" s="13">
        <f t="shared" si="165"/>
        <v>53.046965857138119</v>
      </c>
      <c r="PU57" s="13">
        <v>0.51354499999999992</v>
      </c>
      <c r="PV57" s="13">
        <v>0.21643999999999997</v>
      </c>
      <c r="PW57" s="13">
        <v>7.7814999999999995E-2</v>
      </c>
      <c r="PX57" s="13">
        <v>9.6690000000000012E-2</v>
      </c>
      <c r="PY57" s="13">
        <v>8.4620000000000001E-2</v>
      </c>
      <c r="PZ57" s="13">
        <v>7.359499999999998E-2</v>
      </c>
      <c r="QA57" s="13">
        <v>0.66991314999999996</v>
      </c>
      <c r="QB57" s="13">
        <v>0.72120420000000007</v>
      </c>
      <c r="QC57" s="13">
        <v>0.37015165000000005</v>
      </c>
      <c r="QD57" s="13">
        <v>0.45678660000000004</v>
      </c>
      <c r="QE57" s="13">
        <v>0.4036111</v>
      </c>
      <c r="QF57" s="13">
        <v>0.70765234999999993</v>
      </c>
      <c r="QG57" s="13">
        <v>0.74156275000000005</v>
      </c>
      <c r="QH57" s="13">
        <v>1.2070000000000001E-2</v>
      </c>
      <c r="QI57" s="13">
        <v>4.3198118999999995</v>
      </c>
      <c r="QJ57" s="13">
        <v>0.56631865000000003</v>
      </c>
      <c r="QK57" s="13">
        <v>0.60808624999999994</v>
      </c>
      <c r="QL57" s="13">
        <v>0.69111129999999998</v>
      </c>
      <c r="QM57" s="13">
        <v>0.72081015000000004</v>
      </c>
      <c r="QN57" s="13">
        <f t="shared" si="166"/>
        <v>0.3189649424918074</v>
      </c>
      <c r="QO57" s="13">
        <v>38.244999999999997</v>
      </c>
      <c r="QP57" s="13">
        <v>39.049999999999997</v>
      </c>
      <c r="QQ57" s="13">
        <v>120.6</v>
      </c>
      <c r="QR57" s="13">
        <f t="shared" si="205"/>
        <v>68.400000000000006</v>
      </c>
      <c r="QS57" s="13">
        <f t="shared" si="206"/>
        <v>49.330367280000011</v>
      </c>
      <c r="QT57" s="13">
        <v>0.37954666666666664</v>
      </c>
      <c r="QU57" s="13">
        <v>0.17184999999999997</v>
      </c>
      <c r="QV57" s="13">
        <v>8.1450000000000009E-2</v>
      </c>
      <c r="QW57" s="13">
        <v>8.8053333333333331E-2</v>
      </c>
      <c r="QX57" s="13">
        <v>8.0609999999999987E-2</v>
      </c>
      <c r="QY57" s="13">
        <v>6.7286666666666661E-2</v>
      </c>
      <c r="QZ57" s="13">
        <v>0.61085109999999998</v>
      </c>
      <c r="RA57" s="13">
        <v>0.63275116666666664</v>
      </c>
      <c r="RB57" s="13">
        <v>0.31248006666666661</v>
      </c>
      <c r="RC57" s="13">
        <v>0.34605723333333333</v>
      </c>
      <c r="RD57" s="13">
        <v>0.37267869999999992</v>
      </c>
      <c r="RE57" s="13">
        <v>0.63803013333333314</v>
      </c>
      <c r="RF57" s="13">
        <v>0.68957540000000017</v>
      </c>
      <c r="RG57" s="13">
        <v>7.4433333333333339E-3</v>
      </c>
      <c r="RH57" s="13">
        <v>3.317938733333333</v>
      </c>
      <c r="RI57" s="13">
        <v>0.5940523333333334</v>
      </c>
      <c r="RJ57" s="13">
        <v>0.61346689999999993</v>
      </c>
      <c r="RK57" s="13">
        <v>0.70356006666666659</v>
      </c>
      <c r="RL57" s="13">
        <v>0.71786060000000007</v>
      </c>
      <c r="RM57" s="13">
        <f t="shared" si="167"/>
        <v>0.15537321751585828</v>
      </c>
      <c r="RN57" s="13">
        <v>0.39207837837837833</v>
      </c>
      <c r="RO57" s="13">
        <v>0.19155675675675671</v>
      </c>
      <c r="RP57" s="13">
        <v>7.6316216216216204E-2</v>
      </c>
      <c r="RQ57" s="13">
        <v>9.5672972972972975E-2</v>
      </c>
      <c r="RR57" s="13">
        <v>7.9791891891891883E-2</v>
      </c>
      <c r="RS57" s="13">
        <v>6.6470270270270276E-2</v>
      </c>
      <c r="RT57" s="13">
        <v>0.59903689189189202</v>
      </c>
      <c r="RU57" s="13">
        <v>0.66428670270270285</v>
      </c>
      <c r="RV57" s="13">
        <v>0.32943964864864861</v>
      </c>
      <c r="RW57" s="13">
        <v>0.42441894594594587</v>
      </c>
      <c r="RX57" s="13">
        <v>0.33839851351351352</v>
      </c>
      <c r="RY57" s="13">
        <v>0.65508445945945926</v>
      </c>
      <c r="RZ57" s="13">
        <v>0.70440051351351374</v>
      </c>
      <c r="SA57" s="13">
        <v>1.5881081081081081E-2</v>
      </c>
      <c r="SB57" s="13">
        <v>3.0832462162162164</v>
      </c>
      <c r="SC57" s="13">
        <v>0.50964491891891872</v>
      </c>
      <c r="SD57" s="13">
        <v>0.56419221621621629</v>
      </c>
      <c r="SE57" s="13">
        <v>0.63254813513513486</v>
      </c>
      <c r="SF57" s="13">
        <v>0.67343567567567564</v>
      </c>
      <c r="SG57" s="13">
        <f t="shared" si="168"/>
        <v>0.24112394161771639</v>
      </c>
      <c r="SH57" s="21">
        <v>181.27027027027026</v>
      </c>
      <c r="SI57" s="21">
        <v>-9999</v>
      </c>
      <c r="SJ57" s="21">
        <v>-9999</v>
      </c>
      <c r="SK57" s="13">
        <v>0.41551470588235279</v>
      </c>
      <c r="SL57" s="13">
        <v>0.184685294117647</v>
      </c>
      <c r="SM57" s="13">
        <v>6.3711764705882357E-2</v>
      </c>
      <c r="SN57" s="13">
        <v>7.8800000000000023E-2</v>
      </c>
      <c r="SO57" s="13">
        <v>7.1002941176470602E-2</v>
      </c>
      <c r="SP57" s="13">
        <v>6.0991176470588222E-2</v>
      </c>
      <c r="SQ57" s="13">
        <v>0.67474464705882353</v>
      </c>
      <c r="SR57" s="13">
        <v>0.72706952941176495</v>
      </c>
      <c r="SS57" s="13">
        <v>0.39521726470588225</v>
      </c>
      <c r="ST57" s="13">
        <v>0.47951238235294119</v>
      </c>
      <c r="SU57" s="13">
        <v>0.38312823529411771</v>
      </c>
      <c r="SV57" s="13">
        <v>0.70236670588235306</v>
      </c>
      <c r="SW57" s="13">
        <v>0.73937902941176459</v>
      </c>
      <c r="SX57" s="13">
        <v>7.7970588235294121E-3</v>
      </c>
      <c r="SY57" s="13">
        <v>4.2687850000000003</v>
      </c>
      <c r="SZ57" s="13">
        <v>0.52858358823529417</v>
      </c>
      <c r="TA57" s="13">
        <v>0.56960658823529398</v>
      </c>
      <c r="TB57" s="13">
        <v>0.65892397058823537</v>
      </c>
      <c r="TC57" s="13">
        <v>0.68858602941176483</v>
      </c>
      <c r="TD57" s="13">
        <v>2.9519049339999999</v>
      </c>
      <c r="TE57" s="13">
        <v>-0.33614023700000001</v>
      </c>
      <c r="TF57" s="13">
        <f t="shared" si="73"/>
        <v>0.28928629755549135</v>
      </c>
      <c r="TG57" s="21">
        <v>136.59375</v>
      </c>
      <c r="TH57" s="21">
        <f t="shared" si="169"/>
        <v>66.40625</v>
      </c>
      <c r="TI57" s="24">
        <f t="shared" si="74"/>
        <v>48.281960937500017</v>
      </c>
      <c r="TJ57" s="26">
        <v>56</v>
      </c>
      <c r="TK57" s="24">
        <v>4.8099999999999996</v>
      </c>
      <c r="TL57" s="13">
        <v>1.07</v>
      </c>
      <c r="TM57" s="24">
        <v>81</v>
      </c>
      <c r="TN57" s="24">
        <v>29.8</v>
      </c>
      <c r="TO57" s="24">
        <v>5.8</v>
      </c>
      <c r="TP57" s="24">
        <v>9.8000000000000007</v>
      </c>
    </row>
    <row r="58" spans="1:536" x14ac:dyDescent="0.25">
      <c r="A58" s="10">
        <v>57</v>
      </c>
      <c r="B58" s="20">
        <v>8</v>
      </c>
      <c r="C58" s="21">
        <v>408</v>
      </c>
      <c r="D58" s="21">
        <v>4</v>
      </c>
      <c r="E58" s="13" t="s">
        <v>66</v>
      </c>
      <c r="F58" s="21">
        <v>5</v>
      </c>
      <c r="G58" s="24">
        <f t="shared" si="17"/>
        <v>89.600000000000009</v>
      </c>
      <c r="H58" s="24">
        <f t="shared" si="18"/>
        <v>29.866666666666671</v>
      </c>
      <c r="I58" s="21">
        <v>80</v>
      </c>
      <c r="J58" s="13">
        <f t="shared" si="19"/>
        <v>29.866666666666671</v>
      </c>
      <c r="K58" s="13">
        <f t="shared" si="20"/>
        <v>29.866666666666671</v>
      </c>
      <c r="L58" s="13">
        <f t="shared" si="21"/>
        <v>29.866666666666671</v>
      </c>
      <c r="M58" s="22">
        <v>408697.99085599999</v>
      </c>
      <c r="N58" s="22">
        <v>3660415.742751</v>
      </c>
      <c r="O58" s="23">
        <v>33.078507000000002</v>
      </c>
      <c r="P58" s="23">
        <v>-111.97821999999999</v>
      </c>
      <c r="Q58" s="13">
        <v>51.679999999999993</v>
      </c>
      <c r="R58" s="13">
        <v>26.72</v>
      </c>
      <c r="S58" s="13">
        <v>21.6</v>
      </c>
      <c r="T58" s="13">
        <v>51.679999999999993</v>
      </c>
      <c r="U58" s="13">
        <v>20.72</v>
      </c>
      <c r="V58" s="13">
        <v>27.6</v>
      </c>
      <c r="W58" s="10">
        <v>-9999</v>
      </c>
      <c r="X58" s="10">
        <v>-9999</v>
      </c>
      <c r="Y58" s="10">
        <v>-9999</v>
      </c>
      <c r="Z58" s="13">
        <v>45.164179104477597</v>
      </c>
      <c r="AA58" s="21">
        <v>-9999</v>
      </c>
      <c r="AB58" s="21">
        <v>-9999</v>
      </c>
      <c r="AC58" s="21">
        <v>-9999</v>
      </c>
      <c r="AD58" s="10">
        <v>8.5</v>
      </c>
      <c r="AE58" s="10">
        <v>7.2</v>
      </c>
      <c r="AF58" s="13">
        <v>0.72</v>
      </c>
      <c r="AG58" s="10" t="s">
        <v>126</v>
      </c>
      <c r="AH58" s="10">
        <v>2</v>
      </c>
      <c r="AI58" s="24">
        <v>1</v>
      </c>
      <c r="AJ58" s="24">
        <v>0.5</v>
      </c>
      <c r="AK58" s="10">
        <v>1</v>
      </c>
      <c r="AL58" s="10">
        <v>262</v>
      </c>
      <c r="AM58" s="10">
        <v>25</v>
      </c>
      <c r="AN58" s="13">
        <v>1.1299999999999999</v>
      </c>
      <c r="AO58" s="24">
        <v>5.9</v>
      </c>
      <c r="AP58" s="24">
        <v>15.3</v>
      </c>
      <c r="AQ58" s="13">
        <v>3.43</v>
      </c>
      <c r="AR58" s="10">
        <v>4058</v>
      </c>
      <c r="AS58" s="10">
        <v>279</v>
      </c>
      <c r="AT58" s="10">
        <v>209</v>
      </c>
      <c r="AU58" s="10">
        <v>24.2</v>
      </c>
      <c r="AV58" s="10">
        <v>0</v>
      </c>
      <c r="AW58" s="10">
        <v>3</v>
      </c>
      <c r="AX58" s="10">
        <v>83</v>
      </c>
      <c r="AY58" s="10">
        <v>10</v>
      </c>
      <c r="AZ58" s="10">
        <v>4</v>
      </c>
      <c r="BA58" s="10">
        <v>1</v>
      </c>
      <c r="BB58" s="10">
        <v>30</v>
      </c>
      <c r="BC58" s="25">
        <v>0.52744190675225155</v>
      </c>
      <c r="BD58" s="25">
        <v>0.85794094173982438</v>
      </c>
      <c r="BE58" s="25">
        <v>0.68424732793926679</v>
      </c>
      <c r="BF58" s="25">
        <v>0.54712758020392938</v>
      </c>
      <c r="BG58" s="25">
        <v>0.56454836131095132</v>
      </c>
      <c r="BH58" s="25">
        <v>0.51896207584830345</v>
      </c>
      <c r="BI58" s="13">
        <f t="shared" si="22"/>
        <v>5.5415313939683042</v>
      </c>
      <c r="BJ58" s="13">
        <f t="shared" si="23"/>
        <v>8.2785207057253718</v>
      </c>
      <c r="BK58" s="13">
        <f t="shared" si="24"/>
        <v>10.46703102654109</v>
      </c>
      <c r="BL58" s="13">
        <f t="shared" ref="BL58:BM58" si="227">(BK58+(BG58*4))</f>
        <v>12.725224471784895</v>
      </c>
      <c r="BM58" s="13">
        <f t="shared" si="227"/>
        <v>14.801072775178108</v>
      </c>
      <c r="BN58" s="13">
        <f t="shared" si="26"/>
        <v>2.1885103208157175</v>
      </c>
      <c r="BO58" s="13">
        <f t="shared" si="27"/>
        <v>2.2581934452438053</v>
      </c>
      <c r="BP58" s="13">
        <f t="shared" si="28"/>
        <v>2.0758483033932138</v>
      </c>
      <c r="BQ58" s="13">
        <f t="shared" si="29"/>
        <v>6.5225520694527361</v>
      </c>
      <c r="BR58" s="25">
        <v>2.8959546200925508</v>
      </c>
      <c r="BS58" s="25">
        <v>3.8507581803671189</v>
      </c>
      <c r="BT58" s="25">
        <v>2.4572969733293375</v>
      </c>
      <c r="BU58" s="25">
        <v>1.8403382243223079</v>
      </c>
      <c r="BV58" s="25">
        <v>4.1516786570743403</v>
      </c>
      <c r="BW58" s="25">
        <v>4.4860279441117772</v>
      </c>
      <c r="BX58" s="13">
        <f t="shared" si="30"/>
        <v>26.986851201838679</v>
      </c>
      <c r="BY58" s="13">
        <f t="shared" si="31"/>
        <v>36.816039095156029</v>
      </c>
      <c r="BZ58" s="13">
        <f t="shared" si="32"/>
        <v>44.177391992445258</v>
      </c>
      <c r="CA58" s="13">
        <f t="shared" si="33"/>
        <v>7.3613528972892315</v>
      </c>
      <c r="CB58" s="13">
        <f t="shared" si="34"/>
        <v>16.606714628297361</v>
      </c>
      <c r="CC58" s="13">
        <f t="shared" si="35"/>
        <v>17.944111776447109</v>
      </c>
      <c r="CD58" s="13">
        <f t="shared" si="36"/>
        <v>41.912179302033699</v>
      </c>
      <c r="CE58" s="13">
        <v>9.73</v>
      </c>
      <c r="CF58" s="13">
        <v>4.3250000000000002</v>
      </c>
      <c r="CG58" s="13">
        <v>0.42999999999999994</v>
      </c>
      <c r="CH58" s="13">
        <v>0.42500000000000004</v>
      </c>
      <c r="CI58" s="13">
        <v>1.7100000000000002</v>
      </c>
      <c r="CJ58" s="13">
        <v>2.19</v>
      </c>
      <c r="CK58" s="13">
        <f t="shared" si="213"/>
        <v>56.22</v>
      </c>
      <c r="CL58" s="13">
        <f t="shared" si="214"/>
        <v>57.94</v>
      </c>
      <c r="CM58" s="13">
        <f t="shared" si="215"/>
        <v>59.64</v>
      </c>
      <c r="CN58" s="13">
        <f t="shared" ref="CN58:CO58" si="228">(CM58+(CI58*4))</f>
        <v>66.48</v>
      </c>
      <c r="CO58" s="13">
        <f t="shared" si="228"/>
        <v>75.240000000000009</v>
      </c>
      <c r="CP58" s="13">
        <f t="shared" si="216"/>
        <v>1.7000000000000002</v>
      </c>
      <c r="CQ58" s="13">
        <f t="shared" si="217"/>
        <v>6.8400000000000007</v>
      </c>
      <c r="CR58" s="13">
        <f t="shared" si="218"/>
        <v>8.76</v>
      </c>
      <c r="CS58" s="13">
        <f t="shared" si="219"/>
        <v>17.3</v>
      </c>
      <c r="CT58" s="13">
        <v>0.68281706548973187</v>
      </c>
      <c r="CU58" s="13">
        <v>15.767878865575385</v>
      </c>
      <c r="CV58" s="13">
        <v>0.87870704534755961</v>
      </c>
      <c r="CW58" s="13">
        <v>12.662796171347866</v>
      </c>
      <c r="CX58" s="13">
        <v>1.9124658488241282</v>
      </c>
      <c r="CY58" s="13">
        <v>20.779986071677293</v>
      </c>
      <c r="CZ58" s="13">
        <v>7.6</v>
      </c>
      <c r="DA58" s="13">
        <v>7.6</v>
      </c>
      <c r="DB58" s="13">
        <v>7.6</v>
      </c>
      <c r="DC58" s="13">
        <v>24</v>
      </c>
      <c r="DD58" s="13">
        <v>35.666666666666664</v>
      </c>
      <c r="DE58" s="13">
        <v>31.333333333333332</v>
      </c>
      <c r="DF58" s="13">
        <v>45</v>
      </c>
      <c r="DG58" s="13">
        <v>43.333333333333336</v>
      </c>
      <c r="DH58" s="13">
        <v>58.333333333333336</v>
      </c>
      <c r="DI58" s="13">
        <v>51.666666666666664</v>
      </c>
      <c r="DJ58" s="13">
        <v>61.666666666666664</v>
      </c>
      <c r="DK58" s="13">
        <v>63</v>
      </c>
      <c r="DL58" s="13">
        <v>75</v>
      </c>
      <c r="DM58" s="13">
        <v>69</v>
      </c>
      <c r="DN58" s="13">
        <v>77</v>
      </c>
      <c r="DO58" s="13">
        <v>70</v>
      </c>
      <c r="DP58" s="13">
        <v>82.666666666666671</v>
      </c>
      <c r="DQ58" s="13">
        <f t="shared" si="45"/>
        <v>67.333333333333329</v>
      </c>
      <c r="DR58" s="13">
        <f t="shared" si="46"/>
        <v>67.333333333333329</v>
      </c>
      <c r="DS58" s="13">
        <v>67</v>
      </c>
      <c r="DT58" s="13">
        <v>78</v>
      </c>
      <c r="DU58" s="21">
        <v>131</v>
      </c>
      <c r="DV58" s="21">
        <v>147</v>
      </c>
      <c r="DW58" s="21">
        <v>166</v>
      </c>
      <c r="DX58" s="21">
        <v>171</v>
      </c>
      <c r="DY58" s="21">
        <v>178</v>
      </c>
      <c r="DZ58" s="21">
        <v>189</v>
      </c>
      <c r="EA58" s="21">
        <v>199</v>
      </c>
      <c r="EB58" s="21">
        <v>199</v>
      </c>
      <c r="EC58" s="21">
        <v>201</v>
      </c>
      <c r="ED58" s="21">
        <v>203</v>
      </c>
      <c r="EE58" s="12">
        <v>51.2</v>
      </c>
      <c r="EF58" s="12">
        <v>46.2</v>
      </c>
      <c r="EG58" s="12">
        <v>41.1</v>
      </c>
      <c r="EH58" s="12">
        <v>47.3</v>
      </c>
      <c r="EI58" s="12">
        <v>43.5</v>
      </c>
      <c r="EJ58" s="12">
        <v>37.299999999999997</v>
      </c>
      <c r="EK58" s="12">
        <v>43.4</v>
      </c>
      <c r="EL58" s="12">
        <v>44.4</v>
      </c>
      <c r="EM58" s="12">
        <v>42.5</v>
      </c>
      <c r="EN58" s="12">
        <v>42.6</v>
      </c>
      <c r="EO58" s="10">
        <v>4.25</v>
      </c>
      <c r="EP58" s="10">
        <v>5.04</v>
      </c>
      <c r="EQ58" s="10">
        <v>4.8899999999999997</v>
      </c>
      <c r="ER58" s="10">
        <v>4.25</v>
      </c>
      <c r="ES58" s="10">
        <v>3.95</v>
      </c>
      <c r="ET58" s="10">
        <v>3.87</v>
      </c>
      <c r="EU58" s="10">
        <v>4.29</v>
      </c>
      <c r="EV58" s="10">
        <v>4.42</v>
      </c>
      <c r="EW58" s="10">
        <v>4.0199999999999996</v>
      </c>
      <c r="EX58" s="10">
        <v>3.42</v>
      </c>
      <c r="EY58" s="13">
        <v>26878.863409770689</v>
      </c>
      <c r="EZ58" s="13">
        <v>23872.044088176353</v>
      </c>
      <c r="FA58" s="11">
        <v>12073.626373626374</v>
      </c>
      <c r="FB58" s="13">
        <v>7228.8557213930344</v>
      </c>
      <c r="FC58" s="13">
        <v>6176.8693918245262</v>
      </c>
      <c r="FD58" s="13">
        <v>3391.7917917917916</v>
      </c>
      <c r="FE58" s="11">
        <v>14309.809809809811</v>
      </c>
      <c r="FF58" s="11">
        <v>5809.5904095904098</v>
      </c>
      <c r="FG58" s="11">
        <v>2789.4894894894892</v>
      </c>
      <c r="FH58" s="12">
        <v>859.52830188679252</v>
      </c>
      <c r="FI58" s="13">
        <v>239.57999999999998</v>
      </c>
      <c r="FJ58" s="10">
        <v>10</v>
      </c>
      <c r="FK58" s="10">
        <v>196.18</v>
      </c>
      <c r="FL58" s="10">
        <v>83</v>
      </c>
      <c r="FM58" s="10">
        <v>82.27</v>
      </c>
      <c r="FN58" s="10">
        <v>222.89999999999998</v>
      </c>
      <c r="FO58" s="10">
        <v>135.44</v>
      </c>
      <c r="FP58" s="10">
        <v>97.33</v>
      </c>
      <c r="FQ58" s="13">
        <f t="shared" si="47"/>
        <v>954.21568627450984</v>
      </c>
      <c r="FR58" s="13">
        <f t="shared" si="48"/>
        <v>851.97829131652657</v>
      </c>
      <c r="FS58" s="13">
        <f t="shared" si="156"/>
        <v>2348.8235294117649</v>
      </c>
      <c r="FT58" s="13">
        <f t="shared" si="157"/>
        <v>1923.3333333333333</v>
      </c>
      <c r="FU58" s="13">
        <f t="shared" si="49"/>
        <v>806.56862745098044</v>
      </c>
      <c r="FV58" s="13">
        <f t="shared" si="50"/>
        <v>2185.294117647059</v>
      </c>
      <c r="FW58" s="13">
        <f t="shared" si="51"/>
        <v>7264.0196078431381</v>
      </c>
      <c r="FX58" s="13">
        <f t="shared" si="52"/>
        <v>1327.8431372549019</v>
      </c>
      <c r="FY58" s="13">
        <v>67.22</v>
      </c>
      <c r="FZ58" s="13">
        <v>60.44</v>
      </c>
      <c r="GA58" s="13">
        <f t="shared" si="53"/>
        <v>7.7800000000000011</v>
      </c>
      <c r="GB58" s="10">
        <v>3.24</v>
      </c>
      <c r="GC58" s="13">
        <f t="shared" si="54"/>
        <v>76.101882352941189</v>
      </c>
      <c r="GD58" s="13">
        <v>1.19</v>
      </c>
      <c r="GE58" s="13">
        <f t="shared" si="55"/>
        <v>22.887666666666664</v>
      </c>
      <c r="GF58" s="13">
        <v>1.61</v>
      </c>
      <c r="GG58" s="13">
        <f t="shared" si="56"/>
        <v>12.985754901960785</v>
      </c>
      <c r="GH58" s="13">
        <v>3.7</v>
      </c>
      <c r="GI58" s="13">
        <f t="shared" si="57"/>
        <v>49.130196078431375</v>
      </c>
      <c r="GJ58" s="13">
        <f t="shared" si="58"/>
        <v>161.10550000000001</v>
      </c>
      <c r="GK58" s="13">
        <f t="shared" si="59"/>
        <v>143.84419642857142</v>
      </c>
      <c r="GL58" s="10">
        <v>18.600000000000001</v>
      </c>
      <c r="GM58" s="13">
        <v>4.2</v>
      </c>
      <c r="GN58" s="13">
        <f t="shared" si="60"/>
        <v>3249.6598844919199</v>
      </c>
      <c r="GO58" s="13">
        <v>1.6</v>
      </c>
      <c r="GP58" s="13">
        <f t="shared" si="61"/>
        <v>0.38095238095238093</v>
      </c>
      <c r="GQ58" s="13">
        <f t="shared" si="62"/>
        <v>1237.9656702826362</v>
      </c>
      <c r="GR58" s="13">
        <f t="shared" si="63"/>
        <v>1386.5215507165526</v>
      </c>
      <c r="GS58" s="13">
        <v>3277.5137254901961</v>
      </c>
      <c r="GT58" s="13">
        <v>2872.5875000000001</v>
      </c>
      <c r="GU58" s="13">
        <f t="shared" si="64"/>
        <v>1062.857375</v>
      </c>
      <c r="GV58" s="13">
        <f t="shared" si="65"/>
        <v>1190.4002600000001</v>
      </c>
      <c r="GW58" s="13">
        <f>GS58*GP58</f>
        <v>1248.5766573295984</v>
      </c>
      <c r="GX58" s="13">
        <f>GW58*1.12</f>
        <v>1398.4058562091504</v>
      </c>
      <c r="GY58" s="13">
        <v>2.02</v>
      </c>
      <c r="GZ58" s="13">
        <f t="shared" si="66"/>
        <v>1.96</v>
      </c>
      <c r="HA58" s="21">
        <v>1994</v>
      </c>
      <c r="HB58" s="13">
        <f t="shared" si="158"/>
        <v>0.46666666666666662</v>
      </c>
      <c r="HC58" s="21">
        <f t="shared" si="221"/>
        <v>1562.9316587318281</v>
      </c>
      <c r="HD58" s="22">
        <f t="shared" si="159"/>
        <v>1.2625</v>
      </c>
      <c r="HE58" s="21">
        <f t="shared" si="160"/>
        <v>1542.8147165897353</v>
      </c>
      <c r="HF58" s="13">
        <v>4.6500000000000004</v>
      </c>
      <c r="HG58" s="22">
        <f t="shared" si="67"/>
        <v>72.67632213103002</v>
      </c>
      <c r="HH58" s="22">
        <v>0</v>
      </c>
      <c r="HI58" s="13">
        <v>0.53055333333333321</v>
      </c>
      <c r="HJ58" s="13">
        <v>0.37875333333333333</v>
      </c>
      <c r="HK58" s="13">
        <v>0.38234666666666667</v>
      </c>
      <c r="HL58" s="13">
        <v>0.32806666666666667</v>
      </c>
      <c r="HM58" s="13">
        <v>0.19919333333333339</v>
      </c>
      <c r="HN58" s="13">
        <v>0.18147333333333335</v>
      </c>
      <c r="HO58" s="13">
        <v>0.23560339999999999</v>
      </c>
      <c r="HP58" s="13">
        <v>0.16220846666666669</v>
      </c>
      <c r="HQ58" s="13">
        <v>7.1519866666666682E-2</v>
      </c>
      <c r="HR58" s="13">
        <v>-4.8246666666666672E-3</v>
      </c>
      <c r="HS58" s="13">
        <v>0.16687466666666667</v>
      </c>
      <c r="HT58" s="13">
        <v>0.45397826666666669</v>
      </c>
      <c r="HU58" s="13">
        <v>0.49012786666666658</v>
      </c>
      <c r="HV58" s="13">
        <v>0.12887333333333331</v>
      </c>
      <c r="HW58" s="13">
        <v>0.61714486666666668</v>
      </c>
      <c r="HX58" s="13">
        <v>1.0275196000000002</v>
      </c>
      <c r="HY58" s="13">
        <v>0.70724666666666658</v>
      </c>
      <c r="HZ58" s="13">
        <v>1.0230751333333334</v>
      </c>
      <c r="IA58" s="13">
        <v>0.74851020000000001</v>
      </c>
      <c r="IB58" s="13">
        <v>0.57933846153846169</v>
      </c>
      <c r="IC58" s="13">
        <v>0.42344615384615375</v>
      </c>
      <c r="ID58" s="13">
        <v>0.41763461538461555</v>
      </c>
      <c r="IE58" s="13">
        <v>0.37911923076923071</v>
      </c>
      <c r="IF58" s="13">
        <v>0.26433846153846158</v>
      </c>
      <c r="IG58" s="13">
        <v>0.2398423076923078</v>
      </c>
      <c r="IH58" s="13">
        <v>0.20860480769230777</v>
      </c>
      <c r="II58" s="13">
        <v>0.16180661538461544</v>
      </c>
      <c r="IJ58" s="13">
        <v>5.5230461538461555E-2</v>
      </c>
      <c r="IK58" s="13">
        <v>6.8230000000000009E-3</v>
      </c>
      <c r="IL58" s="13">
        <v>0.15515950000000001</v>
      </c>
      <c r="IM58" s="13">
        <v>0.37298473076923083</v>
      </c>
      <c r="IN58" s="13">
        <v>0.4140585</v>
      </c>
      <c r="IO58" s="13">
        <v>0.1147807692307692</v>
      </c>
      <c r="IP58" s="13">
        <v>0.52784919230769212</v>
      </c>
      <c r="IQ58" s="13">
        <v>0.96016046153846135</v>
      </c>
      <c r="IR58" s="13">
        <v>0.74275488461538441</v>
      </c>
      <c r="IS58" s="13">
        <v>0.9653559615384617</v>
      </c>
      <c r="IT58" s="13">
        <v>0.77691650000000001</v>
      </c>
      <c r="IU58" s="13">
        <v>0.64333620689655169</v>
      </c>
      <c r="IV58" s="13">
        <v>0.45021551724137926</v>
      </c>
      <c r="IW58" s="13">
        <v>0.44347241379310354</v>
      </c>
      <c r="IX58" s="13">
        <v>0.3944275862068965</v>
      </c>
      <c r="IY58" s="13">
        <v>0.28527586206896544</v>
      </c>
      <c r="IZ58" s="13">
        <v>0.24740000000000004</v>
      </c>
      <c r="JA58" s="13">
        <v>0.23958903448275864</v>
      </c>
      <c r="JB58" s="13">
        <v>0.18357862068965522</v>
      </c>
      <c r="JC58" s="13">
        <v>6.5949655172413801E-2</v>
      </c>
      <c r="JD58" s="13">
        <v>7.3956206896551701E-3</v>
      </c>
      <c r="JE58" s="13">
        <v>0.17643562068965518</v>
      </c>
      <c r="JF58" s="13">
        <v>0.38526417241379318</v>
      </c>
      <c r="JG58" s="13">
        <v>0.4442841379310345</v>
      </c>
      <c r="JH58" s="13">
        <v>0.10915172413793105</v>
      </c>
      <c r="JI58" s="13">
        <v>0.63081841379310333</v>
      </c>
      <c r="JJ58" s="13">
        <v>0.96372981034482763</v>
      </c>
      <c r="JK58" s="13">
        <v>0.73634163793103458</v>
      </c>
      <c r="JL58" s="13">
        <v>0.96904155172413797</v>
      </c>
      <c r="JM58" s="13">
        <v>0.77568789655172421</v>
      </c>
      <c r="JN58" s="13">
        <v>0.65179999999999982</v>
      </c>
      <c r="JO58" s="13">
        <v>0.42457307692307683</v>
      </c>
      <c r="JP58" s="13">
        <v>0.42923461538461538</v>
      </c>
      <c r="JQ58" s="13">
        <v>0.37776538461538461</v>
      </c>
      <c r="JR58" s="13">
        <v>0.28035384615384612</v>
      </c>
      <c r="JS58" s="13">
        <v>0.24091923076923077</v>
      </c>
      <c r="JT58" s="13">
        <v>0.26590642307692303</v>
      </c>
      <c r="JU58" s="13">
        <v>0.20559573076923071</v>
      </c>
      <c r="JV58" s="13">
        <v>5.8218192307692311E-2</v>
      </c>
      <c r="JW58" s="13">
        <v>-5.5922692307692305E-3</v>
      </c>
      <c r="JX58" s="13">
        <v>0.2109708846153846</v>
      </c>
      <c r="JY58" s="13">
        <v>0.39821430769230776</v>
      </c>
      <c r="JZ58" s="13">
        <v>0.45998057692307687</v>
      </c>
      <c r="KA58" s="13">
        <v>9.7411538461538466E-2</v>
      </c>
      <c r="KB58" s="13">
        <v>0.72552311538461534</v>
      </c>
      <c r="KC58" s="13">
        <v>1.0292206923076921</v>
      </c>
      <c r="KD58" s="13">
        <v>0.79363061538461566</v>
      </c>
      <c r="KE58" s="13">
        <v>1.0241466153846155</v>
      </c>
      <c r="KF58" s="13">
        <v>0.82941430769230762</v>
      </c>
      <c r="KG58" s="13">
        <v>0.50827199999999995</v>
      </c>
      <c r="KH58" s="13">
        <v>0.3328560000000001</v>
      </c>
      <c r="KI58" s="13">
        <v>0.30884</v>
      </c>
      <c r="KJ58" s="13">
        <v>0.30362800000000001</v>
      </c>
      <c r="KK58" s="13">
        <v>0.21114800000000003</v>
      </c>
      <c r="KL58" s="13">
        <v>0.18325200000000003</v>
      </c>
      <c r="KM58" s="13">
        <v>0.25160584000000003</v>
      </c>
      <c r="KN58" s="13">
        <v>0.24369668</v>
      </c>
      <c r="KO58" s="13">
        <v>4.5784559999999995E-2</v>
      </c>
      <c r="KP58" s="13">
        <v>3.7394719999999999E-2</v>
      </c>
      <c r="KQ58" s="13">
        <v>0.20829696000000003</v>
      </c>
      <c r="KR58" s="13">
        <v>0.41259615999999993</v>
      </c>
      <c r="KS58" s="13">
        <v>0.46957364000000007</v>
      </c>
      <c r="KT58" s="13">
        <v>9.2479999999999993E-2</v>
      </c>
      <c r="KU58" s="13">
        <v>0.67509807999999982</v>
      </c>
      <c r="KV58" s="13">
        <v>0.85911492</v>
      </c>
      <c r="KW58" s="13">
        <v>0.83110680000000003</v>
      </c>
      <c r="KX58" s="13">
        <v>0.88324828</v>
      </c>
      <c r="KY58" s="13">
        <v>0.8599664800000002</v>
      </c>
      <c r="KZ58" s="13">
        <v>0.52049333333333336</v>
      </c>
      <c r="LA58" s="13">
        <v>0.30006333333333324</v>
      </c>
      <c r="LB58" s="13">
        <v>0.2400766666666666</v>
      </c>
      <c r="LC58" s="13">
        <v>0.22383333333333327</v>
      </c>
      <c r="LD58" s="13">
        <v>0.18593666666666672</v>
      </c>
      <c r="LE58" s="13">
        <v>0.16103999999999996</v>
      </c>
      <c r="LF58" s="13">
        <v>0.39696500000000007</v>
      </c>
      <c r="LG58" s="13">
        <v>0.36775533333333343</v>
      </c>
      <c r="LH58" s="13">
        <v>0.14527083333333338</v>
      </c>
      <c r="LI58" s="13">
        <v>0.11166026666666665</v>
      </c>
      <c r="LJ58" s="13">
        <v>0.26785330000000002</v>
      </c>
      <c r="LK58" s="13">
        <v>0.47216673333333337</v>
      </c>
      <c r="LL58" s="13">
        <v>0.5260427333333334</v>
      </c>
      <c r="LM58" s="13">
        <v>3.7896666666666683E-2</v>
      </c>
      <c r="LN58" s="13">
        <v>1.3363591999999997</v>
      </c>
      <c r="LO58" s="13">
        <v>0.73805520000000002</v>
      </c>
      <c r="LP58" s="13">
        <v>0.67914176666666648</v>
      </c>
      <c r="LQ58" s="13">
        <v>0.79341989999999984</v>
      </c>
      <c r="LR58" s="13">
        <v>0.74690633333333367</v>
      </c>
      <c r="LS58" s="13">
        <v>48.555294117999999</v>
      </c>
      <c r="LT58" s="13">
        <v>42.765294118</v>
      </c>
      <c r="LU58" s="13">
        <v>107.04117647</v>
      </c>
      <c r="LV58" s="13">
        <f t="shared" si="96"/>
        <v>23.958823530000004</v>
      </c>
      <c r="LW58" s="13">
        <f t="shared" si="161"/>
        <v>8.8109851335496643</v>
      </c>
      <c r="LX58" s="13">
        <v>0.50980000000000003</v>
      </c>
      <c r="LY58" s="13">
        <v>0.2828</v>
      </c>
      <c r="LZ58" s="13">
        <v>0.1671</v>
      </c>
      <c r="MA58" s="13">
        <v>0.1782</v>
      </c>
      <c r="MB58" s="13">
        <v>0.1444</v>
      </c>
      <c r="MC58" s="13">
        <v>0.13009999999999999</v>
      </c>
      <c r="MD58" s="13">
        <v>0.4798</v>
      </c>
      <c r="ME58" s="13">
        <v>0.50480000000000003</v>
      </c>
      <c r="MF58" s="13">
        <v>0.2266</v>
      </c>
      <c r="MG58" s="13">
        <v>0.2576</v>
      </c>
      <c r="MH58" s="13">
        <v>0.2853</v>
      </c>
      <c r="MI58" s="13">
        <v>0.55659999999999998</v>
      </c>
      <c r="MJ58" s="13">
        <v>0.59160000000000001</v>
      </c>
      <c r="MK58" s="13">
        <v>3.3700000000000001E-2</v>
      </c>
      <c r="ML58" s="13">
        <v>1.8791</v>
      </c>
      <c r="MM58" s="13">
        <v>0.56910000000000005</v>
      </c>
      <c r="MN58" s="13">
        <v>0.59770000000000001</v>
      </c>
      <c r="MO58" s="13">
        <v>0.66439999999999999</v>
      </c>
      <c r="MP58" s="13">
        <v>0.68700000000000006</v>
      </c>
      <c r="MQ58" s="13">
        <v>37.676333333000002</v>
      </c>
      <c r="MR58" s="13">
        <v>37.199333332999998</v>
      </c>
      <c r="MS58" s="13">
        <v>37.400333332999999</v>
      </c>
      <c r="MT58" s="13">
        <f t="shared" si="69"/>
        <v>-0.27600000000000335</v>
      </c>
      <c r="MU58" s="13">
        <v>108.94666667</v>
      </c>
      <c r="MV58" s="13">
        <f t="shared" si="70"/>
        <v>38.053333330000001</v>
      </c>
      <c r="MW58" s="13">
        <f t="shared" si="162"/>
        <v>19.209322664984001</v>
      </c>
      <c r="MX58" s="13">
        <v>0.40216785714285713</v>
      </c>
      <c r="MY58" s="13">
        <v>0.20022857142857142</v>
      </c>
      <c r="MZ58" s="13">
        <v>0.11260714285714286</v>
      </c>
      <c r="NA58" s="13">
        <v>0.1207035714285714</v>
      </c>
      <c r="NB58" s="13">
        <v>9.7132142857142847E-2</v>
      </c>
      <c r="NC58" s="13">
        <v>8.4410714285714269E-2</v>
      </c>
      <c r="ND58" s="13">
        <v>0.53608453571428583</v>
      </c>
      <c r="NE58" s="13">
        <v>0.56056767857142853</v>
      </c>
      <c r="NF58" s="13">
        <v>0.24673596428571418</v>
      </c>
      <c r="NG58" s="13">
        <v>0.27925503571428573</v>
      </c>
      <c r="NH58" s="13">
        <v>0.33426439285714288</v>
      </c>
      <c r="NI58" s="13">
        <v>0.60929089285714277</v>
      </c>
      <c r="NJ58" s="13">
        <v>0.65141096428571454</v>
      </c>
      <c r="NK58" s="13">
        <v>2.3571428571428577E-2</v>
      </c>
      <c r="NL58" s="13">
        <v>2.3417235000000001</v>
      </c>
      <c r="NM58" s="13">
        <v>0.59712096428571437</v>
      </c>
      <c r="NN58" s="13">
        <v>0.62492649999999994</v>
      </c>
      <c r="NO58" s="13">
        <v>0.69768775000000005</v>
      </c>
      <c r="NP58" s="13">
        <v>0.71859110714285723</v>
      </c>
      <c r="NQ58" s="13">
        <v>39.22</v>
      </c>
      <c r="NR58" s="13">
        <v>39.926666666999999</v>
      </c>
      <c r="NS58" s="13">
        <v>132.01111111</v>
      </c>
      <c r="NT58" s="13">
        <f t="shared" si="71"/>
        <v>33.988888889999998</v>
      </c>
      <c r="NU58" s="13">
        <f t="shared" si="163"/>
        <v>19.053072542289517</v>
      </c>
      <c r="NV58" s="13">
        <v>0.4784357142857143</v>
      </c>
      <c r="NW58" s="13">
        <v>0.22235535714285715</v>
      </c>
      <c r="NX58" s="13">
        <v>0.10231607142857144</v>
      </c>
      <c r="NY58" s="13">
        <v>0.11313571428571426</v>
      </c>
      <c r="NZ58" s="13">
        <v>0.10204107142857145</v>
      </c>
      <c r="OA58" s="13">
        <v>8.4255357142857173E-2</v>
      </c>
      <c r="OB58" s="13">
        <v>0.61514173214285706</v>
      </c>
      <c r="OC58" s="13">
        <v>0.64583648214285716</v>
      </c>
      <c r="OD58" s="13">
        <v>0.32408825000000002</v>
      </c>
      <c r="OE58" s="13">
        <v>0.36858744642857133</v>
      </c>
      <c r="OF58" s="13">
        <v>0.36451555357142851</v>
      </c>
      <c r="OG58" s="13">
        <v>0.64660473214285707</v>
      </c>
      <c r="OH58" s="13">
        <v>0.69868103571428575</v>
      </c>
      <c r="OI58" s="13">
        <v>1.1094642857142853E-2</v>
      </c>
      <c r="OJ58" s="13">
        <v>3.2461209285714285</v>
      </c>
      <c r="OK58" s="13">
        <v>0.56498492857142846</v>
      </c>
      <c r="OL58" s="13">
        <v>0.59351483928571436</v>
      </c>
      <c r="OM58" s="13">
        <v>0.68072078571428563</v>
      </c>
      <c r="ON58" s="13">
        <v>0.70173546428571409</v>
      </c>
      <c r="OO58" s="13">
        <v>39.192500000000003</v>
      </c>
      <c r="OP58" s="13">
        <v>40.661499999999997</v>
      </c>
      <c r="OQ58" s="13">
        <v>118.11499999999999</v>
      </c>
      <c r="OR58" s="13">
        <f t="shared" si="80"/>
        <v>52.885000000000005</v>
      </c>
      <c r="OS58" s="13">
        <f t="shared" si="175"/>
        <v>34.155062358125001</v>
      </c>
      <c r="OT58" s="13">
        <v>0.56240499999999993</v>
      </c>
      <c r="OU58" s="13">
        <v>0.251975</v>
      </c>
      <c r="OV58" s="13">
        <v>7.7374999999999999E-2</v>
      </c>
      <c r="OW58" s="13">
        <v>0.10602999999999999</v>
      </c>
      <c r="OX58" s="13">
        <v>0.1034675</v>
      </c>
      <c r="OY58" s="13">
        <v>9.2750000000000027E-2</v>
      </c>
      <c r="OZ58" s="13">
        <v>0.68134217499999994</v>
      </c>
      <c r="PA58" s="13">
        <v>0.75669399999999998</v>
      </c>
      <c r="PB58" s="13">
        <v>0.40716087499999992</v>
      </c>
      <c r="PC58" s="13">
        <v>0.52973427500000003</v>
      </c>
      <c r="PD58" s="13">
        <v>0.37998797500000009</v>
      </c>
      <c r="PE58" s="13">
        <v>0.68784932499999996</v>
      </c>
      <c r="PF58" s="13">
        <v>0.71550257500000014</v>
      </c>
      <c r="PG58" s="13">
        <v>2.5624999999999992E-3</v>
      </c>
      <c r="PH58" s="13">
        <v>4.3141047000000006</v>
      </c>
      <c r="PI58" s="13">
        <v>0.50215304999999988</v>
      </c>
      <c r="PJ58" s="13">
        <v>0.55723852500000026</v>
      </c>
      <c r="PK58" s="13">
        <v>0.63863682500000007</v>
      </c>
      <c r="PL58" s="13">
        <v>0.67858387499999995</v>
      </c>
      <c r="PM58" s="13">
        <f t="shared" si="164"/>
        <v>0.47353714668820684</v>
      </c>
      <c r="PN58" s="13">
        <v>43.521612900000001</v>
      </c>
      <c r="PO58" s="13">
        <v>40.408260869999999</v>
      </c>
      <c r="PP58" s="13">
        <v>43.023913043</v>
      </c>
      <c r="PQ58" s="13">
        <f t="shared" si="92"/>
        <v>42.550375896311792</v>
      </c>
      <c r="PR58" s="13">
        <v>113.93913043000001</v>
      </c>
      <c r="PS58" s="13">
        <f t="shared" si="200"/>
        <v>75.060869569999994</v>
      </c>
      <c r="PT58" s="13">
        <f t="shared" si="165"/>
        <v>56.798109638401577</v>
      </c>
      <c r="PU58" s="13">
        <v>0.49260400000000004</v>
      </c>
      <c r="PV58" s="13">
        <v>0.20900400000000002</v>
      </c>
      <c r="PW58" s="13">
        <v>7.1739999999999998E-2</v>
      </c>
      <c r="PX58" s="13">
        <v>9.4219999999999984E-2</v>
      </c>
      <c r="PY58" s="13">
        <v>8.1536000000000011E-2</v>
      </c>
      <c r="PZ58" s="13">
        <v>7.2340000000000002E-2</v>
      </c>
      <c r="QA58" s="13">
        <v>0.67673148000000016</v>
      </c>
      <c r="QB58" s="13">
        <v>0.74364052000000003</v>
      </c>
      <c r="QC58" s="13">
        <v>0.37655344000000002</v>
      </c>
      <c r="QD58" s="13">
        <v>0.48736135999999997</v>
      </c>
      <c r="QE58" s="13">
        <v>0.40357787999999994</v>
      </c>
      <c r="QF58" s="13">
        <v>0.71400271999999998</v>
      </c>
      <c r="QG58" s="13">
        <v>0.74248380000000014</v>
      </c>
      <c r="QH58" s="13">
        <v>1.2683999999999999E-2</v>
      </c>
      <c r="QI58" s="13">
        <v>4.2384582400000008</v>
      </c>
      <c r="QJ58" s="13">
        <v>0.54325840000000003</v>
      </c>
      <c r="QK58" s="13">
        <v>0.59686536000000001</v>
      </c>
      <c r="QL58" s="13">
        <v>0.6743432399999999</v>
      </c>
      <c r="QM58" s="13">
        <v>0.71251239999999982</v>
      </c>
      <c r="QN58" s="13">
        <f t="shared" si="166"/>
        <v>0.33301731291887376</v>
      </c>
      <c r="QO58" s="13">
        <v>38.15</v>
      </c>
      <c r="QP58" s="13">
        <v>38.81</v>
      </c>
      <c r="QQ58" s="13">
        <v>122.375</v>
      </c>
      <c r="QR58" s="13">
        <f t="shared" si="205"/>
        <v>66.625</v>
      </c>
      <c r="QS58" s="13">
        <f t="shared" si="206"/>
        <v>49.545049644999999</v>
      </c>
      <c r="QT58" s="13">
        <v>0.41021379310344835</v>
      </c>
      <c r="QU58" s="13">
        <v>0.17947241379310344</v>
      </c>
      <c r="QV58" s="13">
        <v>7.132758620689654E-2</v>
      </c>
      <c r="QW58" s="13">
        <v>8.4151724137931053E-2</v>
      </c>
      <c r="QX58" s="13">
        <v>8.0865517241379303E-2</v>
      </c>
      <c r="QY58" s="13">
        <v>6.808275862068966E-2</v>
      </c>
      <c r="QZ58" s="13">
        <v>0.65708524137931013</v>
      </c>
      <c r="RA58" s="13">
        <v>0.7009377241379311</v>
      </c>
      <c r="RB58" s="13">
        <v>0.35925065517241372</v>
      </c>
      <c r="RC58" s="13">
        <v>0.4285543793103449</v>
      </c>
      <c r="RD58" s="13">
        <v>0.39071706896551717</v>
      </c>
      <c r="RE58" s="13">
        <v>0.669054275862069</v>
      </c>
      <c r="RF58" s="13">
        <v>0.71355899999999994</v>
      </c>
      <c r="RG58" s="13">
        <v>3.2862068965517246E-3</v>
      </c>
      <c r="RH58" s="13">
        <v>3.8876991379310351</v>
      </c>
      <c r="RI58" s="13">
        <v>0.55848051724137937</v>
      </c>
      <c r="RJ58" s="13">
        <v>0.59577089655172422</v>
      </c>
      <c r="RK58" s="13">
        <v>0.68227924137931018</v>
      </c>
      <c r="RL58" s="13">
        <v>0.70906924137931038</v>
      </c>
      <c r="RM58" s="13">
        <f t="shared" si="167"/>
        <v>0.22414226030856949</v>
      </c>
      <c r="RN58" s="13">
        <v>0.43952619047619051</v>
      </c>
      <c r="RO58" s="13">
        <v>0.21004761904761904</v>
      </c>
      <c r="RP58" s="13">
        <v>6.3985714285714285E-2</v>
      </c>
      <c r="RQ58" s="13">
        <v>8.9230952380952397E-2</v>
      </c>
      <c r="RR58" s="13">
        <v>8.0145238095238103E-2</v>
      </c>
      <c r="RS58" s="13">
        <v>6.8092857142857149E-2</v>
      </c>
      <c r="RT58" s="13">
        <v>0.65999385714285719</v>
      </c>
      <c r="RU58" s="13">
        <v>0.743085142857143</v>
      </c>
      <c r="RV58" s="13">
        <v>0.40209409523809519</v>
      </c>
      <c r="RW58" s="13">
        <v>0.53100242857142843</v>
      </c>
      <c r="RX58" s="13">
        <v>0.35212752380952389</v>
      </c>
      <c r="RY58" s="13">
        <v>0.68944804761904765</v>
      </c>
      <c r="RZ58" s="13">
        <v>0.73022188095238127</v>
      </c>
      <c r="SA58" s="13">
        <v>9.085714285714289E-3</v>
      </c>
      <c r="SB58" s="13">
        <v>3.9372376666666673</v>
      </c>
      <c r="SC58" s="13">
        <v>0.4740867857142857</v>
      </c>
      <c r="SD58" s="13">
        <v>0.53354130952380974</v>
      </c>
      <c r="SE58" s="13">
        <v>0.61061061904761882</v>
      </c>
      <c r="SF58" s="13">
        <v>0.65462135714285719</v>
      </c>
      <c r="SG58" s="13">
        <f t="shared" si="168"/>
        <v>0.40015970720505217</v>
      </c>
      <c r="SH58" s="21">
        <v>182.47058823529412</v>
      </c>
      <c r="SI58" s="21">
        <v>-9999</v>
      </c>
      <c r="SJ58" s="21">
        <v>-9999</v>
      </c>
      <c r="SK58" s="13">
        <v>0.47884736842105247</v>
      </c>
      <c r="SL58" s="13">
        <v>0.20141578947368421</v>
      </c>
      <c r="SM58" s="13">
        <v>5.4726315789473678E-2</v>
      </c>
      <c r="SN58" s="13">
        <v>7.6015789473684189E-2</v>
      </c>
      <c r="SO58" s="13">
        <v>7.4652631578947345E-2</v>
      </c>
      <c r="SP58" s="13">
        <v>6.3802631578947361E-2</v>
      </c>
      <c r="SQ58" s="13">
        <v>0.7245609999999999</v>
      </c>
      <c r="SR58" s="13">
        <v>0.79305210526315795</v>
      </c>
      <c r="SS58" s="13">
        <v>0.45118655263157892</v>
      </c>
      <c r="ST58" s="13">
        <v>0.57126386842105259</v>
      </c>
      <c r="SU58" s="13">
        <v>0.40700747368421053</v>
      </c>
      <c r="SV58" s="13">
        <v>0.72859868421052643</v>
      </c>
      <c r="SW58" s="13">
        <v>0.76326615789473684</v>
      </c>
      <c r="SX58" s="13">
        <v>1.3631578947368422E-3</v>
      </c>
      <c r="SY58" s="13">
        <v>5.3322135263157904</v>
      </c>
      <c r="SZ58" s="13">
        <v>0.51326252631578928</v>
      </c>
      <c r="TA58" s="13">
        <v>0.56189868421052636</v>
      </c>
      <c r="TB58" s="13">
        <v>0.65370763157894718</v>
      </c>
      <c r="TC58" s="13">
        <v>0.68826997368421061</v>
      </c>
      <c r="TD58" s="13">
        <v>1.5075891079999999</v>
      </c>
      <c r="TE58" s="13">
        <v>-0.79432174600000005</v>
      </c>
      <c r="TF58" s="13">
        <f t="shared" si="73"/>
        <v>0.44757385539729311</v>
      </c>
      <c r="TG58" s="21">
        <v>126.31428571428572</v>
      </c>
      <c r="TH58" s="21">
        <f t="shared" si="169"/>
        <v>76.685714285714283</v>
      </c>
      <c r="TI58" s="24">
        <f t="shared" si="74"/>
        <v>60.81576715789474</v>
      </c>
      <c r="TJ58" s="26">
        <v>57</v>
      </c>
      <c r="TK58" s="24">
        <v>4.96</v>
      </c>
      <c r="TL58" s="13">
        <v>1.03</v>
      </c>
      <c r="TM58" s="24">
        <v>80.3</v>
      </c>
      <c r="TN58" s="24">
        <v>28.9</v>
      </c>
      <c r="TO58" s="24">
        <v>5.5</v>
      </c>
      <c r="TP58" s="24">
        <v>10.5</v>
      </c>
    </row>
    <row r="59" spans="1:536" x14ac:dyDescent="0.25">
      <c r="A59" s="10">
        <v>58</v>
      </c>
      <c r="B59" s="20">
        <v>8</v>
      </c>
      <c r="C59" s="21">
        <v>408</v>
      </c>
      <c r="D59" s="21">
        <v>4</v>
      </c>
      <c r="E59" s="13" t="s">
        <v>66</v>
      </c>
      <c r="F59" s="21">
        <v>5</v>
      </c>
      <c r="G59" s="24">
        <f t="shared" si="17"/>
        <v>89.600000000000009</v>
      </c>
      <c r="H59" s="24">
        <f t="shared" si="18"/>
        <v>29.866666666666671</v>
      </c>
      <c r="I59" s="21">
        <v>80</v>
      </c>
      <c r="J59" s="13">
        <f t="shared" si="19"/>
        <v>29.866666666666671</v>
      </c>
      <c r="K59" s="13">
        <f t="shared" si="20"/>
        <v>29.866666666666671</v>
      </c>
      <c r="L59" s="13">
        <f t="shared" si="21"/>
        <v>29.866666666666671</v>
      </c>
      <c r="M59" s="22">
        <v>408698.26829799998</v>
      </c>
      <c r="N59" s="22">
        <v>3660434.0285319998</v>
      </c>
      <c r="O59" s="23">
        <v>33.078671999999997</v>
      </c>
      <c r="P59" s="23">
        <v>-111.978219</v>
      </c>
      <c r="Q59" s="13">
        <v>48.96</v>
      </c>
      <c r="R59" s="13">
        <v>18.72</v>
      </c>
      <c r="S59" s="13">
        <v>32.320000000000007</v>
      </c>
      <c r="T59" s="13">
        <v>55.679999999999993</v>
      </c>
      <c r="U59" s="13">
        <v>26.72</v>
      </c>
      <c r="V59" s="13">
        <v>17.600000000000001</v>
      </c>
      <c r="W59" s="10">
        <v>-9999</v>
      </c>
      <c r="X59" s="10">
        <v>-9999</v>
      </c>
      <c r="Y59" s="10">
        <v>-9999</v>
      </c>
      <c r="Z59" s="13">
        <v>43.882352941176499</v>
      </c>
      <c r="AA59" s="21">
        <v>-9999</v>
      </c>
      <c r="AB59" s="21">
        <v>-9999</v>
      </c>
      <c r="AC59" s="21">
        <v>-9999</v>
      </c>
      <c r="AD59" s="10">
        <v>8.5</v>
      </c>
      <c r="AE59" s="10">
        <v>7.2</v>
      </c>
      <c r="AF59" s="13">
        <v>0.8</v>
      </c>
      <c r="AG59" s="10" t="s">
        <v>126</v>
      </c>
      <c r="AH59" s="10">
        <v>2</v>
      </c>
      <c r="AI59" s="24">
        <v>0.9</v>
      </c>
      <c r="AJ59" s="24">
        <v>0.7</v>
      </c>
      <c r="AK59" s="10">
        <v>2</v>
      </c>
      <c r="AL59" s="10">
        <v>284</v>
      </c>
      <c r="AM59" s="10">
        <v>33</v>
      </c>
      <c r="AN59" s="13">
        <v>0.87</v>
      </c>
      <c r="AO59" s="24">
        <v>4.9000000000000004</v>
      </c>
      <c r="AP59" s="24">
        <v>14.4</v>
      </c>
      <c r="AQ59" s="13">
        <v>3.02</v>
      </c>
      <c r="AR59" s="10">
        <v>4146</v>
      </c>
      <c r="AS59" s="10">
        <v>287</v>
      </c>
      <c r="AT59" s="10">
        <v>207</v>
      </c>
      <c r="AU59" s="10">
        <v>24.7</v>
      </c>
      <c r="AV59" s="10">
        <v>0</v>
      </c>
      <c r="AW59" s="10">
        <v>3</v>
      </c>
      <c r="AX59" s="10">
        <v>83</v>
      </c>
      <c r="AY59" s="10">
        <v>10</v>
      </c>
      <c r="AZ59" s="10">
        <v>4</v>
      </c>
      <c r="BA59" s="10">
        <v>0.9</v>
      </c>
      <c r="BB59" s="10">
        <v>24</v>
      </c>
      <c r="BC59" s="25">
        <v>0.81292703605805205</v>
      </c>
      <c r="BD59" s="25">
        <v>1.1144278606965174</v>
      </c>
      <c r="BE59" s="25">
        <v>2.1783560141568219</v>
      </c>
      <c r="BF59" s="25">
        <v>1.1627326712909827</v>
      </c>
      <c r="BG59" s="25">
        <v>1.1792924245452729</v>
      </c>
      <c r="BH59" s="25">
        <v>1.3889582812890333</v>
      </c>
      <c r="BI59" s="13">
        <f t="shared" si="22"/>
        <v>7.709419587018278</v>
      </c>
      <c r="BJ59" s="13">
        <f t="shared" si="23"/>
        <v>16.422843643645564</v>
      </c>
      <c r="BK59" s="13">
        <f t="shared" si="24"/>
        <v>21.073774328809495</v>
      </c>
      <c r="BL59" s="13">
        <f t="shared" ref="BL59:BM59" si="229">(BK59+(BG59*4))</f>
        <v>25.790944026990587</v>
      </c>
      <c r="BM59" s="13">
        <f t="shared" si="229"/>
        <v>31.346777152146721</v>
      </c>
      <c r="BN59" s="13">
        <f t="shared" si="26"/>
        <v>4.6509306851639307</v>
      </c>
      <c r="BO59" s="13">
        <f t="shared" si="27"/>
        <v>4.7171696981810918</v>
      </c>
      <c r="BP59" s="13">
        <f t="shared" si="28"/>
        <v>5.5558331251561333</v>
      </c>
      <c r="BQ59" s="13">
        <f t="shared" si="29"/>
        <v>14.923933508501158</v>
      </c>
      <c r="BR59" s="25">
        <v>2.4038701311655277</v>
      </c>
      <c r="BS59" s="25">
        <v>1.7263681592039801</v>
      </c>
      <c r="BT59" s="25">
        <v>1.5901500423707693</v>
      </c>
      <c r="BU59" s="25">
        <v>1.8763411347871652</v>
      </c>
      <c r="BV59" s="25">
        <v>3.9226464121527087</v>
      </c>
      <c r="BW59" s="25">
        <v>3.472395703222583</v>
      </c>
      <c r="BX59" s="13">
        <f t="shared" si="30"/>
        <v>16.520953161478033</v>
      </c>
      <c r="BY59" s="13">
        <f t="shared" si="31"/>
        <v>22.881553330961111</v>
      </c>
      <c r="BZ59" s="13">
        <f t="shared" si="32"/>
        <v>30.386917870109773</v>
      </c>
      <c r="CA59" s="13">
        <f t="shared" si="33"/>
        <v>7.505364539148661</v>
      </c>
      <c r="CB59" s="13">
        <f t="shared" si="34"/>
        <v>15.690585648610835</v>
      </c>
      <c r="CC59" s="13">
        <f t="shared" si="35"/>
        <v>13.889582812890332</v>
      </c>
      <c r="CD59" s="13">
        <f t="shared" si="36"/>
        <v>37.085533000649832</v>
      </c>
      <c r="CE59" s="13">
        <v>3.5449999999999999</v>
      </c>
      <c r="CF59" s="13">
        <v>1.06</v>
      </c>
      <c r="CG59" s="13">
        <v>0.34500000000000003</v>
      </c>
      <c r="CH59" s="13">
        <v>0.19500000000000001</v>
      </c>
      <c r="CI59" s="13">
        <v>0.33</v>
      </c>
      <c r="CJ59" s="13">
        <v>0.48499999999999999</v>
      </c>
      <c r="CK59" s="13">
        <f t="shared" si="213"/>
        <v>18.420000000000002</v>
      </c>
      <c r="CL59" s="13">
        <f t="shared" si="214"/>
        <v>19.8</v>
      </c>
      <c r="CM59" s="13">
        <f t="shared" si="215"/>
        <v>20.580000000000002</v>
      </c>
      <c r="CN59" s="13">
        <f t="shared" ref="CN59:CO59" si="230">(CM59+(CI59*4))</f>
        <v>21.900000000000002</v>
      </c>
      <c r="CO59" s="13">
        <f t="shared" si="230"/>
        <v>23.840000000000003</v>
      </c>
      <c r="CP59" s="13">
        <f t="shared" si="216"/>
        <v>0.78</v>
      </c>
      <c r="CQ59" s="13">
        <f t="shared" si="217"/>
        <v>1.32</v>
      </c>
      <c r="CR59" s="13">
        <f t="shared" si="218"/>
        <v>1.94</v>
      </c>
      <c r="CS59" s="13">
        <f t="shared" si="219"/>
        <v>4.04</v>
      </c>
      <c r="CT59" s="10">
        <v>-9999</v>
      </c>
      <c r="CU59" s="10">
        <v>-9999</v>
      </c>
      <c r="CV59" s="10">
        <v>-9999</v>
      </c>
      <c r="CW59" s="10">
        <v>-9999</v>
      </c>
      <c r="CX59" s="10">
        <v>-9999</v>
      </c>
      <c r="CY59" s="10">
        <v>-9999</v>
      </c>
      <c r="CZ59" s="13">
        <v>7.6</v>
      </c>
      <c r="DA59" s="13">
        <v>7.6</v>
      </c>
      <c r="DB59" s="13">
        <v>7.6</v>
      </c>
      <c r="DC59" s="13">
        <v>27</v>
      </c>
      <c r="DD59" s="13">
        <v>37.333333333333336</v>
      </c>
      <c r="DE59" s="13">
        <v>33.333333333333336</v>
      </c>
      <c r="DF59" s="13">
        <v>50</v>
      </c>
      <c r="DG59" s="13">
        <v>52.333333333333336</v>
      </c>
      <c r="DH59" s="13">
        <v>65.666666666666671</v>
      </c>
      <c r="DI59" s="13">
        <v>60</v>
      </c>
      <c r="DJ59" s="13">
        <v>70</v>
      </c>
      <c r="DK59" s="13">
        <v>71.666666666666671</v>
      </c>
      <c r="DL59" s="13">
        <v>80.333333333333329</v>
      </c>
      <c r="DM59" s="13">
        <v>78.333333333333329</v>
      </c>
      <c r="DN59" s="13">
        <v>87.666666666666671</v>
      </c>
      <c r="DO59" s="13">
        <v>83.333333333333329</v>
      </c>
      <c r="DP59" s="13">
        <v>91.666666666666671</v>
      </c>
      <c r="DQ59" s="13">
        <f t="shared" si="45"/>
        <v>77.777777777777771</v>
      </c>
      <c r="DR59" s="13">
        <f t="shared" si="46"/>
        <v>77.777777777777771</v>
      </c>
      <c r="DS59" s="13">
        <v>78</v>
      </c>
      <c r="DT59" s="13">
        <v>89.333333333333329</v>
      </c>
      <c r="DU59" s="21">
        <v>131</v>
      </c>
      <c r="DV59" s="21">
        <v>147</v>
      </c>
      <c r="DW59" s="21">
        <v>166</v>
      </c>
      <c r="DX59" s="21">
        <v>171</v>
      </c>
      <c r="DY59" s="21">
        <v>178</v>
      </c>
      <c r="DZ59" s="21">
        <v>189</v>
      </c>
      <c r="EA59" s="21">
        <v>199</v>
      </c>
      <c r="EB59" s="21">
        <v>199</v>
      </c>
      <c r="EC59" s="21">
        <v>201</v>
      </c>
      <c r="ED59" s="21">
        <v>203</v>
      </c>
      <c r="EE59" s="12">
        <v>-9999</v>
      </c>
      <c r="EF59" s="12">
        <v>-9999</v>
      </c>
      <c r="EG59" s="12">
        <v>-9999</v>
      </c>
      <c r="EH59" s="12">
        <v>-9999</v>
      </c>
      <c r="EI59" s="12">
        <v>-9999</v>
      </c>
      <c r="EJ59" s="12">
        <v>-9999</v>
      </c>
      <c r="EK59" s="12">
        <v>-9999</v>
      </c>
      <c r="EL59" s="12">
        <v>-9999</v>
      </c>
      <c r="EM59" s="12">
        <v>-9999</v>
      </c>
      <c r="EN59" s="12">
        <v>-9999</v>
      </c>
      <c r="EO59" s="10">
        <v>-9999</v>
      </c>
      <c r="EP59" s="10">
        <v>-9999</v>
      </c>
      <c r="EQ59" s="10">
        <v>-9999</v>
      </c>
      <c r="ER59" s="10">
        <v>-9999</v>
      </c>
      <c r="ES59" s="10">
        <v>-9999</v>
      </c>
      <c r="ET59" s="10">
        <v>-9999</v>
      </c>
      <c r="EU59" s="10">
        <v>-9999</v>
      </c>
      <c r="EV59" s="10">
        <v>-9999</v>
      </c>
      <c r="EW59" s="10">
        <v>-9999</v>
      </c>
      <c r="EX59" s="10">
        <v>-9999</v>
      </c>
      <c r="EY59" s="21">
        <v>-9999</v>
      </c>
      <c r="EZ59" s="21">
        <v>-9999</v>
      </c>
      <c r="FA59" s="21">
        <v>-9999</v>
      </c>
      <c r="FB59" s="21">
        <v>-9999</v>
      </c>
      <c r="FC59" s="21">
        <v>-9999</v>
      </c>
      <c r="FD59" s="21">
        <v>-9999</v>
      </c>
      <c r="FE59" s="21">
        <v>-9999</v>
      </c>
      <c r="FF59" s="21">
        <v>-9999</v>
      </c>
      <c r="FG59" s="21">
        <v>-9999</v>
      </c>
      <c r="FH59" s="10">
        <v>-9999</v>
      </c>
      <c r="FI59" s="13">
        <v>267.90999999999997</v>
      </c>
      <c r="FJ59" s="10">
        <v>15</v>
      </c>
      <c r="FK59" s="10">
        <v>239.91999999999996</v>
      </c>
      <c r="FL59" s="10">
        <v>86</v>
      </c>
      <c r="FM59" s="10">
        <v>82.970000000000013</v>
      </c>
      <c r="FN59" s="10">
        <v>214.55999999999997</v>
      </c>
      <c r="FO59" s="10">
        <v>124.78</v>
      </c>
      <c r="FP59" s="10">
        <v>95.62</v>
      </c>
      <c r="FQ59" s="13">
        <f t="shared" si="47"/>
        <v>937.45098039215691</v>
      </c>
      <c r="FR59" s="13">
        <f t="shared" si="48"/>
        <v>837.00980392156862</v>
      </c>
      <c r="FS59" s="13">
        <f t="shared" si="156"/>
        <v>2626.5686274509799</v>
      </c>
      <c r="FT59" s="13">
        <f t="shared" si="157"/>
        <v>2352.1568627450974</v>
      </c>
      <c r="FU59" s="13">
        <f t="shared" si="49"/>
        <v>813.43137254901967</v>
      </c>
      <c r="FV59" s="13">
        <f t="shared" si="50"/>
        <v>2103.5294117647054</v>
      </c>
      <c r="FW59" s="13">
        <f t="shared" si="51"/>
        <v>7895.6862745098015</v>
      </c>
      <c r="FX59" s="13">
        <f t="shared" si="52"/>
        <v>1223.3333333333333</v>
      </c>
      <c r="FY59" s="13">
        <v>67.739999999999995</v>
      </c>
      <c r="FZ59" s="13">
        <v>55.84</v>
      </c>
      <c r="GA59" s="13">
        <f t="shared" si="53"/>
        <v>1.2000000000000028</v>
      </c>
      <c r="GB59" s="10">
        <v>3.08</v>
      </c>
      <c r="GC59" s="13">
        <f t="shared" si="54"/>
        <v>80.898313725490183</v>
      </c>
      <c r="GD59" s="13">
        <v>1.1000000000000001</v>
      </c>
      <c r="GE59" s="13">
        <f t="shared" si="55"/>
        <v>25.873725490196076</v>
      </c>
      <c r="GF59" s="13">
        <v>1.75</v>
      </c>
      <c r="GG59" s="13">
        <f t="shared" si="56"/>
        <v>14.235049019607846</v>
      </c>
      <c r="GH59" s="13">
        <v>4.05</v>
      </c>
      <c r="GI59" s="13">
        <f t="shared" si="57"/>
        <v>49.545000000000002</v>
      </c>
      <c r="GJ59" s="13">
        <f t="shared" si="58"/>
        <v>170.55208823529409</v>
      </c>
      <c r="GK59" s="13">
        <f t="shared" si="59"/>
        <v>152.27865021008401</v>
      </c>
      <c r="GL59" s="10">
        <v>18.600000000000001</v>
      </c>
      <c r="GM59" s="13">
        <v>4.83</v>
      </c>
      <c r="GN59" s="13">
        <f t="shared" si="60"/>
        <v>3737.108867165708</v>
      </c>
      <c r="GO59" s="13">
        <v>1.82</v>
      </c>
      <c r="GP59" s="13">
        <f t="shared" si="61"/>
        <v>0.37681159420289856</v>
      </c>
      <c r="GQ59" s="13">
        <f t="shared" si="62"/>
        <v>1408.1859499464988</v>
      </c>
      <c r="GR59" s="13">
        <f t="shared" si="63"/>
        <v>1577.1682639400788</v>
      </c>
      <c r="GS59" s="21">
        <v>-9999</v>
      </c>
      <c r="GT59" s="13">
        <v>3326</v>
      </c>
      <c r="GU59" s="13">
        <f t="shared" si="64"/>
        <v>1230.6199999999999</v>
      </c>
      <c r="GV59" s="13">
        <f t="shared" si="65"/>
        <v>1378.2944</v>
      </c>
      <c r="GW59" s="21">
        <v>-9999</v>
      </c>
      <c r="GX59" s="21">
        <v>-9999</v>
      </c>
      <c r="GY59" s="13">
        <v>2.2999999999999998</v>
      </c>
      <c r="GZ59" s="13">
        <f t="shared" si="66"/>
        <v>2.2399999999999998</v>
      </c>
      <c r="HA59" s="21">
        <v>2274</v>
      </c>
      <c r="HB59" s="13">
        <f t="shared" si="158"/>
        <v>0.46376811594202894</v>
      </c>
      <c r="HC59" s="21">
        <f t="shared" si="221"/>
        <v>1779.5756510312895</v>
      </c>
      <c r="HD59" s="22">
        <f t="shared" si="159"/>
        <v>1.2637362637362635</v>
      </c>
      <c r="HE59" s="21">
        <f t="shared" si="160"/>
        <v>1759.4587088891967</v>
      </c>
      <c r="HF59" s="13">
        <v>4.34</v>
      </c>
      <c r="HG59" s="22">
        <f t="shared" si="67"/>
        <v>77.23358325475796</v>
      </c>
      <c r="HH59" s="22">
        <v>0</v>
      </c>
      <c r="HI59" s="13">
        <v>0.553975</v>
      </c>
      <c r="HJ59" s="13">
        <v>0.39125625000000008</v>
      </c>
      <c r="HK59" s="13">
        <v>0.39709999999999995</v>
      </c>
      <c r="HL59" s="13">
        <v>0.34001875000000004</v>
      </c>
      <c r="HM59" s="13">
        <v>0.20703124999999997</v>
      </c>
      <c r="HN59" s="13">
        <v>0.188475</v>
      </c>
      <c r="HO59" s="13">
        <v>0.23930118749999996</v>
      </c>
      <c r="HP59" s="13">
        <v>0.16497424999999999</v>
      </c>
      <c r="HQ59" s="13">
        <v>6.9941000000000003E-2</v>
      </c>
      <c r="HR59" s="13">
        <v>-7.47775E-3</v>
      </c>
      <c r="HS59" s="13">
        <v>0.1722354375</v>
      </c>
      <c r="HT59" s="13">
        <v>0.45593637500000006</v>
      </c>
      <c r="HU59" s="13">
        <v>0.49232218749999995</v>
      </c>
      <c r="HV59" s="13">
        <v>0.13298749999999998</v>
      </c>
      <c r="HW59" s="13">
        <v>0.62947543750000001</v>
      </c>
      <c r="HX59" s="13">
        <v>1.0459206875</v>
      </c>
      <c r="HY59" s="13">
        <v>0.72001499999999996</v>
      </c>
      <c r="HZ59" s="13">
        <v>1.0388710000000001</v>
      </c>
      <c r="IA59" s="13">
        <v>0.76090468749999995</v>
      </c>
      <c r="IB59" s="13">
        <v>0.57557999999999998</v>
      </c>
      <c r="IC59" s="13">
        <v>0.42542799999999992</v>
      </c>
      <c r="ID59" s="13">
        <v>0.41838399999999992</v>
      </c>
      <c r="IE59" s="13">
        <v>0.38140000000000002</v>
      </c>
      <c r="IF59" s="13">
        <v>0.268484</v>
      </c>
      <c r="IG59" s="13">
        <v>0.24073600000000006</v>
      </c>
      <c r="IH59" s="13">
        <v>0.20285387999999999</v>
      </c>
      <c r="II59" s="13">
        <v>0.15801235999999996</v>
      </c>
      <c r="IJ59" s="13">
        <v>5.45922E-2</v>
      </c>
      <c r="IK59" s="13">
        <v>8.285159999999998E-3</v>
      </c>
      <c r="IL59" s="13">
        <v>0.14992959999999997</v>
      </c>
      <c r="IM59" s="13">
        <v>0.36366196000000001</v>
      </c>
      <c r="IN59" s="13">
        <v>0.41007876000000026</v>
      </c>
      <c r="IO59" s="13">
        <v>0.11291599999999999</v>
      </c>
      <c r="IP59" s="13">
        <v>0.50949716000000012</v>
      </c>
      <c r="IQ59" s="13">
        <v>0.95039096000000001</v>
      </c>
      <c r="IR59" s="13">
        <v>0.73889339999999992</v>
      </c>
      <c r="IS59" s="13">
        <v>0.95677063999999978</v>
      </c>
      <c r="IT59" s="13">
        <v>0.77274312000000012</v>
      </c>
      <c r="IU59" s="13">
        <v>0.67146734693877563</v>
      </c>
      <c r="IV59" s="13">
        <v>0.46953673469387747</v>
      </c>
      <c r="IW59" s="13">
        <v>0.46380408163265302</v>
      </c>
      <c r="IX59" s="13">
        <v>0.41294897959183668</v>
      </c>
      <c r="IY59" s="13">
        <v>0.296434693877551</v>
      </c>
      <c r="IZ59" s="13">
        <v>0.26099795918367341</v>
      </c>
      <c r="JA59" s="13">
        <v>0.23826567346938779</v>
      </c>
      <c r="JB59" s="13">
        <v>0.18273387755102038</v>
      </c>
      <c r="JC59" s="13">
        <v>6.40925918367347E-2</v>
      </c>
      <c r="JD59" s="13">
        <v>6.0626530612244885E-3</v>
      </c>
      <c r="JE59" s="13">
        <v>0.17687089795918373</v>
      </c>
      <c r="JF59" s="13">
        <v>0.38732585714285717</v>
      </c>
      <c r="JG59" s="13">
        <v>0.44005067346938781</v>
      </c>
      <c r="JH59" s="13">
        <v>0.11651428571428571</v>
      </c>
      <c r="JI59" s="13">
        <v>0.62624510204081618</v>
      </c>
      <c r="JJ59" s="13">
        <v>0.9705051224489798</v>
      </c>
      <c r="JK59" s="13">
        <v>0.74231722448979565</v>
      </c>
      <c r="JL59" s="13">
        <v>0.97461020408163235</v>
      </c>
      <c r="JM59" s="13">
        <v>0.78069299999999986</v>
      </c>
      <c r="JN59" s="13">
        <v>0.6628208333333333</v>
      </c>
      <c r="JO59" s="13">
        <v>0.42843333333333322</v>
      </c>
      <c r="JP59" s="13">
        <v>0.43014583333333328</v>
      </c>
      <c r="JQ59" s="13">
        <v>0.38127916666666661</v>
      </c>
      <c r="JR59" s="13">
        <v>0.2835125</v>
      </c>
      <c r="JS59" s="13">
        <v>0.24320000000000006</v>
      </c>
      <c r="JT59" s="13">
        <v>0.26931749999999993</v>
      </c>
      <c r="JU59" s="13">
        <v>0.21251724999999996</v>
      </c>
      <c r="JV59" s="13">
        <v>5.8277416666666658E-2</v>
      </c>
      <c r="JW59" s="13">
        <v>-1.9864583333333336E-3</v>
      </c>
      <c r="JX59" s="13">
        <v>0.21441600000000002</v>
      </c>
      <c r="JY59" s="13">
        <v>0.40040862499999991</v>
      </c>
      <c r="JZ59" s="13">
        <v>0.4627792916666667</v>
      </c>
      <c r="KA59" s="13">
        <v>9.7766666666666655E-2</v>
      </c>
      <c r="KB59" s="13">
        <v>0.73824316666666656</v>
      </c>
      <c r="KC59" s="13">
        <v>1.0098671666666668</v>
      </c>
      <c r="KD59" s="13">
        <v>0.79605433333333331</v>
      </c>
      <c r="KE59" s="13">
        <v>1.008042541666667</v>
      </c>
      <c r="KF59" s="13">
        <v>0.83185683333333305</v>
      </c>
      <c r="KG59" s="13">
        <v>0.51727586206896548</v>
      </c>
      <c r="KH59" s="13">
        <v>0.33505172413793105</v>
      </c>
      <c r="KI59" s="13">
        <v>0.30834137931034483</v>
      </c>
      <c r="KJ59" s="13">
        <v>0.30645862068965518</v>
      </c>
      <c r="KK59" s="13">
        <v>0.21241724137931031</v>
      </c>
      <c r="KL59" s="13">
        <v>0.18273448275862075</v>
      </c>
      <c r="KM59" s="13">
        <v>0.25552227586206894</v>
      </c>
      <c r="KN59" s="13">
        <v>0.25275948275862065</v>
      </c>
      <c r="KO59" s="13">
        <v>4.4273310344827572E-2</v>
      </c>
      <c r="KP59" s="13">
        <v>4.1384413793103432E-2</v>
      </c>
      <c r="KQ59" s="13">
        <v>0.21371844827586209</v>
      </c>
      <c r="KR59" s="13">
        <v>0.41741196551724158</v>
      </c>
      <c r="KS59" s="13">
        <v>0.47743348275862063</v>
      </c>
      <c r="KT59" s="13">
        <v>9.4041379310344841E-2</v>
      </c>
      <c r="KU59" s="13">
        <v>0.68905062068965528</v>
      </c>
      <c r="KV59" s="13">
        <v>0.85203158620689645</v>
      </c>
      <c r="KW59" s="13">
        <v>0.83887831034482752</v>
      </c>
      <c r="KX59" s="13">
        <v>0.87777286206896565</v>
      </c>
      <c r="KY59" s="13">
        <v>0.86684224137931021</v>
      </c>
      <c r="KZ59" s="13">
        <v>0.5256774193548388</v>
      </c>
      <c r="LA59" s="13">
        <v>0.30373548387096777</v>
      </c>
      <c r="LB59" s="13">
        <v>0.24454516129032275</v>
      </c>
      <c r="LC59" s="13">
        <v>0.23077741935483873</v>
      </c>
      <c r="LD59" s="13">
        <v>0.18860645161290329</v>
      </c>
      <c r="LE59" s="13">
        <v>0.1647967741935483</v>
      </c>
      <c r="LF59" s="13">
        <v>0.38667383870967731</v>
      </c>
      <c r="LG59" s="13">
        <v>0.3635639677419355</v>
      </c>
      <c r="LH59" s="13">
        <v>0.13639609677419356</v>
      </c>
      <c r="LI59" s="13">
        <v>0.10924429032258064</v>
      </c>
      <c r="LJ59" s="13">
        <v>0.26568138709677425</v>
      </c>
      <c r="LK59" s="13">
        <v>0.46942583870967719</v>
      </c>
      <c r="LL59" s="13">
        <v>0.52010919354838692</v>
      </c>
      <c r="LM59" s="13">
        <v>4.2170967741935475E-2</v>
      </c>
      <c r="LN59" s="13">
        <v>1.2968257096774189</v>
      </c>
      <c r="LO59" s="13">
        <v>0.74196264516129029</v>
      </c>
      <c r="LP59" s="13">
        <v>0.69565251612903267</v>
      </c>
      <c r="LQ59" s="13">
        <v>0.79550587096774206</v>
      </c>
      <c r="LR59" s="13">
        <v>0.75993503225806436</v>
      </c>
      <c r="LS59" s="13">
        <v>44.594000000000001</v>
      </c>
      <c r="LT59" s="13">
        <v>42.783999999999999</v>
      </c>
      <c r="LU59" s="13">
        <v>105.08</v>
      </c>
      <c r="LV59" s="13">
        <f t="shared" si="96"/>
        <v>25.92</v>
      </c>
      <c r="LW59" s="13">
        <f t="shared" si="161"/>
        <v>9.4235780438709682</v>
      </c>
      <c r="LX59" s="13">
        <v>0.52690000000000003</v>
      </c>
      <c r="LY59" s="13">
        <v>0.2868</v>
      </c>
      <c r="LZ59" s="13">
        <v>0.16239999999999999</v>
      </c>
      <c r="MA59" s="13">
        <v>0.17549999999999999</v>
      </c>
      <c r="MB59" s="13">
        <v>0.1459</v>
      </c>
      <c r="MC59" s="13">
        <v>0.1318</v>
      </c>
      <c r="MD59" s="13">
        <v>0.49669999999999997</v>
      </c>
      <c r="ME59" s="13">
        <v>0.52739999999999998</v>
      </c>
      <c r="MF59" s="13">
        <v>0.23960000000000001</v>
      </c>
      <c r="MG59" s="13">
        <v>0.27810000000000001</v>
      </c>
      <c r="MH59" s="13">
        <v>0.29360000000000003</v>
      </c>
      <c r="MI59" s="13">
        <v>0.56369999999999998</v>
      </c>
      <c r="MJ59" s="13">
        <v>0.59699999999999998</v>
      </c>
      <c r="MK59" s="13">
        <v>2.9600000000000001E-2</v>
      </c>
      <c r="ML59" s="13">
        <v>2.0255000000000001</v>
      </c>
      <c r="MM59" s="13">
        <v>0.5605</v>
      </c>
      <c r="MN59" s="13">
        <v>0.59699999999999998</v>
      </c>
      <c r="MO59" s="13">
        <v>0.66010000000000002</v>
      </c>
      <c r="MP59" s="13">
        <v>0.68869999999999998</v>
      </c>
      <c r="MQ59" s="13">
        <v>37.531923077000002</v>
      </c>
      <c r="MR59" s="13">
        <v>37.201538462000002</v>
      </c>
      <c r="MS59" s="13">
        <v>37.400384615</v>
      </c>
      <c r="MT59" s="13">
        <f t="shared" si="69"/>
        <v>-0.13153846200000174</v>
      </c>
      <c r="MU59" s="13">
        <v>106.77692308</v>
      </c>
      <c r="MV59" s="13">
        <f t="shared" si="70"/>
        <v>40.223076919999997</v>
      </c>
      <c r="MW59" s="13">
        <f t="shared" si="162"/>
        <v>21.213650767607998</v>
      </c>
      <c r="MX59" s="13">
        <v>0.4144107142857143</v>
      </c>
      <c r="MY59" s="13">
        <v>0.20943571428571431</v>
      </c>
      <c r="MZ59" s="13">
        <v>0.11280357142857145</v>
      </c>
      <c r="NA59" s="13">
        <v>0.12162857142857143</v>
      </c>
      <c r="NB59" s="13">
        <v>0.10041785714285713</v>
      </c>
      <c r="NC59" s="13">
        <v>8.6007142857142865E-2</v>
      </c>
      <c r="ND59" s="13">
        <v>0.54237403571428566</v>
      </c>
      <c r="NE59" s="13">
        <v>0.57006421428571441</v>
      </c>
      <c r="NF59" s="13">
        <v>0.26476867857142855</v>
      </c>
      <c r="NG59" s="13">
        <v>0.30037846428571424</v>
      </c>
      <c r="NH59" s="13">
        <v>0.32590353571428571</v>
      </c>
      <c r="NI59" s="13">
        <v>0.60760349999999996</v>
      </c>
      <c r="NJ59" s="13">
        <v>0.65344985714285708</v>
      </c>
      <c r="NK59" s="13">
        <v>2.1210714285714288E-2</v>
      </c>
      <c r="NL59" s="13">
        <v>2.429396321428571</v>
      </c>
      <c r="NM59" s="13">
        <v>0.57107053571428568</v>
      </c>
      <c r="NN59" s="13">
        <v>0.59963396428571436</v>
      </c>
      <c r="NO59" s="13">
        <v>0.67446639285714294</v>
      </c>
      <c r="NP59" s="13">
        <v>0.6968847857142858</v>
      </c>
      <c r="NQ59" s="13">
        <v>39.270000000000003</v>
      </c>
      <c r="NR59" s="13">
        <v>39.979999999999997</v>
      </c>
      <c r="NS59" s="13">
        <v>125.44374999999999</v>
      </c>
      <c r="NT59" s="13">
        <f t="shared" si="71"/>
        <v>40.556250000000006</v>
      </c>
      <c r="NU59" s="13">
        <f t="shared" si="163"/>
        <v>23.119666790625008</v>
      </c>
      <c r="NV59" s="13">
        <v>0.49202372881355927</v>
      </c>
      <c r="NW59" s="13">
        <v>0.22566440677966099</v>
      </c>
      <c r="NX59" s="13">
        <v>9.9623728813559354E-2</v>
      </c>
      <c r="NY59" s="13">
        <v>0.11076440677966101</v>
      </c>
      <c r="NZ59" s="13">
        <v>9.9425423728813564E-2</v>
      </c>
      <c r="OA59" s="13">
        <v>8.3135593220338991E-2</v>
      </c>
      <c r="OB59" s="13">
        <v>0.62828898305084757</v>
      </c>
      <c r="OC59" s="13">
        <v>0.65949733898305085</v>
      </c>
      <c r="OD59" s="13">
        <v>0.33877076271186451</v>
      </c>
      <c r="OE59" s="13">
        <v>0.3852109830508475</v>
      </c>
      <c r="OF59" s="13">
        <v>0.36950710169491519</v>
      </c>
      <c r="OG59" s="13">
        <v>0.66006210169491542</v>
      </c>
      <c r="OH59" s="13">
        <v>0.70761491525423736</v>
      </c>
      <c r="OI59" s="13">
        <v>1.1338983050847459E-2</v>
      </c>
      <c r="OJ59" s="13">
        <v>3.4553006610169503</v>
      </c>
      <c r="OK59" s="13">
        <v>0.56170105084745781</v>
      </c>
      <c r="OL59" s="13">
        <v>0.58930003389830521</v>
      </c>
      <c r="OM59" s="13">
        <v>0.67957720338983052</v>
      </c>
      <c r="ON59" s="13">
        <v>0.69986776271186446</v>
      </c>
      <c r="OO59" s="13">
        <v>38.973999999999997</v>
      </c>
      <c r="OP59" s="13">
        <v>40.558999999999997</v>
      </c>
      <c r="OQ59" s="13">
        <v>116.995</v>
      </c>
      <c r="OR59" s="13">
        <f t="shared" si="80"/>
        <v>54.004999999999995</v>
      </c>
      <c r="OS59" s="13">
        <f t="shared" si="175"/>
        <v>35.616153791779659</v>
      </c>
      <c r="OT59" s="13">
        <v>0.59578648648648658</v>
      </c>
      <c r="OU59" s="13">
        <v>0.26588378378378386</v>
      </c>
      <c r="OV59" s="13">
        <v>7.5010810810810805E-2</v>
      </c>
      <c r="OW59" s="13">
        <v>0.11011081081081082</v>
      </c>
      <c r="OX59" s="13">
        <v>0.10463243243243245</v>
      </c>
      <c r="OY59" s="13">
        <v>9.4078378378378374E-2</v>
      </c>
      <c r="OZ59" s="13">
        <v>0.68638029729729733</v>
      </c>
      <c r="PA59" s="13">
        <v>0.77438051351351356</v>
      </c>
      <c r="PB59" s="13">
        <v>0.41218335135135131</v>
      </c>
      <c r="PC59" s="13">
        <v>0.55746597297297296</v>
      </c>
      <c r="PD59" s="13">
        <v>0.38285862162162143</v>
      </c>
      <c r="PE59" s="13">
        <v>0.70029610810810805</v>
      </c>
      <c r="PF59" s="13">
        <v>0.72629556756756752</v>
      </c>
      <c r="PG59" s="13">
        <v>5.478378378378378E-3</v>
      </c>
      <c r="PH59" s="13">
        <v>4.4185130540540545</v>
      </c>
      <c r="PI59" s="13">
        <v>0.49526272972972973</v>
      </c>
      <c r="PJ59" s="13">
        <v>0.5581341351351351</v>
      </c>
      <c r="PK59" s="13">
        <v>0.63469027027027025</v>
      </c>
      <c r="PL59" s="13">
        <v>0.68018981081081087</v>
      </c>
      <c r="PM59" s="13">
        <f t="shared" si="164"/>
        <v>0.56613875152157322</v>
      </c>
      <c r="PN59" s="13">
        <v>43.62454546</v>
      </c>
      <c r="PO59" s="13">
        <v>37.135263158000001</v>
      </c>
      <c r="PP59" s="13">
        <v>42.93</v>
      </c>
      <c r="PQ59" s="13">
        <f t="shared" si="92"/>
        <v>42.363861248478429</v>
      </c>
      <c r="PR59" s="13">
        <v>115.67368421</v>
      </c>
      <c r="PS59" s="13">
        <f t="shared" si="200"/>
        <v>73.326315789999995</v>
      </c>
      <c r="PT59" s="13">
        <f t="shared" si="165"/>
        <v>56.782470075514254</v>
      </c>
      <c r="PU59" s="13">
        <v>0.50738399999999995</v>
      </c>
      <c r="PV59" s="13">
        <v>0.21469199999999999</v>
      </c>
      <c r="PW59" s="13">
        <v>7.1135999999999991E-2</v>
      </c>
      <c r="PX59" s="13">
        <v>9.3764000000000014E-2</v>
      </c>
      <c r="PY59" s="13">
        <v>8.2988000000000006E-2</v>
      </c>
      <c r="PZ59" s="13">
        <v>7.2688000000000003E-2</v>
      </c>
      <c r="QA59" s="13">
        <v>0.68486564000000005</v>
      </c>
      <c r="QB59" s="13">
        <v>0.75087384000000001</v>
      </c>
      <c r="QC59" s="13">
        <v>0.38825004000000007</v>
      </c>
      <c r="QD59" s="13">
        <v>0.49858815999999995</v>
      </c>
      <c r="QE59" s="13">
        <v>0.40514047999999986</v>
      </c>
      <c r="QF59" s="13">
        <v>0.71633563999999994</v>
      </c>
      <c r="QG59" s="13">
        <v>0.74733888000000004</v>
      </c>
      <c r="QH59" s="13">
        <v>1.0776000000000001E-2</v>
      </c>
      <c r="QI59" s="13">
        <v>4.4277520399999997</v>
      </c>
      <c r="QJ59" s="13">
        <v>0.54115468000000011</v>
      </c>
      <c r="QK59" s="13">
        <v>0.59298744000000003</v>
      </c>
      <c r="QL59" s="13">
        <v>0.67326032000000013</v>
      </c>
      <c r="QM59" s="13">
        <v>0.71016807999999987</v>
      </c>
      <c r="QN59" s="13">
        <f t="shared" si="166"/>
        <v>0.36026582766531723</v>
      </c>
      <c r="QO59" s="13">
        <v>38.217500000000001</v>
      </c>
      <c r="QP59" s="13">
        <v>38.9</v>
      </c>
      <c r="QQ59" s="13">
        <v>119.425</v>
      </c>
      <c r="QR59" s="13">
        <f t="shared" si="205"/>
        <v>69.575000000000003</v>
      </c>
      <c r="QS59" s="13">
        <f t="shared" si="206"/>
        <v>52.242047418000006</v>
      </c>
      <c r="QT59" s="13">
        <v>0.43949655172413798</v>
      </c>
      <c r="QU59" s="13">
        <v>0.18959999999999996</v>
      </c>
      <c r="QV59" s="13">
        <v>7.044482758620689E-2</v>
      </c>
      <c r="QW59" s="13">
        <v>8.3220689655172403E-2</v>
      </c>
      <c r="QX59" s="13">
        <v>8.1831034482758622E-2</v>
      </c>
      <c r="QY59" s="13">
        <v>6.9044827586206919E-2</v>
      </c>
      <c r="QZ59" s="13">
        <v>0.67717575862068957</v>
      </c>
      <c r="RA59" s="13">
        <v>0.71847989655172428</v>
      </c>
      <c r="RB59" s="13">
        <v>0.38586686206896548</v>
      </c>
      <c r="RC59" s="13">
        <v>0.45337272413793095</v>
      </c>
      <c r="RD59" s="13">
        <v>0.39552165517241383</v>
      </c>
      <c r="RE59" s="13">
        <v>0.68227268965517218</v>
      </c>
      <c r="RF59" s="13">
        <v>0.72476344827586225</v>
      </c>
      <c r="RG59" s="13">
        <v>1.3896551724137932E-3</v>
      </c>
      <c r="RH59" s="13">
        <v>4.2738405172413794</v>
      </c>
      <c r="RI59" s="13">
        <v>0.55151572413793104</v>
      </c>
      <c r="RJ59" s="13">
        <v>0.5844107586206897</v>
      </c>
      <c r="RK59" s="13">
        <v>0.67809531034482762</v>
      </c>
      <c r="RL59" s="13">
        <v>0.70165886206896555</v>
      </c>
      <c r="RM59" s="13">
        <f t="shared" si="167"/>
        <v>0.26343903274756464</v>
      </c>
      <c r="RN59" s="13">
        <v>0.47350975609756102</v>
      </c>
      <c r="RO59" s="13">
        <v>0.22232682926829261</v>
      </c>
      <c r="RP59" s="13">
        <v>6.0787804878048794E-2</v>
      </c>
      <c r="RQ59" s="13">
        <v>8.9436585365853666E-2</v>
      </c>
      <c r="RR59" s="13">
        <v>8.1212195121951242E-2</v>
      </c>
      <c r="RS59" s="13">
        <v>6.819756097560975E-2</v>
      </c>
      <c r="RT59" s="13">
        <v>0.6805423170731707</v>
      </c>
      <c r="RU59" s="13">
        <v>0.77018504878048788</v>
      </c>
      <c r="RV59" s="13">
        <v>0.42469421951219499</v>
      </c>
      <c r="RW59" s="13">
        <v>0.5681135365853659</v>
      </c>
      <c r="RX59" s="13">
        <v>0.36038892682926826</v>
      </c>
      <c r="RY59" s="13">
        <v>0.70563102439024405</v>
      </c>
      <c r="RZ59" s="13">
        <v>0.74731660975609759</v>
      </c>
      <c r="SA59" s="13">
        <v>8.2243902439024397E-3</v>
      </c>
      <c r="SB59" s="13">
        <v>4.2946382195121959</v>
      </c>
      <c r="SC59" s="13">
        <v>0.46823004878048785</v>
      </c>
      <c r="SD59" s="13">
        <v>0.52955909756097563</v>
      </c>
      <c r="SE59" s="13">
        <v>0.60883109756097542</v>
      </c>
      <c r="SF59" s="13">
        <v>0.65393653658536588</v>
      </c>
      <c r="SG59" s="13">
        <f t="shared" si="168"/>
        <v>0.49360962848500151</v>
      </c>
      <c r="SH59" s="21">
        <v>134.5151515151515</v>
      </c>
      <c r="SI59" s="21">
        <f>EC59-SH59+2</f>
        <v>68.484848484848499</v>
      </c>
      <c r="SJ59" s="24">
        <f>RU59*SI59</f>
        <v>52.746006371027363</v>
      </c>
      <c r="SK59" s="13">
        <v>0.50775277777777783</v>
      </c>
      <c r="SL59" s="13">
        <v>0.20964166666666662</v>
      </c>
      <c r="SM59" s="13">
        <v>4.8258333333333327E-2</v>
      </c>
      <c r="SN59" s="13">
        <v>7.2019444444444441E-2</v>
      </c>
      <c r="SO59" s="13">
        <v>7.1055555555555552E-2</v>
      </c>
      <c r="SP59" s="13">
        <v>6.2358333333333328E-2</v>
      </c>
      <c r="SQ59" s="13">
        <v>0.75046597222222211</v>
      </c>
      <c r="SR59" s="13">
        <v>0.82489302777777784</v>
      </c>
      <c r="SS59" s="13">
        <v>0.48629094444444454</v>
      </c>
      <c r="ST59" s="13">
        <v>0.62248230555555528</v>
      </c>
      <c r="SU59" s="13">
        <v>0.41602424999999998</v>
      </c>
      <c r="SV59" s="13">
        <v>0.75361549999999999</v>
      </c>
      <c r="SW59" s="13">
        <v>0.78062402777777773</v>
      </c>
      <c r="SX59" s="13">
        <v>9.6388888888888935E-4</v>
      </c>
      <c r="SY59" s="13">
        <v>6.0633181111111112</v>
      </c>
      <c r="SZ59" s="13">
        <v>0.50481888888888893</v>
      </c>
      <c r="TA59" s="13">
        <v>0.55451641666666673</v>
      </c>
      <c r="TB59" s="13">
        <v>0.64983411111111122</v>
      </c>
      <c r="TC59" s="13">
        <v>0.68496555555555538</v>
      </c>
      <c r="TD59" s="13">
        <v>1.8294556879999999</v>
      </c>
      <c r="TE59" s="13">
        <v>-0.62066188899999997</v>
      </c>
      <c r="TF59" s="13">
        <f t="shared" si="73"/>
        <v>0.58150372436155695</v>
      </c>
      <c r="TG59" s="21">
        <v>130.36111111111111</v>
      </c>
      <c r="TH59" s="21">
        <f t="shared" si="169"/>
        <v>72.638888888888886</v>
      </c>
      <c r="TI59" s="24">
        <f t="shared" si="74"/>
        <v>59.919312989969136</v>
      </c>
      <c r="TJ59" s="26">
        <v>58</v>
      </c>
      <c r="TK59" s="24">
        <v>5.23</v>
      </c>
      <c r="TL59" s="13">
        <v>1.03</v>
      </c>
      <c r="TM59" s="24">
        <v>81.2</v>
      </c>
      <c r="TN59" s="24">
        <v>27.8</v>
      </c>
      <c r="TO59" s="24">
        <v>5.8</v>
      </c>
      <c r="TP59" s="24">
        <v>9.9</v>
      </c>
    </row>
    <row r="60" spans="1:536" x14ac:dyDescent="0.25">
      <c r="A60" s="10">
        <v>59</v>
      </c>
      <c r="B60" s="20">
        <v>8</v>
      </c>
      <c r="C60" s="21">
        <v>308</v>
      </c>
      <c r="D60" s="21">
        <v>3</v>
      </c>
      <c r="E60" s="13" t="s">
        <v>64</v>
      </c>
      <c r="F60" s="21">
        <v>8</v>
      </c>
      <c r="G60" s="24">
        <f t="shared" si="17"/>
        <v>116.48000000000002</v>
      </c>
      <c r="H60" s="24">
        <f t="shared" si="18"/>
        <v>38.826666666666675</v>
      </c>
      <c r="I60" s="21">
        <v>104</v>
      </c>
      <c r="J60" s="13">
        <f t="shared" si="19"/>
        <v>38.826666666666675</v>
      </c>
      <c r="K60" s="13">
        <f t="shared" si="20"/>
        <v>38.826666666666675</v>
      </c>
      <c r="L60" s="13">
        <f t="shared" si="21"/>
        <v>38.826666666666675</v>
      </c>
      <c r="M60" s="22">
        <v>408698.687791</v>
      </c>
      <c r="N60" s="22">
        <v>3660456.888152</v>
      </c>
      <c r="O60" s="23">
        <v>33.078878000000003</v>
      </c>
      <c r="P60" s="23">
        <v>-111.978216</v>
      </c>
      <c r="Q60" s="13">
        <v>49.679999999999993</v>
      </c>
      <c r="R60" s="13">
        <v>18.72</v>
      </c>
      <c r="S60" s="13">
        <v>31.6</v>
      </c>
      <c r="T60" s="13">
        <v>55.679999999999993</v>
      </c>
      <c r="U60" s="13">
        <v>18.72</v>
      </c>
      <c r="V60" s="13">
        <v>25.6</v>
      </c>
      <c r="W60" s="10">
        <v>-9999</v>
      </c>
      <c r="X60" s="10">
        <v>-9999</v>
      </c>
      <c r="Y60" s="10">
        <v>-9999</v>
      </c>
      <c r="Z60" s="13">
        <v>35.597014925373102</v>
      </c>
      <c r="AA60" s="21">
        <v>-9999</v>
      </c>
      <c r="AB60" s="21">
        <v>-9999</v>
      </c>
      <c r="AC60" s="21">
        <v>-9999</v>
      </c>
      <c r="AD60" s="10">
        <v>8.5</v>
      </c>
      <c r="AE60" s="10">
        <v>7.2</v>
      </c>
      <c r="AF60" s="13">
        <v>0.66</v>
      </c>
      <c r="AG60" s="10" t="s">
        <v>126</v>
      </c>
      <c r="AH60" s="10">
        <v>2</v>
      </c>
      <c r="AI60" s="24">
        <v>0.9</v>
      </c>
      <c r="AJ60" s="24">
        <v>1</v>
      </c>
      <c r="AK60" s="10">
        <v>2</v>
      </c>
      <c r="AL60" s="10">
        <v>273</v>
      </c>
      <c r="AM60" s="10">
        <v>28</v>
      </c>
      <c r="AN60" s="13">
        <v>1.07</v>
      </c>
      <c r="AO60" s="24">
        <v>4.8</v>
      </c>
      <c r="AP60" s="24">
        <v>14.7</v>
      </c>
      <c r="AQ60" s="13">
        <v>2.92</v>
      </c>
      <c r="AR60" s="10">
        <v>2935</v>
      </c>
      <c r="AS60" s="10">
        <v>238</v>
      </c>
      <c r="AT60" s="10">
        <v>153</v>
      </c>
      <c r="AU60" s="10">
        <v>18</v>
      </c>
      <c r="AV60" s="10">
        <v>0</v>
      </c>
      <c r="AW60" s="10">
        <v>4</v>
      </c>
      <c r="AX60" s="10">
        <v>81</v>
      </c>
      <c r="AY60" s="10">
        <v>11</v>
      </c>
      <c r="AZ60" s="10">
        <v>4</v>
      </c>
      <c r="BA60" s="10">
        <v>0.9</v>
      </c>
      <c r="BB60" s="10">
        <v>37</v>
      </c>
      <c r="BC60" s="25">
        <v>1.0972021345568801</v>
      </c>
      <c r="BD60" s="25">
        <v>1.5751171368756851</v>
      </c>
      <c r="BE60" s="25">
        <v>2.0400039804955719</v>
      </c>
      <c r="BF60" s="25">
        <v>2.1904714491959973</v>
      </c>
      <c r="BG60" s="25">
        <v>0.96110751456600763</v>
      </c>
      <c r="BH60" s="25">
        <v>1.4859878328513014</v>
      </c>
      <c r="BI60" s="13">
        <f t="shared" si="22"/>
        <v>10.689277085730261</v>
      </c>
      <c r="BJ60" s="13">
        <f t="shared" si="23"/>
        <v>18.849293007712546</v>
      </c>
      <c r="BK60" s="13">
        <f t="shared" si="24"/>
        <v>27.611178804496536</v>
      </c>
      <c r="BL60" s="13">
        <f t="shared" ref="BL60:BM60" si="231">(BK60+(BG60*4))</f>
        <v>31.455608862760567</v>
      </c>
      <c r="BM60" s="13">
        <f t="shared" si="231"/>
        <v>37.399560194165772</v>
      </c>
      <c r="BN60" s="13">
        <f t="shared" si="26"/>
        <v>8.7618857967839894</v>
      </c>
      <c r="BO60" s="13">
        <f t="shared" si="27"/>
        <v>3.8444300582640305</v>
      </c>
      <c r="BP60" s="13">
        <f t="shared" si="28"/>
        <v>5.9439513314052057</v>
      </c>
      <c r="BQ60" s="13">
        <f t="shared" si="29"/>
        <v>18.550267186453226</v>
      </c>
      <c r="BR60" s="25">
        <v>2.6382724053663162</v>
      </c>
      <c r="BS60" s="25">
        <v>2.2829229388894423</v>
      </c>
      <c r="BT60" s="25">
        <v>2.3086874315852328</v>
      </c>
      <c r="BU60" s="25">
        <v>2.1506446955742518</v>
      </c>
      <c r="BV60" s="25">
        <v>3.470942682137343</v>
      </c>
      <c r="BW60" s="25">
        <v>3.4257504737209539</v>
      </c>
      <c r="BX60" s="13">
        <f t="shared" si="30"/>
        <v>19.684781377023036</v>
      </c>
      <c r="BY60" s="13">
        <f t="shared" si="31"/>
        <v>28.919531103363965</v>
      </c>
      <c r="BZ60" s="13">
        <f t="shared" si="32"/>
        <v>37.522109885660974</v>
      </c>
      <c r="CA60" s="13">
        <f t="shared" si="33"/>
        <v>8.602578782297007</v>
      </c>
      <c r="CB60" s="13">
        <f t="shared" si="34"/>
        <v>13.883770728549372</v>
      </c>
      <c r="CC60" s="13">
        <f t="shared" si="35"/>
        <v>13.703001894883815</v>
      </c>
      <c r="CD60" s="13">
        <f t="shared" si="36"/>
        <v>36.189351405730193</v>
      </c>
      <c r="CE60" s="13">
        <v>5.4600000000000009</v>
      </c>
      <c r="CF60" s="13">
        <v>1.3800000000000001</v>
      </c>
      <c r="CG60" s="13">
        <v>0.54</v>
      </c>
      <c r="CH60" s="13">
        <v>0.51</v>
      </c>
      <c r="CI60" s="13">
        <v>1.9950000000000001</v>
      </c>
      <c r="CJ60" s="13">
        <v>8.0850000000000009</v>
      </c>
      <c r="CK60" s="13">
        <f t="shared" si="213"/>
        <v>27.360000000000003</v>
      </c>
      <c r="CL60" s="13">
        <f t="shared" si="214"/>
        <v>29.520000000000003</v>
      </c>
      <c r="CM60" s="13">
        <f t="shared" si="215"/>
        <v>31.560000000000002</v>
      </c>
      <c r="CN60" s="13">
        <f t="shared" ref="CN60:CO60" si="232">(CM60+(CI60*4))</f>
        <v>39.540000000000006</v>
      </c>
      <c r="CO60" s="13">
        <f t="shared" si="232"/>
        <v>71.88000000000001</v>
      </c>
      <c r="CP60" s="13">
        <f t="shared" si="216"/>
        <v>2.04</v>
      </c>
      <c r="CQ60" s="13">
        <f t="shared" si="217"/>
        <v>7.98</v>
      </c>
      <c r="CR60" s="13">
        <f t="shared" si="218"/>
        <v>32.340000000000003</v>
      </c>
      <c r="CS60" s="13">
        <f t="shared" si="219"/>
        <v>42.36</v>
      </c>
      <c r="CT60" s="13">
        <v>1.3756441735849496</v>
      </c>
      <c r="CU60" s="13">
        <v>10.466857842494182</v>
      </c>
      <c r="CV60" s="13">
        <v>0.98900520805934022</v>
      </c>
      <c r="CW60" s="13">
        <v>12.378347098742701</v>
      </c>
      <c r="CX60" s="13">
        <v>1.247848537005164</v>
      </c>
      <c r="CY60" s="13">
        <v>10.477624784853704</v>
      </c>
      <c r="CZ60" s="13">
        <v>9.6999999999999993</v>
      </c>
      <c r="DA60" s="13">
        <v>9.6999999999999993</v>
      </c>
      <c r="DB60" s="13">
        <v>9.6999999999999993</v>
      </c>
      <c r="DC60" s="13">
        <v>26.333333333333332</v>
      </c>
      <c r="DD60" s="13">
        <v>37</v>
      </c>
      <c r="DE60" s="13">
        <v>39</v>
      </c>
      <c r="DF60" s="13">
        <v>52.333333333333336</v>
      </c>
      <c r="DG60" s="13">
        <v>55.666666666666664</v>
      </c>
      <c r="DH60" s="13">
        <v>66.666666666666671</v>
      </c>
      <c r="DI60" s="13">
        <v>63.666666666666664</v>
      </c>
      <c r="DJ60" s="13">
        <v>72.333333333333329</v>
      </c>
      <c r="DK60" s="13">
        <v>76</v>
      </c>
      <c r="DL60" s="13">
        <v>87.333333333333329</v>
      </c>
      <c r="DM60" s="13">
        <v>81.333333333333329</v>
      </c>
      <c r="DN60" s="13">
        <v>92.666666666666671</v>
      </c>
      <c r="DO60" s="13">
        <v>87.333333333333329</v>
      </c>
      <c r="DP60" s="13">
        <v>101.66666666666667</v>
      </c>
      <c r="DQ60" s="13">
        <f t="shared" si="45"/>
        <v>81.555555555555543</v>
      </c>
      <c r="DR60" s="13">
        <f t="shared" si="46"/>
        <v>81.555555555555543</v>
      </c>
      <c r="DS60" s="13">
        <v>80.666666666666671</v>
      </c>
      <c r="DT60" s="13">
        <v>87</v>
      </c>
      <c r="DU60" s="21">
        <v>131</v>
      </c>
      <c r="DV60" s="21">
        <v>147</v>
      </c>
      <c r="DW60" s="21">
        <v>166</v>
      </c>
      <c r="DX60" s="21">
        <v>171</v>
      </c>
      <c r="DY60" s="21">
        <v>178</v>
      </c>
      <c r="DZ60" s="21">
        <v>189</v>
      </c>
      <c r="EA60" s="21">
        <v>199</v>
      </c>
      <c r="EB60" s="21">
        <v>199</v>
      </c>
      <c r="EC60" s="21">
        <v>201</v>
      </c>
      <c r="ED60" s="21">
        <v>203</v>
      </c>
      <c r="EE60" s="12">
        <v>51.2</v>
      </c>
      <c r="EF60" s="12">
        <v>42.9</v>
      </c>
      <c r="EG60" s="12">
        <v>38.6</v>
      </c>
      <c r="EH60" s="12">
        <v>43</v>
      </c>
      <c r="EI60" s="12">
        <v>40.9</v>
      </c>
      <c r="EJ60" s="12">
        <v>38.6</v>
      </c>
      <c r="EK60" s="12">
        <v>42.9</v>
      </c>
      <c r="EL60" s="12">
        <v>39.799999999999997</v>
      </c>
      <c r="EM60" s="12">
        <v>39.799999999999997</v>
      </c>
      <c r="EN60" s="12">
        <v>40.700000000000003</v>
      </c>
      <c r="EO60" s="10">
        <v>4.25</v>
      </c>
      <c r="EP60" s="10">
        <v>5.22</v>
      </c>
      <c r="EQ60" s="10">
        <v>4.71</v>
      </c>
      <c r="ER60" s="10">
        <v>4.09</v>
      </c>
      <c r="ES60" s="10">
        <v>3.82</v>
      </c>
      <c r="ET60" s="10">
        <v>3.93</v>
      </c>
      <c r="EU60" s="10">
        <v>4.32</v>
      </c>
      <c r="EV60" s="10">
        <v>4.1900000000000004</v>
      </c>
      <c r="EW60" s="10">
        <v>3.92</v>
      </c>
      <c r="EX60" s="10">
        <v>3.2</v>
      </c>
      <c r="EY60" s="13">
        <v>25812.838515546642</v>
      </c>
      <c r="EZ60" s="13">
        <v>20807.114228456914</v>
      </c>
      <c r="FA60" s="11">
        <v>11926.86567164179</v>
      </c>
      <c r="FB60" s="13">
        <v>5535.1593625498008</v>
      </c>
      <c r="FC60" s="13">
        <v>7091.2087912087918</v>
      </c>
      <c r="FD60" s="13">
        <v>5015.3233830845766</v>
      </c>
      <c r="FE60" s="11">
        <v>9221.7347956131598</v>
      </c>
      <c r="FF60" s="11">
        <v>4920.5970149253726</v>
      </c>
      <c r="FG60" s="11">
        <v>1934.0594059405937</v>
      </c>
      <c r="FH60" s="12">
        <v>126.70349907918968</v>
      </c>
      <c r="FI60" s="13">
        <v>241.09999999999997</v>
      </c>
      <c r="FJ60" s="10">
        <v>11</v>
      </c>
      <c r="FK60" s="10">
        <v>219.25</v>
      </c>
      <c r="FL60" s="10">
        <v>111</v>
      </c>
      <c r="FM60" s="10">
        <v>100.79</v>
      </c>
      <c r="FN60" s="10">
        <v>275.31</v>
      </c>
      <c r="FO60" s="10">
        <v>166.2</v>
      </c>
      <c r="FP60" s="10">
        <v>115.41000000000001</v>
      </c>
      <c r="FQ60" s="13">
        <f t="shared" si="47"/>
        <v>1131.4705882352941</v>
      </c>
      <c r="FR60" s="13">
        <f t="shared" si="48"/>
        <v>1010.2415966386554</v>
      </c>
      <c r="FS60" s="13">
        <f t="shared" si="156"/>
        <v>2363.7254901960778</v>
      </c>
      <c r="FT60" s="13">
        <f t="shared" si="157"/>
        <v>2149.5098039215686</v>
      </c>
      <c r="FU60" s="13">
        <f t="shared" si="49"/>
        <v>988.13725490196089</v>
      </c>
      <c r="FV60" s="13">
        <f t="shared" si="50"/>
        <v>2699.1176470588234</v>
      </c>
      <c r="FW60" s="13">
        <f t="shared" si="51"/>
        <v>8200.49019607843</v>
      </c>
      <c r="FX60" s="13">
        <f t="shared" si="52"/>
        <v>1629.4117647058824</v>
      </c>
      <c r="FY60" s="13">
        <v>63.15</v>
      </c>
      <c r="FZ60" s="13">
        <v>102.4</v>
      </c>
      <c r="GA60" s="13">
        <f t="shared" si="53"/>
        <v>0.64999999999997726</v>
      </c>
      <c r="GB60" s="10">
        <v>2.95</v>
      </c>
      <c r="GC60" s="13">
        <f t="shared" si="54"/>
        <v>69.729901960784304</v>
      </c>
      <c r="GD60" s="13">
        <v>0.99099999999999999</v>
      </c>
      <c r="GE60" s="13">
        <f t="shared" si="55"/>
        <v>21.301642156862744</v>
      </c>
      <c r="GF60" s="13">
        <v>1.62</v>
      </c>
      <c r="GG60" s="13">
        <f t="shared" si="56"/>
        <v>16.00782352941177</v>
      </c>
      <c r="GH60" s="13">
        <v>3.69</v>
      </c>
      <c r="GI60" s="13">
        <f t="shared" si="57"/>
        <v>60.125294117647066</v>
      </c>
      <c r="GJ60" s="13">
        <f t="shared" si="58"/>
        <v>167.16466176470587</v>
      </c>
      <c r="GK60" s="13">
        <f t="shared" si="59"/>
        <v>149.25416228991594</v>
      </c>
      <c r="GL60" s="10">
        <v>18.600000000000001</v>
      </c>
      <c r="GM60" s="13">
        <v>5.56</v>
      </c>
      <c r="GN60" s="13">
        <f t="shared" si="60"/>
        <v>4301.9307042321607</v>
      </c>
      <c r="GO60" s="13">
        <v>2.08</v>
      </c>
      <c r="GP60" s="13">
        <f t="shared" si="61"/>
        <v>0.37410071942446049</v>
      </c>
      <c r="GQ60" s="13">
        <f t="shared" si="62"/>
        <v>1609.3553713674271</v>
      </c>
      <c r="GR60" s="13">
        <f t="shared" si="63"/>
        <v>1802.4780159315185</v>
      </c>
      <c r="GS60" s="13">
        <v>4391.7920000000004</v>
      </c>
      <c r="GT60" s="13">
        <v>4464.2444444444445</v>
      </c>
      <c r="GU60" s="13">
        <f t="shared" si="64"/>
        <v>1651.7704444444444</v>
      </c>
      <c r="GV60" s="13">
        <f t="shared" si="65"/>
        <v>1849.9828977777779</v>
      </c>
      <c r="GW60" s="13">
        <f>GS60*GP60</f>
        <v>1642.9725467625904</v>
      </c>
      <c r="GX60" s="13">
        <f>GW60*1.12</f>
        <v>1840.1292523741013</v>
      </c>
      <c r="GY60" s="13">
        <v>2.7</v>
      </c>
      <c r="GZ60" s="13">
        <f t="shared" si="66"/>
        <v>2.64</v>
      </c>
      <c r="HA60" s="21">
        <v>2686</v>
      </c>
      <c r="HB60" s="13">
        <f t="shared" si="158"/>
        <v>0.47482014388489213</v>
      </c>
      <c r="HC60" s="21">
        <f t="shared" si="221"/>
        <v>2089.0670686019484</v>
      </c>
      <c r="HD60" s="22">
        <f t="shared" si="159"/>
        <v>1.2980769230769229</v>
      </c>
      <c r="HE60" s="21">
        <f t="shared" si="160"/>
        <v>2078.2348689869755</v>
      </c>
      <c r="HF60" s="13">
        <v>3.84</v>
      </c>
      <c r="HG60" s="22">
        <f t="shared" si="67"/>
        <v>80.220175434314811</v>
      </c>
      <c r="HH60" s="22">
        <f>(GR60-1701.25)/G60</f>
        <v>0.86905920270877801</v>
      </c>
      <c r="HI60" s="13">
        <v>0.50743125</v>
      </c>
      <c r="HJ60" s="13">
        <v>0.35990624999999993</v>
      </c>
      <c r="HK60" s="13">
        <v>0.36146249999999996</v>
      </c>
      <c r="HL60" s="13">
        <v>0.31194375000000002</v>
      </c>
      <c r="HM60" s="13">
        <v>0.18987500000000002</v>
      </c>
      <c r="HN60" s="13">
        <v>0.17163124999999999</v>
      </c>
      <c r="HO60" s="13">
        <v>0.23825737500000002</v>
      </c>
      <c r="HP60" s="13">
        <v>0.1676655</v>
      </c>
      <c r="HQ60" s="13">
        <v>7.1347562499999989E-2</v>
      </c>
      <c r="HR60" s="13">
        <v>-2.2077499999999996E-3</v>
      </c>
      <c r="HS60" s="13">
        <v>0.16981587500000001</v>
      </c>
      <c r="HT60" s="13">
        <v>0.45504493750000002</v>
      </c>
      <c r="HU60" s="13">
        <v>0.49416887500000001</v>
      </c>
      <c r="HV60" s="13">
        <v>0.12206875</v>
      </c>
      <c r="HW60" s="13">
        <v>0.62694287500000012</v>
      </c>
      <c r="HX60" s="13">
        <v>1.0154644999999998</v>
      </c>
      <c r="HY60" s="13">
        <v>0.71201324999999982</v>
      </c>
      <c r="HZ60" s="13">
        <v>1.0130952500000001</v>
      </c>
      <c r="IA60" s="13">
        <v>0.75337512499999992</v>
      </c>
      <c r="IB60" s="13">
        <v>0.54244000000000014</v>
      </c>
      <c r="IC60" s="13">
        <v>0.39842399999999994</v>
      </c>
      <c r="ID60" s="13">
        <v>0.39698</v>
      </c>
      <c r="IE60" s="13">
        <v>0.361236</v>
      </c>
      <c r="IF60" s="13">
        <v>0.25709999999999994</v>
      </c>
      <c r="IG60" s="13">
        <v>0.23039199999999996</v>
      </c>
      <c r="IH60" s="13">
        <v>0.20055124000000002</v>
      </c>
      <c r="II60" s="13">
        <v>0.15475083999999997</v>
      </c>
      <c r="IJ60" s="13">
        <v>4.8819320000000013E-2</v>
      </c>
      <c r="IK60" s="13">
        <v>1.5557999999999998E-3</v>
      </c>
      <c r="IL60" s="13">
        <v>0.15320475999999997</v>
      </c>
      <c r="IM60" s="13">
        <v>0.35684147999999999</v>
      </c>
      <c r="IN60" s="13">
        <v>0.40376348000000001</v>
      </c>
      <c r="IO60" s="13">
        <v>0.10413599999999994</v>
      </c>
      <c r="IP60" s="13">
        <v>0.50215532000000018</v>
      </c>
      <c r="IQ60" s="13">
        <v>0.99008603999999978</v>
      </c>
      <c r="IR60" s="13">
        <v>0.76278091999999997</v>
      </c>
      <c r="IS60" s="13">
        <v>0.99056164000000002</v>
      </c>
      <c r="IT60" s="13">
        <v>0.79356967999999983</v>
      </c>
      <c r="IU60" s="13">
        <v>0.65548000000000006</v>
      </c>
      <c r="IV60" s="13">
        <v>0.45835750000000008</v>
      </c>
      <c r="IW60" s="13">
        <v>0.45636500000000008</v>
      </c>
      <c r="IX60" s="13">
        <v>0.40490250000000005</v>
      </c>
      <c r="IY60" s="13">
        <v>0.29090999999999995</v>
      </c>
      <c r="IZ60" s="13">
        <v>0.25539999999999996</v>
      </c>
      <c r="JA60" s="13">
        <v>0.23613675000000006</v>
      </c>
      <c r="JB60" s="13">
        <v>0.17885682500000005</v>
      </c>
      <c r="JC60" s="13">
        <v>6.1832124999999981E-2</v>
      </c>
      <c r="JD60" s="13">
        <v>2.0350999999999998E-3</v>
      </c>
      <c r="JE60" s="13">
        <v>0.17687930000000002</v>
      </c>
      <c r="JF60" s="13">
        <v>0.38502975000000006</v>
      </c>
      <c r="JG60" s="13">
        <v>0.43909652500000007</v>
      </c>
      <c r="JH60" s="13">
        <v>0.11399250000000001</v>
      </c>
      <c r="JI60" s="13">
        <v>0.61891287500000014</v>
      </c>
      <c r="JJ60" s="13">
        <v>0.99004897500000022</v>
      </c>
      <c r="JK60" s="13">
        <v>0.74854399999999965</v>
      </c>
      <c r="JL60" s="13">
        <v>0.99125629999999987</v>
      </c>
      <c r="JM60" s="13">
        <v>0.78596385000000024</v>
      </c>
      <c r="JN60" s="13">
        <v>0.65227916666666674</v>
      </c>
      <c r="JO60" s="13">
        <v>0.42967083333333339</v>
      </c>
      <c r="JP60" s="13">
        <v>0.43773333333333331</v>
      </c>
      <c r="JQ60" s="13">
        <v>0.38343749999999993</v>
      </c>
      <c r="JR60" s="13">
        <v>0.28107500000000002</v>
      </c>
      <c r="JS60" s="13">
        <v>0.24295416666666667</v>
      </c>
      <c r="JT60" s="13">
        <v>0.25950279166666662</v>
      </c>
      <c r="JU60" s="13">
        <v>0.19674362499999998</v>
      </c>
      <c r="JV60" s="13">
        <v>5.6791583333333347E-2</v>
      </c>
      <c r="JW60" s="13">
        <v>-9.3825416666666675E-3</v>
      </c>
      <c r="JX60" s="13">
        <v>0.20574108333333332</v>
      </c>
      <c r="JY60" s="13">
        <v>0.39772808333333337</v>
      </c>
      <c r="JZ60" s="13">
        <v>0.45719858333333341</v>
      </c>
      <c r="KA60" s="13">
        <v>0.10236249999999998</v>
      </c>
      <c r="KB60" s="13">
        <v>0.70169983333333341</v>
      </c>
      <c r="KC60" s="13">
        <v>1.0471196666666667</v>
      </c>
      <c r="KD60" s="13">
        <v>0.79281179166666682</v>
      </c>
      <c r="KE60" s="13">
        <v>1.0388436249999999</v>
      </c>
      <c r="KF60" s="13">
        <v>0.82787395833333344</v>
      </c>
      <c r="KG60" s="13">
        <v>0.54303333333333348</v>
      </c>
      <c r="KH60" s="13">
        <v>0.35606296296296303</v>
      </c>
      <c r="KI60" s="13">
        <v>0.32587777777777771</v>
      </c>
      <c r="KJ60" s="13">
        <v>0.32234814814814816</v>
      </c>
      <c r="KK60" s="13">
        <v>0.22442962962962959</v>
      </c>
      <c r="KL60" s="13">
        <v>0.19269629629629628</v>
      </c>
      <c r="KM60" s="13">
        <v>0.25431929629629629</v>
      </c>
      <c r="KN60" s="13">
        <v>0.24926466666666669</v>
      </c>
      <c r="KO60" s="13">
        <v>4.9539592592592593E-2</v>
      </c>
      <c r="KP60" s="13">
        <v>4.4114888888888877E-2</v>
      </c>
      <c r="KQ60" s="13">
        <v>0.20747400000000002</v>
      </c>
      <c r="KR60" s="13">
        <v>0.41446762962962969</v>
      </c>
      <c r="KS60" s="13">
        <v>0.47555640740740734</v>
      </c>
      <c r="KT60" s="13">
        <v>9.7918518518518502E-2</v>
      </c>
      <c r="KU60" s="13">
        <v>0.68546385185185199</v>
      </c>
      <c r="KV60" s="13">
        <v>0.83443233333333344</v>
      </c>
      <c r="KW60" s="13">
        <v>0.81789096296296293</v>
      </c>
      <c r="KX60" s="13">
        <v>0.86244566666666655</v>
      </c>
      <c r="KY60" s="13">
        <v>0.84883733333333355</v>
      </c>
      <c r="KZ60" s="13">
        <v>0.48726333333333316</v>
      </c>
      <c r="LA60" s="13">
        <v>0.29221000000000008</v>
      </c>
      <c r="LB60" s="13">
        <v>0.24852000000000007</v>
      </c>
      <c r="LC60" s="13">
        <v>0.22929999999999998</v>
      </c>
      <c r="LD60" s="13">
        <v>0.18348666666666671</v>
      </c>
      <c r="LE60" s="13">
        <v>0.15981666666666658</v>
      </c>
      <c r="LF60" s="13">
        <v>0.35828863333333344</v>
      </c>
      <c r="LG60" s="13">
        <v>0.32308263333333337</v>
      </c>
      <c r="LH60" s="13">
        <v>0.12019823333333335</v>
      </c>
      <c r="LI60" s="13">
        <v>8.0625533333333346E-2</v>
      </c>
      <c r="LJ60" s="13">
        <v>0.24921006666666659</v>
      </c>
      <c r="LK60" s="13">
        <v>0.4514855666666665</v>
      </c>
      <c r="LL60" s="13">
        <v>0.50476066666666664</v>
      </c>
      <c r="LM60" s="13">
        <v>4.5813333333333345E-2</v>
      </c>
      <c r="LN60" s="13">
        <v>1.1278866666666665</v>
      </c>
      <c r="LO60" s="13">
        <v>0.77794466666666651</v>
      </c>
      <c r="LP60" s="13">
        <v>0.69691266666666651</v>
      </c>
      <c r="LQ60" s="13">
        <v>0.82159486666666626</v>
      </c>
      <c r="LR60" s="13">
        <v>0.7571285666666665</v>
      </c>
      <c r="LS60" s="13">
        <v>43.838571428999998</v>
      </c>
      <c r="LT60" s="13">
        <v>42.83</v>
      </c>
      <c r="LU60" s="13">
        <v>107.15714285999999</v>
      </c>
      <c r="LV60" s="13">
        <f t="shared" si="96"/>
        <v>23.842857140000007</v>
      </c>
      <c r="LW60" s="13">
        <f t="shared" si="161"/>
        <v>7.703213070981672</v>
      </c>
      <c r="LX60" s="13">
        <v>0.48309999999999997</v>
      </c>
      <c r="LY60" s="13">
        <v>0.26979999999999998</v>
      </c>
      <c r="LZ60" s="13">
        <v>0.17130000000000001</v>
      </c>
      <c r="MA60" s="13">
        <v>0.17929999999999999</v>
      </c>
      <c r="MB60" s="13">
        <v>0.14499999999999999</v>
      </c>
      <c r="MC60" s="13">
        <v>0.1303</v>
      </c>
      <c r="MD60" s="13">
        <v>0.4572</v>
      </c>
      <c r="ME60" s="13">
        <v>0.47520000000000001</v>
      </c>
      <c r="MF60" s="13">
        <v>0.20100000000000001</v>
      </c>
      <c r="MG60" s="13">
        <v>0.22309999999999999</v>
      </c>
      <c r="MH60" s="13">
        <v>0.2828</v>
      </c>
      <c r="MI60" s="13">
        <v>0.53690000000000004</v>
      </c>
      <c r="MJ60" s="13">
        <v>0.57379999999999998</v>
      </c>
      <c r="MK60" s="13">
        <v>3.4299999999999997E-2</v>
      </c>
      <c r="ML60" s="13">
        <v>1.7037</v>
      </c>
      <c r="MM60" s="13">
        <v>0.59970000000000001</v>
      </c>
      <c r="MN60" s="13">
        <v>0.62080000000000002</v>
      </c>
      <c r="MO60" s="13">
        <v>0.68769999999999998</v>
      </c>
      <c r="MP60" s="13">
        <v>0.70430000000000004</v>
      </c>
      <c r="MQ60" s="13">
        <v>37.494827586</v>
      </c>
      <c r="MR60" s="13">
        <v>37.249655171999997</v>
      </c>
      <c r="MS60" s="13">
        <v>37.397586207000003</v>
      </c>
      <c r="MT60" s="13">
        <f t="shared" si="69"/>
        <v>-9.7241378999996186E-2</v>
      </c>
      <c r="MU60" s="13">
        <v>112.75517241</v>
      </c>
      <c r="MV60" s="13">
        <f t="shared" si="70"/>
        <v>34.24482759</v>
      </c>
      <c r="MW60" s="13">
        <f t="shared" si="162"/>
        <v>16.273142070767999</v>
      </c>
      <c r="MX60" s="13">
        <v>0.43266153846153838</v>
      </c>
      <c r="MY60" s="13">
        <v>0.21310769230769233</v>
      </c>
      <c r="MZ60" s="13">
        <v>0.10743461538461538</v>
      </c>
      <c r="NA60" s="13">
        <v>0.1195807692307692</v>
      </c>
      <c r="NB60" s="13">
        <v>9.8361538461538472E-2</v>
      </c>
      <c r="NC60" s="13">
        <v>8.5146153846153844E-2</v>
      </c>
      <c r="ND60" s="13">
        <v>0.56628446153846157</v>
      </c>
      <c r="NE60" s="13">
        <v>0.60166684615384625</v>
      </c>
      <c r="NF60" s="13">
        <v>0.28059361538461541</v>
      </c>
      <c r="NG60" s="13">
        <v>0.32927165384615387</v>
      </c>
      <c r="NH60" s="13">
        <v>0.33976346153846154</v>
      </c>
      <c r="NI60" s="13">
        <v>0.62920876923076929</v>
      </c>
      <c r="NJ60" s="13">
        <v>0.67073157692307694</v>
      </c>
      <c r="NK60" s="13">
        <v>2.1219230769230768E-2</v>
      </c>
      <c r="NL60" s="13">
        <v>2.6264380000000003</v>
      </c>
      <c r="NM60" s="13">
        <v>0.56505169230769248</v>
      </c>
      <c r="NN60" s="13">
        <v>0.60020211538461543</v>
      </c>
      <c r="NO60" s="13">
        <v>0.67472784615384629</v>
      </c>
      <c r="NP60" s="13">
        <v>0.70099019230769222</v>
      </c>
      <c r="NQ60" s="13">
        <v>39.316538461999997</v>
      </c>
      <c r="NR60" s="13">
        <v>40.08</v>
      </c>
      <c r="NS60" s="13">
        <v>128.24615385000001</v>
      </c>
      <c r="NT60" s="13">
        <f t="shared" si="71"/>
        <v>37.753846149999987</v>
      </c>
      <c r="NU60" s="13">
        <f t="shared" si="163"/>
        <v>22.715237543248023</v>
      </c>
      <c r="NV60" s="13">
        <v>0.53677118644067789</v>
      </c>
      <c r="NW60" s="13">
        <v>0.24854067796610171</v>
      </c>
      <c r="NX60" s="13">
        <v>9.2877966101694895E-2</v>
      </c>
      <c r="NY60" s="13">
        <v>0.11091525423728814</v>
      </c>
      <c r="NZ60" s="13">
        <v>0.1007016949152542</v>
      </c>
      <c r="OA60" s="13">
        <v>8.5735593220339024E-2</v>
      </c>
      <c r="OB60" s="13">
        <v>0.65532250847457618</v>
      </c>
      <c r="OC60" s="13">
        <v>0.70317855932203388</v>
      </c>
      <c r="OD60" s="13">
        <v>0.38082184745762704</v>
      </c>
      <c r="OE60" s="13">
        <v>0.45435442372881363</v>
      </c>
      <c r="OF60" s="13">
        <v>0.36658008474576265</v>
      </c>
      <c r="OG60" s="13">
        <v>0.68236194915254222</v>
      </c>
      <c r="OH60" s="13">
        <v>0.72314486440677972</v>
      </c>
      <c r="OI60" s="13">
        <v>1.0213559322033902E-2</v>
      </c>
      <c r="OJ60" s="13">
        <v>3.8521804915254227</v>
      </c>
      <c r="OK60" s="13">
        <v>0.52206483050847474</v>
      </c>
      <c r="OL60" s="13">
        <v>0.56011783050847463</v>
      </c>
      <c r="OM60" s="13">
        <v>0.65004316949152574</v>
      </c>
      <c r="ON60" s="13">
        <v>0.67791481355932215</v>
      </c>
      <c r="OO60" s="13">
        <v>38.716086957000002</v>
      </c>
      <c r="OP60" s="13">
        <v>40.445217391</v>
      </c>
      <c r="OQ60" s="13">
        <v>114.5</v>
      </c>
      <c r="OR60" s="13">
        <f t="shared" si="80"/>
        <v>56.5</v>
      </c>
      <c r="OS60" s="13">
        <f t="shared" si="175"/>
        <v>39.729588601694914</v>
      </c>
      <c r="OT60" s="13">
        <v>0.67206499999999991</v>
      </c>
      <c r="OU60" s="13">
        <v>0.29750749999999998</v>
      </c>
      <c r="OV60" s="13">
        <v>7.0645000000000013E-2</v>
      </c>
      <c r="OW60" s="13">
        <v>0.11093499999999998</v>
      </c>
      <c r="OX60" s="13">
        <v>0.11011250000000003</v>
      </c>
      <c r="OY60" s="13">
        <v>0.10144000000000002</v>
      </c>
      <c r="OZ60" s="13">
        <v>0.71601314999999999</v>
      </c>
      <c r="PA60" s="13">
        <v>0.80895897500000002</v>
      </c>
      <c r="PB60" s="13">
        <v>0.45599994999999999</v>
      </c>
      <c r="PC60" s="13">
        <v>0.61490159999999983</v>
      </c>
      <c r="PD60" s="13">
        <v>0.38626107500000001</v>
      </c>
      <c r="PE60" s="13">
        <v>0.71767269999999983</v>
      </c>
      <c r="PF60" s="13">
        <v>0.73684799999999973</v>
      </c>
      <c r="PG60" s="13">
        <v>8.225000000000001E-4</v>
      </c>
      <c r="PH60" s="13">
        <v>5.0658927250000003</v>
      </c>
      <c r="PI60" s="13">
        <v>0.4776210500000001</v>
      </c>
      <c r="PJ60" s="13">
        <v>0.53942614999999994</v>
      </c>
      <c r="PK60" s="13">
        <v>0.6228878499999998</v>
      </c>
      <c r="PL60" s="13">
        <v>0.66749997500000013</v>
      </c>
      <c r="PM60" s="13">
        <f t="shared" si="164"/>
        <v>0.79824405987684877</v>
      </c>
      <c r="PN60" s="13">
        <v>43.71846154</v>
      </c>
      <c r="PO60" s="13">
        <v>39.78</v>
      </c>
      <c r="PP60" s="13">
        <v>42.875</v>
      </c>
      <c r="PQ60" s="13">
        <f t="shared" si="92"/>
        <v>42.076755940123149</v>
      </c>
      <c r="PR60" s="13">
        <v>108.95</v>
      </c>
      <c r="PS60" s="13">
        <f t="shared" si="200"/>
        <v>80.05</v>
      </c>
      <c r="PT60" s="13">
        <f t="shared" si="165"/>
        <v>64.75716594875</v>
      </c>
      <c r="PU60" s="13">
        <v>0.62068400000000001</v>
      </c>
      <c r="PV60" s="13">
        <v>0.25328400000000001</v>
      </c>
      <c r="PW60" s="13">
        <v>6.0523999999999994E-2</v>
      </c>
      <c r="PX60" s="13">
        <v>9.2716000000000007E-2</v>
      </c>
      <c r="PY60" s="13">
        <v>8.5976000000000011E-2</v>
      </c>
      <c r="PZ60" s="13">
        <v>7.9815999999999998E-2</v>
      </c>
      <c r="QA60" s="13">
        <v>0.73855900000000008</v>
      </c>
      <c r="QB60" s="13">
        <v>0.82070560000000004</v>
      </c>
      <c r="QC60" s="13">
        <v>0.46206227999999994</v>
      </c>
      <c r="QD60" s="13">
        <v>0.61193547999999998</v>
      </c>
      <c r="QE60" s="13">
        <v>0.42015476000000002</v>
      </c>
      <c r="QF60" s="13">
        <v>0.75515404000000008</v>
      </c>
      <c r="QG60" s="13">
        <v>0.77133371999999989</v>
      </c>
      <c r="QH60" s="13">
        <v>6.7400000000000003E-3</v>
      </c>
      <c r="QI60" s="13">
        <v>5.6992770399999992</v>
      </c>
      <c r="QJ60" s="13">
        <v>0.51223752</v>
      </c>
      <c r="QK60" s="13">
        <v>0.56911415999999992</v>
      </c>
      <c r="QL60" s="13">
        <v>0.65633824000000007</v>
      </c>
      <c r="QM60" s="13">
        <v>0.69639824000000006</v>
      </c>
      <c r="QN60" s="13">
        <f t="shared" si="166"/>
        <v>0.67228145492036229</v>
      </c>
      <c r="QO60" s="13">
        <v>38.273636363999998</v>
      </c>
      <c r="QP60" s="13">
        <v>38.99</v>
      </c>
      <c r="QQ60" s="13">
        <v>109.86363636</v>
      </c>
      <c r="QR60" s="13">
        <f t="shared" si="205"/>
        <v>79.136363639999999</v>
      </c>
      <c r="QS60" s="13">
        <f t="shared" si="206"/>
        <v>64.947656802984383</v>
      </c>
      <c r="QT60" s="13">
        <v>0.56859032258064512</v>
      </c>
      <c r="QU60" s="13">
        <v>0.23810322580645166</v>
      </c>
      <c r="QV60" s="13">
        <v>6.0480645161290328E-2</v>
      </c>
      <c r="QW60" s="13">
        <v>8.4561290322580626E-2</v>
      </c>
      <c r="QX60" s="13">
        <v>8.8161290322580646E-2</v>
      </c>
      <c r="QY60" s="13">
        <v>7.7609677419354844E-2</v>
      </c>
      <c r="QZ60" s="13">
        <v>0.7369417419354839</v>
      </c>
      <c r="RA60" s="13">
        <v>0.8026297096774192</v>
      </c>
      <c r="RB60" s="13">
        <v>0.47074361290322586</v>
      </c>
      <c r="RC60" s="13">
        <v>0.58818177419354822</v>
      </c>
      <c r="RD60" s="13">
        <v>0.40880009677419349</v>
      </c>
      <c r="RE60" s="13">
        <v>0.72822664516129043</v>
      </c>
      <c r="RF60" s="13">
        <v>0.75698322580645161</v>
      </c>
      <c r="RG60" s="13">
        <v>-3.6000000000000003E-3</v>
      </c>
      <c r="RH60" s="13">
        <v>5.7110228387096775</v>
      </c>
      <c r="RI60" s="13">
        <v>0.51016722580645157</v>
      </c>
      <c r="RJ60" s="13">
        <v>0.55531396774193553</v>
      </c>
      <c r="RK60" s="13">
        <v>0.65208396774193533</v>
      </c>
      <c r="RL60" s="13">
        <v>0.6841264516129032</v>
      </c>
      <c r="RM60" s="13">
        <f t="shared" si="167"/>
        <v>0.57837913777767092</v>
      </c>
      <c r="RN60" s="13">
        <v>0.62806888888888912</v>
      </c>
      <c r="RO60" s="13">
        <v>0.28163111111111111</v>
      </c>
      <c r="RP60" s="13">
        <v>5.4811111111111116E-2</v>
      </c>
      <c r="RQ60" s="13">
        <v>9.4182222222222223E-2</v>
      </c>
      <c r="RR60" s="13">
        <v>9.1524444444444436E-2</v>
      </c>
      <c r="RS60" s="13">
        <v>8.1520000000000023E-2</v>
      </c>
      <c r="RT60" s="13">
        <v>0.73792693333333359</v>
      </c>
      <c r="RU60" s="13">
        <v>0.83790279999999973</v>
      </c>
      <c r="RV60" s="13">
        <v>0.49699395555555548</v>
      </c>
      <c r="RW60" s="13">
        <v>0.67175368888888864</v>
      </c>
      <c r="RX60" s="13">
        <v>0.3806605111111111</v>
      </c>
      <c r="RY60" s="13">
        <v>0.74479364444444451</v>
      </c>
      <c r="RZ60" s="13">
        <v>0.76957424444444456</v>
      </c>
      <c r="SA60" s="13">
        <v>2.6577777777777789E-3</v>
      </c>
      <c r="SB60" s="13">
        <v>5.6676967777777785</v>
      </c>
      <c r="SC60" s="13">
        <v>0.45444139999999994</v>
      </c>
      <c r="SD60" s="13">
        <v>0.51603144444444449</v>
      </c>
      <c r="SE60" s="13">
        <v>0.60465540000000007</v>
      </c>
      <c r="SF60" s="13">
        <v>0.64925279999999996</v>
      </c>
      <c r="SG60" s="13">
        <f t="shared" si="168"/>
        <v>0.97281882761447835</v>
      </c>
      <c r="SH60" s="21">
        <v>173.58536585365854</v>
      </c>
      <c r="SI60" s="21">
        <v>-9999</v>
      </c>
      <c r="SJ60" s="21">
        <v>-9999</v>
      </c>
      <c r="SK60" s="13">
        <v>0.68260263157894752</v>
      </c>
      <c r="SL60" s="13">
        <v>0.27439736842105267</v>
      </c>
      <c r="SM60" s="13">
        <v>4.5692105263157902E-2</v>
      </c>
      <c r="SN60" s="13">
        <v>8.0028947368421047E-2</v>
      </c>
      <c r="SO60" s="13">
        <v>8.4394736842105259E-2</v>
      </c>
      <c r="SP60" s="13">
        <v>7.7892105263157874E-2</v>
      </c>
      <c r="SQ60" s="13">
        <v>0.78899794736842122</v>
      </c>
      <c r="SR60" s="13">
        <v>0.87323157894736825</v>
      </c>
      <c r="SS60" s="13">
        <v>0.54656581578947361</v>
      </c>
      <c r="ST60" s="13">
        <v>0.71233473684210546</v>
      </c>
      <c r="SU60" s="13">
        <v>0.42639326315789472</v>
      </c>
      <c r="SV60" s="13">
        <v>0.77929510526315804</v>
      </c>
      <c r="SW60" s="13">
        <v>0.79488431578947361</v>
      </c>
      <c r="SX60" s="13">
        <v>-4.3657894736842109E-3</v>
      </c>
      <c r="SY60" s="13">
        <v>7.5178094210526334</v>
      </c>
      <c r="SZ60" s="13">
        <v>0.48832452631578943</v>
      </c>
      <c r="TA60" s="13">
        <v>0.54045007894736841</v>
      </c>
      <c r="TB60" s="13">
        <v>0.64108839473684209</v>
      </c>
      <c r="TC60" s="13">
        <v>0.67762078947368432</v>
      </c>
      <c r="TD60" s="13">
        <v>1.7599252750000001</v>
      </c>
      <c r="TE60" s="13">
        <v>-0.68139234599999998</v>
      </c>
      <c r="TF60" s="13">
        <f t="shared" si="73"/>
        <v>1.1400062528607413</v>
      </c>
      <c r="TG60" s="21">
        <v>117.54166666666667</v>
      </c>
      <c r="TH60" s="21">
        <f t="shared" si="169"/>
        <v>85.458333333333329</v>
      </c>
      <c r="TI60" s="24">
        <f t="shared" si="74"/>
        <v>74.624915350877174</v>
      </c>
      <c r="TJ60" s="26">
        <v>59</v>
      </c>
      <c r="TK60" s="24">
        <v>5.42</v>
      </c>
      <c r="TL60" s="13">
        <v>1.03</v>
      </c>
      <c r="TM60" s="24">
        <v>79.2</v>
      </c>
      <c r="TN60" s="24">
        <v>27.2</v>
      </c>
      <c r="TO60" s="24">
        <v>6</v>
      </c>
      <c r="TP60" s="24">
        <v>11.7</v>
      </c>
    </row>
    <row r="61" spans="1:536" x14ac:dyDescent="0.25">
      <c r="A61" s="10">
        <v>60</v>
      </c>
      <c r="B61" s="20">
        <v>8</v>
      </c>
      <c r="C61" s="21">
        <v>308</v>
      </c>
      <c r="D61" s="21">
        <v>3</v>
      </c>
      <c r="E61" s="13" t="s">
        <v>64</v>
      </c>
      <c r="F61" s="21">
        <v>8</v>
      </c>
      <c r="G61" s="24">
        <f t="shared" si="17"/>
        <v>116.48000000000002</v>
      </c>
      <c r="H61" s="24">
        <f t="shared" si="18"/>
        <v>38.826666666666675</v>
      </c>
      <c r="I61" s="21">
        <v>104</v>
      </c>
      <c r="J61" s="13">
        <f t="shared" si="19"/>
        <v>38.826666666666675</v>
      </c>
      <c r="K61" s="13">
        <f t="shared" si="20"/>
        <v>38.826666666666675</v>
      </c>
      <c r="L61" s="13">
        <f t="shared" si="21"/>
        <v>38.826666666666675</v>
      </c>
      <c r="M61" s="22">
        <v>408698.936996</v>
      </c>
      <c r="N61" s="22">
        <v>3660475.1743620001</v>
      </c>
      <c r="O61" s="23">
        <v>33.079042999999999</v>
      </c>
      <c r="P61" s="23">
        <v>-111.978216</v>
      </c>
      <c r="Q61" s="13">
        <v>47.679999999999993</v>
      </c>
      <c r="R61" s="13">
        <v>24.72</v>
      </c>
      <c r="S61" s="13">
        <v>27.6</v>
      </c>
      <c r="T61" s="13">
        <v>47.679999999999993</v>
      </c>
      <c r="U61" s="13">
        <v>20</v>
      </c>
      <c r="V61" s="13">
        <v>32.320000000000007</v>
      </c>
      <c r="W61" s="10">
        <v>-9999</v>
      </c>
      <c r="X61" s="10">
        <v>-9999</v>
      </c>
      <c r="Y61" s="10">
        <v>-9999</v>
      </c>
      <c r="Z61" s="13">
        <v>42.507462686567202</v>
      </c>
      <c r="AA61" s="21">
        <v>-9999</v>
      </c>
      <c r="AB61" s="21">
        <v>-9999</v>
      </c>
      <c r="AC61" s="21">
        <v>-9999</v>
      </c>
      <c r="AD61" s="10">
        <v>8.4</v>
      </c>
      <c r="AE61" s="10">
        <v>7.2</v>
      </c>
      <c r="AF61" s="13">
        <v>0.76</v>
      </c>
      <c r="AG61" s="10" t="s">
        <v>126</v>
      </c>
      <c r="AH61" s="10">
        <v>2</v>
      </c>
      <c r="AI61" s="24">
        <v>1.1000000000000001</v>
      </c>
      <c r="AJ61" s="24">
        <v>1.3</v>
      </c>
      <c r="AK61" s="10">
        <v>3</v>
      </c>
      <c r="AL61" s="10">
        <v>283</v>
      </c>
      <c r="AM61" s="10">
        <v>37</v>
      </c>
      <c r="AN61" s="13">
        <v>1.22</v>
      </c>
      <c r="AO61" s="24">
        <v>5.3</v>
      </c>
      <c r="AP61" s="24">
        <v>17.399999999999999</v>
      </c>
      <c r="AQ61" s="13">
        <v>3.6</v>
      </c>
      <c r="AR61" s="10">
        <v>3083</v>
      </c>
      <c r="AS61" s="10">
        <v>264</v>
      </c>
      <c r="AT61" s="10">
        <v>202</v>
      </c>
      <c r="AU61" s="10">
        <v>19.2</v>
      </c>
      <c r="AV61" s="10">
        <v>0</v>
      </c>
      <c r="AW61" s="10">
        <v>4</v>
      </c>
      <c r="AX61" s="10">
        <v>80</v>
      </c>
      <c r="AY61" s="10">
        <v>11</v>
      </c>
      <c r="AZ61" s="10">
        <v>5</v>
      </c>
      <c r="BA61" s="10">
        <v>1.1000000000000001</v>
      </c>
      <c r="BB61" s="10">
        <v>40</v>
      </c>
      <c r="BC61" s="25">
        <v>1.4234521202468644</v>
      </c>
      <c r="BD61" s="25">
        <v>1.6905201216775547</v>
      </c>
      <c r="BE61" s="25">
        <v>2.0890325789604574</v>
      </c>
      <c r="BF61" s="25">
        <v>1.561330872449743</v>
      </c>
      <c r="BG61" s="25">
        <v>0.90985929498334417</v>
      </c>
      <c r="BH61" s="25">
        <v>3.8018260739410263</v>
      </c>
      <c r="BI61" s="13">
        <f t="shared" si="22"/>
        <v>12.455888967697677</v>
      </c>
      <c r="BJ61" s="13">
        <f t="shared" si="23"/>
        <v>20.812019283539506</v>
      </c>
      <c r="BK61" s="13">
        <f t="shared" si="24"/>
        <v>27.057342773338476</v>
      </c>
      <c r="BL61" s="13">
        <f t="shared" ref="BL61:BM61" si="233">(BK61+(BG61*4))</f>
        <v>30.696779953271854</v>
      </c>
      <c r="BM61" s="13">
        <f t="shared" si="233"/>
        <v>45.904084249035961</v>
      </c>
      <c r="BN61" s="13">
        <f t="shared" si="26"/>
        <v>6.245323489798972</v>
      </c>
      <c r="BO61" s="13">
        <f t="shared" si="27"/>
        <v>3.6394371799333767</v>
      </c>
      <c r="BP61" s="13">
        <f t="shared" si="28"/>
        <v>15.207304295764105</v>
      </c>
      <c r="BQ61" s="13">
        <f t="shared" si="29"/>
        <v>25.092064965496455</v>
      </c>
      <c r="BR61" s="25">
        <v>3.6133784590881941</v>
      </c>
      <c r="BS61" s="25">
        <v>2.6330224904004389</v>
      </c>
      <c r="BT61" s="25">
        <v>2.4819696592887341</v>
      </c>
      <c r="BU61" s="25">
        <v>2.2247717863021896</v>
      </c>
      <c r="BV61" s="25">
        <v>2.9582856858748072</v>
      </c>
      <c r="BW61" s="25">
        <v>2.4696901661427928</v>
      </c>
      <c r="BX61" s="13">
        <f t="shared" si="30"/>
        <v>24.985603797954532</v>
      </c>
      <c r="BY61" s="13">
        <f t="shared" si="31"/>
        <v>34.913482435109472</v>
      </c>
      <c r="BZ61" s="13">
        <f t="shared" si="32"/>
        <v>43.812569580318232</v>
      </c>
      <c r="CA61" s="13">
        <f t="shared" si="33"/>
        <v>8.8990871452087585</v>
      </c>
      <c r="CB61" s="13">
        <f t="shared" si="34"/>
        <v>11.833142743499229</v>
      </c>
      <c r="CC61" s="13">
        <f t="shared" si="35"/>
        <v>9.8787606645711712</v>
      </c>
      <c r="CD61" s="13">
        <f t="shared" si="36"/>
        <v>30.610990553279159</v>
      </c>
      <c r="CE61" s="13">
        <v>5.620000000000001</v>
      </c>
      <c r="CF61" s="13">
        <v>1.7349999999999999</v>
      </c>
      <c r="CG61" s="13">
        <v>1.0349999999999999</v>
      </c>
      <c r="CH61" s="13">
        <v>0.67</v>
      </c>
      <c r="CI61" s="13">
        <v>0.89500000000000002</v>
      </c>
      <c r="CJ61" s="13">
        <v>1.0050000000000001</v>
      </c>
      <c r="CK61" s="13">
        <f t="shared" si="213"/>
        <v>29.42</v>
      </c>
      <c r="CL61" s="13">
        <f t="shared" si="214"/>
        <v>33.56</v>
      </c>
      <c r="CM61" s="13">
        <f t="shared" si="215"/>
        <v>36.24</v>
      </c>
      <c r="CN61" s="13">
        <f t="shared" ref="CN61:CO61" si="234">(CM61+(CI61*4))</f>
        <v>39.82</v>
      </c>
      <c r="CO61" s="13">
        <f t="shared" si="234"/>
        <v>43.84</v>
      </c>
      <c r="CP61" s="13">
        <f t="shared" si="216"/>
        <v>2.68</v>
      </c>
      <c r="CQ61" s="13">
        <f t="shared" si="217"/>
        <v>3.58</v>
      </c>
      <c r="CR61" s="13">
        <f t="shared" si="218"/>
        <v>4.0200000000000005</v>
      </c>
      <c r="CS61" s="13">
        <f t="shared" si="219"/>
        <v>10.280000000000001</v>
      </c>
      <c r="CT61" s="10">
        <v>-9999</v>
      </c>
      <c r="CU61" s="10">
        <v>-9999</v>
      </c>
      <c r="CV61" s="10">
        <v>-9999</v>
      </c>
      <c r="CW61" s="10">
        <v>-9999</v>
      </c>
      <c r="CX61" s="10">
        <v>-9999</v>
      </c>
      <c r="CY61" s="10">
        <v>-9999</v>
      </c>
      <c r="CZ61" s="13">
        <v>9.6999999999999993</v>
      </c>
      <c r="DA61" s="13">
        <v>9.6999999999999993</v>
      </c>
      <c r="DB61" s="13">
        <v>9.6999999999999993</v>
      </c>
      <c r="DC61" s="13">
        <v>29.333333333333332</v>
      </c>
      <c r="DD61" s="13">
        <v>38</v>
      </c>
      <c r="DE61" s="13">
        <v>35.666666666666664</v>
      </c>
      <c r="DF61" s="13">
        <v>49.333333333333336</v>
      </c>
      <c r="DG61" s="13">
        <v>54.666666666666664</v>
      </c>
      <c r="DH61" s="13">
        <v>65.666666666666671</v>
      </c>
      <c r="DI61" s="13">
        <v>63</v>
      </c>
      <c r="DJ61" s="13">
        <v>72.333333333333329</v>
      </c>
      <c r="DK61" s="13">
        <v>74</v>
      </c>
      <c r="DL61" s="13">
        <v>86</v>
      </c>
      <c r="DM61" s="13">
        <v>82.666666666666671</v>
      </c>
      <c r="DN61" s="13">
        <v>91.666666666666671</v>
      </c>
      <c r="DO61" s="13">
        <v>84</v>
      </c>
      <c r="DP61" s="13">
        <v>96.333333333333329</v>
      </c>
      <c r="DQ61" s="13">
        <f t="shared" si="45"/>
        <v>80.222222222222229</v>
      </c>
      <c r="DR61" s="13">
        <f t="shared" si="46"/>
        <v>80.222222222222229</v>
      </c>
      <c r="DS61" s="13">
        <v>84</v>
      </c>
      <c r="DT61" s="13">
        <v>97.666666666666671</v>
      </c>
      <c r="DU61" s="21">
        <v>131</v>
      </c>
      <c r="DV61" s="21">
        <v>147</v>
      </c>
      <c r="DW61" s="21">
        <v>166</v>
      </c>
      <c r="DX61" s="21">
        <v>171</v>
      </c>
      <c r="DY61" s="21">
        <v>178</v>
      </c>
      <c r="DZ61" s="21">
        <v>189</v>
      </c>
      <c r="EA61" s="21">
        <v>199</v>
      </c>
      <c r="EB61" s="21">
        <v>199</v>
      </c>
      <c r="EC61" s="21">
        <v>201</v>
      </c>
      <c r="ED61" s="21">
        <v>203</v>
      </c>
      <c r="EE61" s="12">
        <v>-9999</v>
      </c>
      <c r="EF61" s="12">
        <v>-9999</v>
      </c>
      <c r="EG61" s="12">
        <v>-9999</v>
      </c>
      <c r="EH61" s="12">
        <v>-9999</v>
      </c>
      <c r="EI61" s="12">
        <v>-9999</v>
      </c>
      <c r="EJ61" s="12">
        <v>-9999</v>
      </c>
      <c r="EK61" s="12">
        <v>-9999</v>
      </c>
      <c r="EL61" s="12">
        <v>-9999</v>
      </c>
      <c r="EM61" s="12">
        <v>-9999</v>
      </c>
      <c r="EN61" s="12">
        <v>-9999</v>
      </c>
      <c r="EO61" s="10">
        <v>-9999</v>
      </c>
      <c r="EP61" s="10">
        <v>-9999</v>
      </c>
      <c r="EQ61" s="10">
        <v>-9999</v>
      </c>
      <c r="ER61" s="10">
        <v>-9999</v>
      </c>
      <c r="ES61" s="10">
        <v>-9999</v>
      </c>
      <c r="ET61" s="10">
        <v>-9999</v>
      </c>
      <c r="EU61" s="10">
        <v>-9999</v>
      </c>
      <c r="EV61" s="10">
        <v>-9999</v>
      </c>
      <c r="EW61" s="10">
        <v>-9999</v>
      </c>
      <c r="EX61" s="10">
        <v>-9999</v>
      </c>
      <c r="EY61" s="21">
        <v>-9999</v>
      </c>
      <c r="EZ61" s="21">
        <v>-9999</v>
      </c>
      <c r="FA61" s="21">
        <v>-9999</v>
      </c>
      <c r="FB61" s="21">
        <v>-9999</v>
      </c>
      <c r="FC61" s="21">
        <v>-9999</v>
      </c>
      <c r="FD61" s="21">
        <v>-9999</v>
      </c>
      <c r="FE61" s="21">
        <v>-9999</v>
      </c>
      <c r="FF61" s="21">
        <v>-9999</v>
      </c>
      <c r="FG61" s="21">
        <v>-9999</v>
      </c>
      <c r="FH61" s="10">
        <v>-9999</v>
      </c>
      <c r="FI61" s="13">
        <v>233.07</v>
      </c>
      <c r="FJ61" s="10">
        <v>10</v>
      </c>
      <c r="FK61" s="10">
        <v>218.45999999999998</v>
      </c>
      <c r="FL61" s="10">
        <v>105</v>
      </c>
      <c r="FM61" s="10">
        <v>95.649999999999991</v>
      </c>
      <c r="FN61" s="10">
        <v>219.45</v>
      </c>
      <c r="FO61" s="10">
        <v>126.07999999999998</v>
      </c>
      <c r="FP61" s="10">
        <v>90.84</v>
      </c>
      <c r="FQ61" s="13">
        <f t="shared" si="47"/>
        <v>890.58823529411768</v>
      </c>
      <c r="FR61" s="13">
        <f t="shared" si="48"/>
        <v>795.16806722689068</v>
      </c>
      <c r="FS61" s="13">
        <f t="shared" si="156"/>
        <v>2285</v>
      </c>
      <c r="FT61" s="13">
        <f t="shared" si="157"/>
        <v>2141.7647058823532</v>
      </c>
      <c r="FU61" s="13">
        <f t="shared" si="49"/>
        <v>937.74509803921558</v>
      </c>
      <c r="FV61" s="13">
        <f t="shared" si="50"/>
        <v>2151.4705882352941</v>
      </c>
      <c r="FW61" s="13">
        <f t="shared" si="51"/>
        <v>7515.9803921568637</v>
      </c>
      <c r="FX61" s="13">
        <f t="shared" si="52"/>
        <v>1236.0784313725487</v>
      </c>
      <c r="FY61" s="13">
        <v>72.69</v>
      </c>
      <c r="FZ61" s="13">
        <v>50.39</v>
      </c>
      <c r="GA61" s="13">
        <f t="shared" si="53"/>
        <v>2.9999999999999858</v>
      </c>
      <c r="GB61" s="10">
        <v>3.16</v>
      </c>
      <c r="GC61" s="13">
        <f t="shared" si="54"/>
        <v>72.206000000000003</v>
      </c>
      <c r="GD61" s="13">
        <v>1.1299999999999999</v>
      </c>
      <c r="GE61" s="13">
        <f t="shared" si="55"/>
        <v>24.201941176470591</v>
      </c>
      <c r="GF61" s="13">
        <v>1.88</v>
      </c>
      <c r="GG61" s="13">
        <f t="shared" si="56"/>
        <v>17.629607843137251</v>
      </c>
      <c r="GH61" s="13">
        <v>3.78</v>
      </c>
      <c r="GI61" s="13">
        <f t="shared" si="57"/>
        <v>46.723764705882338</v>
      </c>
      <c r="GJ61" s="13">
        <f t="shared" si="58"/>
        <v>160.76131372549017</v>
      </c>
      <c r="GK61" s="13">
        <f t="shared" si="59"/>
        <v>143.53688725490193</v>
      </c>
      <c r="GL61" s="10">
        <v>18.600000000000001</v>
      </c>
      <c r="GM61" s="13">
        <v>5.57</v>
      </c>
      <c r="GN61" s="13">
        <f t="shared" si="60"/>
        <v>4309.6679896714277</v>
      </c>
      <c r="GO61" s="13">
        <v>2.08</v>
      </c>
      <c r="GP61" s="13">
        <f t="shared" si="61"/>
        <v>0.3734290843806104</v>
      </c>
      <c r="GQ61" s="13">
        <f t="shared" si="62"/>
        <v>1609.3553713674271</v>
      </c>
      <c r="GR61" s="13">
        <f t="shared" si="63"/>
        <v>1802.4780159315185</v>
      </c>
      <c r="GS61" s="21">
        <v>-9999</v>
      </c>
      <c r="GT61" s="13">
        <v>4488.2777777777783</v>
      </c>
      <c r="GU61" s="13">
        <f t="shared" si="64"/>
        <v>1660.662777777778</v>
      </c>
      <c r="GV61" s="13">
        <f t="shared" si="65"/>
        <v>1859.9423111111116</v>
      </c>
      <c r="GW61" s="21">
        <v>-9999</v>
      </c>
      <c r="GX61" s="21">
        <v>-9999</v>
      </c>
      <c r="GY61" s="13">
        <v>2.7</v>
      </c>
      <c r="GZ61" s="13">
        <f t="shared" si="66"/>
        <v>2.64</v>
      </c>
      <c r="HA61" s="21">
        <v>2683</v>
      </c>
      <c r="HB61" s="13">
        <f t="shared" si="158"/>
        <v>0.47396768402154399</v>
      </c>
      <c r="HC61" s="21">
        <f t="shared" si="221"/>
        <v>2089.0670686019484</v>
      </c>
      <c r="HD61" s="22">
        <f t="shared" si="159"/>
        <v>1.2980769230769229</v>
      </c>
      <c r="HE61" s="21">
        <f t="shared" si="160"/>
        <v>2075.9136833551956</v>
      </c>
      <c r="HF61" s="13">
        <v>4.01</v>
      </c>
      <c r="HG61" s="22">
        <f t="shared" si="67"/>
        <v>83.771589450938123</v>
      </c>
      <c r="HH61" s="22">
        <f>(GR61-1701.25)/G61</f>
        <v>0.86905920270877801</v>
      </c>
      <c r="HI61" s="13">
        <v>0.52295625000000001</v>
      </c>
      <c r="HJ61" s="13">
        <v>0.37744374999999997</v>
      </c>
      <c r="HK61" s="13">
        <v>0.38279374999999999</v>
      </c>
      <c r="HL61" s="13">
        <v>0.32896875000000003</v>
      </c>
      <c r="HM61" s="13">
        <v>0.19818125</v>
      </c>
      <c r="HN61" s="13">
        <v>0.18024375000000004</v>
      </c>
      <c r="HO61" s="13">
        <v>0.22744</v>
      </c>
      <c r="HP61" s="13">
        <v>0.15448675000000003</v>
      </c>
      <c r="HQ61" s="13">
        <v>6.8581000000000003E-2</v>
      </c>
      <c r="HR61" s="13">
        <v>-7.066750000000001E-3</v>
      </c>
      <c r="HS61" s="13">
        <v>0.16137550000000003</v>
      </c>
      <c r="HT61" s="13">
        <v>0.45010337499999997</v>
      </c>
      <c r="HU61" s="13">
        <v>0.48710799999999999</v>
      </c>
      <c r="HV61" s="13">
        <v>0.13078749999999997</v>
      </c>
      <c r="HW61" s="13">
        <v>0.58949793750000001</v>
      </c>
      <c r="HX61" s="13">
        <v>1.046634625</v>
      </c>
      <c r="HY61" s="13">
        <v>0.70914618749999991</v>
      </c>
      <c r="HZ61" s="13">
        <v>1.0398881875000001</v>
      </c>
      <c r="IA61" s="13">
        <v>0.7491438749999999</v>
      </c>
      <c r="IB61" s="13">
        <v>0.57565000000000011</v>
      </c>
      <c r="IC61" s="13">
        <v>0.42312083333333317</v>
      </c>
      <c r="ID61" s="13">
        <v>0.41903333333333342</v>
      </c>
      <c r="IE61" s="13">
        <v>0.38095000000000007</v>
      </c>
      <c r="IF61" s="13">
        <v>0.2664125</v>
      </c>
      <c r="IG61" s="13">
        <v>0.24076249999999993</v>
      </c>
      <c r="IH61" s="13">
        <v>0.20340933333333339</v>
      </c>
      <c r="II61" s="13">
        <v>0.15728404166666668</v>
      </c>
      <c r="IJ61" s="13">
        <v>5.2238916666666683E-2</v>
      </c>
      <c r="IK61" s="13">
        <v>4.6020416666666657E-3</v>
      </c>
      <c r="IL61" s="13">
        <v>0.15278929166666663</v>
      </c>
      <c r="IM61" s="13">
        <v>0.36706929166666674</v>
      </c>
      <c r="IN61" s="13">
        <v>0.41003050000000008</v>
      </c>
      <c r="IO61" s="13">
        <v>0.1145375</v>
      </c>
      <c r="IP61" s="13">
        <v>0.51122404166666657</v>
      </c>
      <c r="IQ61" s="13">
        <v>0.97361754166666625</v>
      </c>
      <c r="IR61" s="13">
        <v>0.75126879166666649</v>
      </c>
      <c r="IS61" s="13">
        <v>0.97676070833333373</v>
      </c>
      <c r="IT61" s="13">
        <v>0.78384141666666651</v>
      </c>
      <c r="IU61" s="13">
        <v>0.65334102564102559</v>
      </c>
      <c r="IV61" s="13">
        <v>0.4550153846153846</v>
      </c>
      <c r="IW61" s="13">
        <v>0.45373076923076933</v>
      </c>
      <c r="IX61" s="13">
        <v>0.39958717948717942</v>
      </c>
      <c r="IY61" s="13">
        <v>0.2909205128205129</v>
      </c>
      <c r="IZ61" s="13">
        <v>0.25571538461538473</v>
      </c>
      <c r="JA61" s="13">
        <v>0.24098456410256405</v>
      </c>
      <c r="JB61" s="13">
        <v>0.18022689743589745</v>
      </c>
      <c r="JC61" s="13">
        <v>6.481566666666666E-2</v>
      </c>
      <c r="JD61" s="13">
        <v>1.3068461538461532E-3</v>
      </c>
      <c r="JE61" s="13">
        <v>0.178967358974359</v>
      </c>
      <c r="JF61" s="13">
        <v>0.38372051282051289</v>
      </c>
      <c r="JG61" s="13">
        <v>0.43731900000000007</v>
      </c>
      <c r="JH61" s="13">
        <v>0.10866666666666663</v>
      </c>
      <c r="JI61" s="13">
        <v>0.63554423076923072</v>
      </c>
      <c r="JJ61" s="13">
        <v>0.99496597435897405</v>
      </c>
      <c r="JK61" s="13">
        <v>0.74299882051282029</v>
      </c>
      <c r="JL61" s="13">
        <v>0.99557484615384595</v>
      </c>
      <c r="JM61" s="13">
        <v>0.78179600000000016</v>
      </c>
      <c r="JN61" s="13">
        <v>0.67077727272727272</v>
      </c>
      <c r="JO61" s="13">
        <v>0.43269545454545461</v>
      </c>
      <c r="JP61" s="13">
        <v>0.43681363636363635</v>
      </c>
      <c r="JQ61" s="13">
        <v>0.3849636363636364</v>
      </c>
      <c r="JR61" s="13">
        <v>0.28193636363636365</v>
      </c>
      <c r="JS61" s="13">
        <v>0.24281363636363631</v>
      </c>
      <c r="JT61" s="13">
        <v>0.27059672727272727</v>
      </c>
      <c r="JU61" s="13">
        <v>0.21107399999999998</v>
      </c>
      <c r="JV61" s="13">
        <v>5.8348772727272728E-2</v>
      </c>
      <c r="JW61" s="13">
        <v>-4.7900454545454539E-3</v>
      </c>
      <c r="JX61" s="13">
        <v>0.21566054545454547</v>
      </c>
      <c r="JY61" s="13">
        <v>0.40802299999999986</v>
      </c>
      <c r="JZ61" s="13">
        <v>0.46832272727272722</v>
      </c>
      <c r="KA61" s="13">
        <v>0.10302727272727273</v>
      </c>
      <c r="KB61" s="13">
        <v>0.74265972727272722</v>
      </c>
      <c r="KC61" s="13">
        <v>1.0242065454545455</v>
      </c>
      <c r="KD61" s="13">
        <v>0.79726822727272728</v>
      </c>
      <c r="KE61" s="13">
        <v>1.0197630454545452</v>
      </c>
      <c r="KF61" s="13">
        <v>0.83307572727272727</v>
      </c>
      <c r="KG61" s="13">
        <v>0.57070370370370349</v>
      </c>
      <c r="KH61" s="13">
        <v>0.36834074074074069</v>
      </c>
      <c r="KI61" s="13">
        <v>0.32547407407407397</v>
      </c>
      <c r="KJ61" s="13">
        <v>0.3274481481481481</v>
      </c>
      <c r="KK61" s="13">
        <v>0.22503703703703706</v>
      </c>
      <c r="KL61" s="13">
        <v>0.19663703703703703</v>
      </c>
      <c r="KM61" s="13">
        <v>0.27007018518518516</v>
      </c>
      <c r="KN61" s="13">
        <v>0.27331277777777779</v>
      </c>
      <c r="KO61" s="13">
        <v>5.8973444444444439E-2</v>
      </c>
      <c r="KP61" s="13">
        <v>6.2396888888888884E-2</v>
      </c>
      <c r="KQ61" s="13">
        <v>0.214881962962963</v>
      </c>
      <c r="KR61" s="13">
        <v>0.43378459259259261</v>
      </c>
      <c r="KS61" s="13">
        <v>0.48685470370370371</v>
      </c>
      <c r="KT61" s="13">
        <v>0.10241111111111112</v>
      </c>
      <c r="KU61" s="13">
        <v>0.74910925925925942</v>
      </c>
      <c r="KV61" s="13">
        <v>0.79931600000000014</v>
      </c>
      <c r="KW61" s="13">
        <v>0.80698640740740746</v>
      </c>
      <c r="KX61" s="13">
        <v>0.83444666666666634</v>
      </c>
      <c r="KY61" s="13">
        <v>0.84133211111111106</v>
      </c>
      <c r="KZ61" s="13">
        <v>0.5418599999999999</v>
      </c>
      <c r="LA61" s="13">
        <v>0.31282666666666664</v>
      </c>
      <c r="LB61" s="13">
        <v>0.24893333333333331</v>
      </c>
      <c r="LC61" s="13">
        <v>0.23493666666666668</v>
      </c>
      <c r="LD61" s="13">
        <v>0.19128000000000001</v>
      </c>
      <c r="LE61" s="13">
        <v>0.16864000000000001</v>
      </c>
      <c r="LF61" s="13">
        <v>0.39150059999999998</v>
      </c>
      <c r="LG61" s="13">
        <v>0.36901373333333343</v>
      </c>
      <c r="LH61" s="13">
        <v>0.14245953333333339</v>
      </c>
      <c r="LI61" s="13">
        <v>0.11648126666666665</v>
      </c>
      <c r="LJ61" s="13">
        <v>0.26585826666666657</v>
      </c>
      <c r="LK61" s="13">
        <v>0.47526860000000015</v>
      </c>
      <c r="LL61" s="13">
        <v>0.52251483333333315</v>
      </c>
      <c r="LM61" s="13">
        <v>4.3656666666666684E-2</v>
      </c>
      <c r="LN61" s="13">
        <v>1.3366625000000001</v>
      </c>
      <c r="LO61" s="13">
        <v>0.74405286666666637</v>
      </c>
      <c r="LP61" s="13">
        <v>0.69606303333333353</v>
      </c>
      <c r="LQ61" s="13">
        <v>0.79844993333333314</v>
      </c>
      <c r="LR61" s="13">
        <v>0.76094606666666686</v>
      </c>
      <c r="LS61" s="13">
        <v>46.263684210999998</v>
      </c>
      <c r="LT61" s="13">
        <v>42.83</v>
      </c>
      <c r="LU61" s="13">
        <v>106.44210526000001</v>
      </c>
      <c r="LV61" s="13">
        <f t="shared" si="96"/>
        <v>24.557894739999995</v>
      </c>
      <c r="LW61" s="13">
        <f t="shared" si="161"/>
        <v>9.0622004208144293</v>
      </c>
      <c r="LX61" s="13">
        <v>0.51880000000000004</v>
      </c>
      <c r="LY61" s="13">
        <v>0.28420000000000001</v>
      </c>
      <c r="LZ61" s="13">
        <v>0.17150000000000001</v>
      </c>
      <c r="MA61" s="13">
        <v>0.18140000000000001</v>
      </c>
      <c r="MB61" s="13">
        <v>0.1489</v>
      </c>
      <c r="MC61" s="13">
        <v>0.13220000000000001</v>
      </c>
      <c r="MD61" s="13">
        <v>0.47370000000000001</v>
      </c>
      <c r="ME61" s="13">
        <v>0.498</v>
      </c>
      <c r="MF61" s="13">
        <v>0.21970000000000001</v>
      </c>
      <c r="MG61" s="13">
        <v>0.2492</v>
      </c>
      <c r="MH61" s="13">
        <v>0.28770000000000001</v>
      </c>
      <c r="MI61" s="13">
        <v>0.54810000000000003</v>
      </c>
      <c r="MJ61" s="13">
        <v>0.58799999999999997</v>
      </c>
      <c r="MK61" s="13">
        <v>3.2599999999999997E-2</v>
      </c>
      <c r="ML61" s="13">
        <v>1.9093</v>
      </c>
      <c r="MM61" s="13">
        <v>0.58620000000000005</v>
      </c>
      <c r="MN61" s="13">
        <v>0.61819999999999997</v>
      </c>
      <c r="MO61" s="13">
        <v>0.67800000000000005</v>
      </c>
      <c r="MP61" s="13">
        <v>0.70430000000000004</v>
      </c>
      <c r="MQ61" s="13">
        <v>37.03875</v>
      </c>
      <c r="MR61" s="13">
        <v>37.234999999999999</v>
      </c>
      <c r="MS61" s="13">
        <v>37.321249999999999</v>
      </c>
      <c r="MT61" s="13">
        <f t="shared" si="69"/>
        <v>0.28249999999999886</v>
      </c>
      <c r="MU61" s="13">
        <v>109.0625</v>
      </c>
      <c r="MV61" s="13">
        <f t="shared" si="70"/>
        <v>37.9375</v>
      </c>
      <c r="MW61" s="13">
        <f t="shared" si="162"/>
        <v>18.892875</v>
      </c>
      <c r="MX61" s="13">
        <v>0.42397307692307684</v>
      </c>
      <c r="MY61" s="13">
        <v>0.21096923076923077</v>
      </c>
      <c r="MZ61" s="13">
        <v>0.11568076923076924</v>
      </c>
      <c r="NA61" s="13">
        <v>0.12522307692307694</v>
      </c>
      <c r="NB61" s="13">
        <v>0.10026153846153849</v>
      </c>
      <c r="NC61" s="13">
        <v>8.7123076923076914E-2</v>
      </c>
      <c r="ND61" s="13">
        <v>0.53874857692307698</v>
      </c>
      <c r="NE61" s="13">
        <v>0.56819369230769223</v>
      </c>
      <c r="NF61" s="13">
        <v>0.25438746153846153</v>
      </c>
      <c r="NG61" s="13">
        <v>0.29316707692307697</v>
      </c>
      <c r="NH61" s="13">
        <v>0.33278030769230771</v>
      </c>
      <c r="NI61" s="13">
        <v>0.6138666153846154</v>
      </c>
      <c r="NJ61" s="13">
        <v>0.65530030769230763</v>
      </c>
      <c r="NK61" s="13">
        <v>2.4961538461538462E-2</v>
      </c>
      <c r="NL61" s="13">
        <v>2.4377688076923079</v>
      </c>
      <c r="NM61" s="13">
        <v>0.59052761538461529</v>
      </c>
      <c r="NN61" s="13">
        <v>0.62322357692307695</v>
      </c>
      <c r="NO61" s="13">
        <v>0.69202119230769221</v>
      </c>
      <c r="NP61" s="13">
        <v>0.71728561538461533</v>
      </c>
      <c r="NQ61" s="13">
        <v>39.380769231000002</v>
      </c>
      <c r="NR61" s="13">
        <v>40.171538462000001</v>
      </c>
      <c r="NS61" s="13">
        <v>127.60769231</v>
      </c>
      <c r="NT61" s="13">
        <f t="shared" si="71"/>
        <v>38.392307689999996</v>
      </c>
      <c r="NU61" s="13">
        <f t="shared" si="163"/>
        <v>21.814267062594105</v>
      </c>
      <c r="NV61" s="13">
        <v>0.48501499999999997</v>
      </c>
      <c r="NW61" s="13">
        <v>0.22386666666666669</v>
      </c>
      <c r="NX61" s="13">
        <v>0.10447333333333335</v>
      </c>
      <c r="NY61" s="13">
        <v>0.11541000000000005</v>
      </c>
      <c r="NZ61" s="13">
        <v>0.10160166666666663</v>
      </c>
      <c r="OA61" s="13">
        <v>8.4091666666666648E-2</v>
      </c>
      <c r="OB61" s="13">
        <v>0.60911111666666673</v>
      </c>
      <c r="OC61" s="13">
        <v>0.64095278333333328</v>
      </c>
      <c r="OD61" s="13">
        <v>0.3160714</v>
      </c>
      <c r="OE61" s="13">
        <v>0.36208236666666654</v>
      </c>
      <c r="OF61" s="13">
        <v>0.36649026666666656</v>
      </c>
      <c r="OG61" s="13">
        <v>0.64877375000000004</v>
      </c>
      <c r="OH61" s="13">
        <v>0.70016909999999999</v>
      </c>
      <c r="OI61" s="13">
        <v>1.3808333333333334E-2</v>
      </c>
      <c r="OJ61" s="13">
        <v>3.2541531666666668</v>
      </c>
      <c r="OK61" s="13">
        <v>0.57653503333333334</v>
      </c>
      <c r="OL61" s="13">
        <v>0.60732881666666638</v>
      </c>
      <c r="OM61" s="13">
        <v>0.68977970000000033</v>
      </c>
      <c r="ON61" s="13">
        <v>0.71277578333333358</v>
      </c>
      <c r="OO61" s="13">
        <v>38.533157895000002</v>
      </c>
      <c r="OP61" s="13">
        <v>40.364210526000001</v>
      </c>
      <c r="OQ61" s="13">
        <v>114.24210526</v>
      </c>
      <c r="OR61" s="13">
        <f t="shared" si="80"/>
        <v>56.757894739999998</v>
      </c>
      <c r="OS61" s="13">
        <f t="shared" si="175"/>
        <v>36.379130609743356</v>
      </c>
      <c r="OT61" s="13">
        <v>0.55603783783783789</v>
      </c>
      <c r="OU61" s="13">
        <v>0.24904594594594592</v>
      </c>
      <c r="OV61" s="13">
        <v>7.8916216216216209E-2</v>
      </c>
      <c r="OW61" s="13">
        <v>0.10814864864864862</v>
      </c>
      <c r="OX61" s="13">
        <v>0.10459459459459462</v>
      </c>
      <c r="OY61" s="13">
        <v>9.2621621621621644E-2</v>
      </c>
      <c r="OZ61" s="13">
        <v>0.67231129729729733</v>
      </c>
      <c r="PA61" s="13">
        <v>0.74921381081081084</v>
      </c>
      <c r="PB61" s="13">
        <v>0.39195935135135135</v>
      </c>
      <c r="PC61" s="13">
        <v>0.51615832432432451</v>
      </c>
      <c r="PD61" s="13">
        <v>0.38105478378378371</v>
      </c>
      <c r="PE61" s="13">
        <v>0.68161216216216214</v>
      </c>
      <c r="PF61" s="13">
        <v>0.71256683783783814</v>
      </c>
      <c r="PG61" s="13">
        <v>3.5540540540540525E-3</v>
      </c>
      <c r="PH61" s="13">
        <v>4.1435411621621618</v>
      </c>
      <c r="PI61" s="13">
        <v>0.50933872972972971</v>
      </c>
      <c r="PJ61" s="13">
        <v>0.56726491891891895</v>
      </c>
      <c r="PK61" s="13">
        <v>0.64436043243243246</v>
      </c>
      <c r="PL61" s="13">
        <v>0.68629618918918944</v>
      </c>
      <c r="PM61" s="13">
        <f t="shared" si="164"/>
        <v>0.44797053168240675</v>
      </c>
      <c r="PN61" s="13">
        <v>43.90666667</v>
      </c>
      <c r="PO61" s="13">
        <v>43.951818181999997</v>
      </c>
      <c r="PP61" s="13">
        <v>42.83</v>
      </c>
      <c r="PQ61" s="13">
        <f t="shared" si="92"/>
        <v>42.38202946831759</v>
      </c>
      <c r="PR61" s="13">
        <v>115.80909090999999</v>
      </c>
      <c r="PS61" s="13">
        <f t="shared" si="200"/>
        <v>73.190909090000005</v>
      </c>
      <c r="PT61" s="13">
        <f t="shared" si="165"/>
        <v>54.835639916026523</v>
      </c>
      <c r="PU61" s="13">
        <v>0.50367200000000012</v>
      </c>
      <c r="PV61" s="13">
        <v>0.21115200000000001</v>
      </c>
      <c r="PW61" s="13">
        <v>7.1999999999999995E-2</v>
      </c>
      <c r="PX61" s="13">
        <v>9.3743999999999994E-2</v>
      </c>
      <c r="PY61" s="13">
        <v>8.3072000000000021E-2</v>
      </c>
      <c r="PZ61" s="13">
        <v>7.4284000000000003E-2</v>
      </c>
      <c r="QA61" s="13">
        <v>0.68194712000000013</v>
      </c>
      <c r="QB61" s="13">
        <v>0.74602716000000002</v>
      </c>
      <c r="QC61" s="13">
        <v>0.38038971999999993</v>
      </c>
      <c r="QD61" s="13">
        <v>0.48717983999999992</v>
      </c>
      <c r="QE61" s="13">
        <v>0.40866155999999998</v>
      </c>
      <c r="QF61" s="13">
        <v>0.71322439999999998</v>
      </c>
      <c r="QG61" s="13">
        <v>0.74030415999999977</v>
      </c>
      <c r="QH61" s="13">
        <v>1.0671999999999999E-2</v>
      </c>
      <c r="QI61" s="13">
        <v>4.382737080000001</v>
      </c>
      <c r="QJ61" s="13">
        <v>0.54933539999999992</v>
      </c>
      <c r="QK61" s="13">
        <v>0.60104688000000006</v>
      </c>
      <c r="QL61" s="13">
        <v>0.67990951999999982</v>
      </c>
      <c r="QM61" s="13">
        <v>0.71664744000000002</v>
      </c>
      <c r="QN61" s="13">
        <f t="shared" si="166"/>
        <v>0.33922272640000001</v>
      </c>
      <c r="QO61" s="21">
        <v>-9999</v>
      </c>
      <c r="QP61" s="21">
        <v>-9999</v>
      </c>
      <c r="QQ61" s="21">
        <v>-9999</v>
      </c>
      <c r="QR61" s="13">
        <f t="shared" si="205"/>
        <v>10188</v>
      </c>
      <c r="QS61" s="13">
        <f t="shared" si="206"/>
        <v>7600.5247060800002</v>
      </c>
      <c r="QT61" s="13">
        <v>0.45532121212121207</v>
      </c>
      <c r="QU61" s="13">
        <v>0.19450303030303034</v>
      </c>
      <c r="QV61" s="13">
        <v>6.9912121212121231E-2</v>
      </c>
      <c r="QW61" s="13">
        <v>8.4678787878787895E-2</v>
      </c>
      <c r="QX61" s="13">
        <v>8.2524242424242417E-2</v>
      </c>
      <c r="QY61" s="13">
        <v>6.933030303030302E-2</v>
      </c>
      <c r="QZ61" s="13">
        <v>0.6829649090909089</v>
      </c>
      <c r="RA61" s="13">
        <v>0.73024999999999973</v>
      </c>
      <c r="RB61" s="13">
        <v>0.39060178787878791</v>
      </c>
      <c r="RC61" s="13">
        <v>0.46860287878787876</v>
      </c>
      <c r="RD61" s="13">
        <v>0.39987912121212121</v>
      </c>
      <c r="RE61" s="13">
        <v>0.68971036363636373</v>
      </c>
      <c r="RF61" s="13">
        <v>0.73348778787878799</v>
      </c>
      <c r="RG61" s="13">
        <v>2.1545454545454541E-3</v>
      </c>
      <c r="RH61" s="13">
        <v>4.3792891818181818</v>
      </c>
      <c r="RI61" s="13">
        <v>0.5480445757575757</v>
      </c>
      <c r="RJ61" s="13">
        <v>0.58585839393939387</v>
      </c>
      <c r="RK61" s="13">
        <v>0.67677575757575748</v>
      </c>
      <c r="RL61" s="13">
        <v>0.7037735757575756</v>
      </c>
      <c r="RM61" s="13">
        <f t="shared" si="167"/>
        <v>0.28551672342163786</v>
      </c>
      <c r="RN61" s="13">
        <v>0.49076363636363607</v>
      </c>
      <c r="RO61" s="13">
        <v>0.2275409090909091</v>
      </c>
      <c r="RP61" s="13">
        <v>5.9970454545454549E-2</v>
      </c>
      <c r="RQ61" s="13">
        <v>8.9154545454545459E-2</v>
      </c>
      <c r="RR61" s="13">
        <v>8.1900000000000001E-2</v>
      </c>
      <c r="RS61" s="13">
        <v>7.111818181818183E-2</v>
      </c>
      <c r="RT61" s="13">
        <v>0.69026877272727272</v>
      </c>
      <c r="RU61" s="13">
        <v>0.77964347727272776</v>
      </c>
      <c r="RV61" s="13">
        <v>0.43396638636363655</v>
      </c>
      <c r="RW61" s="13">
        <v>0.57906693181818192</v>
      </c>
      <c r="RX61" s="13">
        <v>0.36628695454545457</v>
      </c>
      <c r="RY61" s="13">
        <v>0.71160552272727262</v>
      </c>
      <c r="RZ61" s="13">
        <v>0.74504704545454559</v>
      </c>
      <c r="SA61" s="13">
        <v>7.2545454545454554E-3</v>
      </c>
      <c r="SB61" s="13">
        <v>4.5035103409090906</v>
      </c>
      <c r="SC61" s="13">
        <v>0.47039020454545444</v>
      </c>
      <c r="SD61" s="13">
        <v>0.53105470454545456</v>
      </c>
      <c r="SE61" s="13">
        <v>0.61188697727272723</v>
      </c>
      <c r="SF61" s="13">
        <v>0.65630704545454543</v>
      </c>
      <c r="SG61" s="13">
        <f t="shared" si="168"/>
        <v>0.53078506754359067</v>
      </c>
      <c r="SH61" s="21">
        <v>138.96428571428572</v>
      </c>
      <c r="SI61" s="21">
        <f>EC61-SH61+2</f>
        <v>64.035714285714278</v>
      </c>
      <c r="SJ61" s="24">
        <f>RU61*SI61</f>
        <v>49.925026955357168</v>
      </c>
      <c r="SK61" s="13">
        <v>0.53054634146341451</v>
      </c>
      <c r="SL61" s="13">
        <v>0.22019999999999992</v>
      </c>
      <c r="SM61" s="13">
        <v>4.8595121951219518E-2</v>
      </c>
      <c r="SN61" s="13">
        <v>7.4404878048780487E-2</v>
      </c>
      <c r="SO61" s="13">
        <v>7.5036585365853656E-2</v>
      </c>
      <c r="SP61" s="13">
        <v>6.557317073170732E-2</v>
      </c>
      <c r="SQ61" s="13">
        <v>0.75142982926829283</v>
      </c>
      <c r="SR61" s="13">
        <v>0.82943392682926831</v>
      </c>
      <c r="SS61" s="13">
        <v>0.4918153414634146</v>
      </c>
      <c r="ST61" s="13">
        <v>0.63507431707317086</v>
      </c>
      <c r="SU61" s="13">
        <v>0.41292939024390246</v>
      </c>
      <c r="SV61" s="13">
        <v>0.75021643902439028</v>
      </c>
      <c r="SW61" s="13">
        <v>0.77864880487804888</v>
      </c>
      <c r="SX61" s="13">
        <v>-6.3170731707317058E-4</v>
      </c>
      <c r="SY61" s="13">
        <v>6.1515730975609753</v>
      </c>
      <c r="SZ61" s="13">
        <v>0.49825541463414624</v>
      </c>
      <c r="TA61" s="13">
        <v>0.54995490243902445</v>
      </c>
      <c r="TB61" s="13">
        <v>0.64463451219512202</v>
      </c>
      <c r="TC61" s="13">
        <v>0.68122609756097563</v>
      </c>
      <c r="TD61" s="13">
        <v>3.0171593739999998</v>
      </c>
      <c r="TE61" s="13">
        <v>-0.34242902600000003</v>
      </c>
      <c r="TF61" s="13">
        <f t="shared" si="73"/>
        <v>0.6454676048986141</v>
      </c>
      <c r="TG61" s="21">
        <v>130.95454545454547</v>
      </c>
      <c r="TH61" s="21">
        <f t="shared" si="169"/>
        <v>72.045454545454533</v>
      </c>
      <c r="TI61" s="24">
        <f t="shared" si="74"/>
        <v>59.756944273835913</v>
      </c>
      <c r="TJ61" s="26">
        <v>60</v>
      </c>
      <c r="TK61" s="24">
        <v>5.24</v>
      </c>
      <c r="TL61" s="13">
        <v>1.05</v>
      </c>
      <c r="TM61" s="24">
        <v>80.400000000000006</v>
      </c>
      <c r="TN61" s="24">
        <v>28.7</v>
      </c>
      <c r="TO61" s="24">
        <v>5.6</v>
      </c>
      <c r="TP61" s="24">
        <v>9.9</v>
      </c>
    </row>
    <row r="62" spans="1:536" x14ac:dyDescent="0.25">
      <c r="A62" s="10">
        <v>61</v>
      </c>
      <c r="B62" s="20">
        <v>8</v>
      </c>
      <c r="C62" s="21">
        <v>208</v>
      </c>
      <c r="D62" s="21">
        <v>2</v>
      </c>
      <c r="E62" s="13" t="s">
        <v>61</v>
      </c>
      <c r="F62" s="21">
        <v>3</v>
      </c>
      <c r="G62" s="24">
        <f t="shared" si="17"/>
        <v>232.96000000000004</v>
      </c>
      <c r="H62" s="24">
        <f t="shared" si="18"/>
        <v>77.65333333333335</v>
      </c>
      <c r="I62" s="21">
        <v>208</v>
      </c>
      <c r="J62" s="13">
        <f t="shared" si="19"/>
        <v>77.65333333333335</v>
      </c>
      <c r="K62" s="13">
        <f t="shared" si="20"/>
        <v>77.65333333333335</v>
      </c>
      <c r="L62" s="13">
        <f t="shared" si="21"/>
        <v>77.65333333333335</v>
      </c>
      <c r="M62" s="22">
        <v>408699.26527600002</v>
      </c>
      <c r="N62" s="22">
        <v>3660498.0353689999</v>
      </c>
      <c r="O62" s="23">
        <v>33.079250000000002</v>
      </c>
      <c r="P62" s="23">
        <v>-111.97821399999999</v>
      </c>
      <c r="Q62" s="13">
        <v>45.679999999999993</v>
      </c>
      <c r="R62" s="13">
        <v>26.72</v>
      </c>
      <c r="S62" s="13">
        <v>27.6</v>
      </c>
      <c r="T62" s="13">
        <v>45.679999999999993</v>
      </c>
      <c r="U62" s="13">
        <v>24.72</v>
      </c>
      <c r="V62" s="13">
        <v>29.600000000000005</v>
      </c>
      <c r="W62" s="10">
        <v>-9999</v>
      </c>
      <c r="X62" s="10">
        <v>-9999</v>
      </c>
      <c r="Y62" s="10">
        <v>-9999</v>
      </c>
      <c r="Z62" s="13">
        <v>43.656716417910403</v>
      </c>
      <c r="AA62" s="21">
        <v>-9999</v>
      </c>
      <c r="AB62" s="21">
        <v>-9999</v>
      </c>
      <c r="AC62" s="21">
        <v>-9999</v>
      </c>
      <c r="AD62" s="10">
        <v>8.4</v>
      </c>
      <c r="AE62" s="10">
        <v>7.2</v>
      </c>
      <c r="AF62" s="13">
        <v>0.72</v>
      </c>
      <c r="AG62" s="10" t="s">
        <v>126</v>
      </c>
      <c r="AH62" s="10">
        <v>2</v>
      </c>
      <c r="AI62" s="24">
        <v>0.9</v>
      </c>
      <c r="AJ62" s="24">
        <v>1.8</v>
      </c>
      <c r="AK62" s="10">
        <v>4</v>
      </c>
      <c r="AL62" s="10">
        <v>242</v>
      </c>
      <c r="AM62" s="10">
        <v>32</v>
      </c>
      <c r="AN62" s="13">
        <v>0.67</v>
      </c>
      <c r="AO62" s="24">
        <v>6.8</v>
      </c>
      <c r="AP62" s="24">
        <v>11.9</v>
      </c>
      <c r="AQ62" s="13">
        <v>2.4700000000000002</v>
      </c>
      <c r="AR62" s="10">
        <v>3393</v>
      </c>
      <c r="AS62" s="10">
        <v>249</v>
      </c>
      <c r="AT62" s="10">
        <v>196</v>
      </c>
      <c r="AU62" s="10">
        <v>20.5</v>
      </c>
      <c r="AV62" s="10">
        <v>0</v>
      </c>
      <c r="AW62" s="10">
        <v>3</v>
      </c>
      <c r="AX62" s="10">
        <v>83</v>
      </c>
      <c r="AY62" s="10">
        <v>10</v>
      </c>
      <c r="AZ62" s="10">
        <v>4</v>
      </c>
      <c r="BA62" s="10">
        <v>0.9</v>
      </c>
      <c r="BB62" s="10">
        <v>25</v>
      </c>
      <c r="BC62" s="25">
        <v>1.9993019893304085</v>
      </c>
      <c r="BD62" s="25">
        <v>1.2775726120371294</v>
      </c>
      <c r="BE62" s="25">
        <v>0.75176740017922927</v>
      </c>
      <c r="BF62" s="25">
        <v>1.5339262516238632</v>
      </c>
      <c r="BG62" s="25">
        <v>1.7091454272863571</v>
      </c>
      <c r="BH62" s="25">
        <v>1.6911104459742594</v>
      </c>
      <c r="BI62" s="13">
        <f t="shared" si="22"/>
        <v>13.107498405470151</v>
      </c>
      <c r="BJ62" s="13">
        <f t="shared" si="23"/>
        <v>16.114568006187067</v>
      </c>
      <c r="BK62" s="13">
        <f t="shared" si="24"/>
        <v>22.25027301268252</v>
      </c>
      <c r="BL62" s="13">
        <f t="shared" ref="BL62:BM62" si="235">(BK62+(BG62*4))</f>
        <v>29.086854721827947</v>
      </c>
      <c r="BM62" s="13">
        <f t="shared" si="235"/>
        <v>35.851296505724989</v>
      </c>
      <c r="BN62" s="13">
        <f t="shared" si="26"/>
        <v>6.1357050064954528</v>
      </c>
      <c r="BO62" s="13">
        <f t="shared" si="27"/>
        <v>6.8365817091454284</v>
      </c>
      <c r="BP62" s="13">
        <f t="shared" si="28"/>
        <v>6.7644417838970377</v>
      </c>
      <c r="BQ62" s="13">
        <f t="shared" si="29"/>
        <v>19.736728499537918</v>
      </c>
      <c r="BR62" s="25">
        <v>2.5078526200329065</v>
      </c>
      <c r="BS62" s="25">
        <v>2.0810460125761052</v>
      </c>
      <c r="BT62" s="25">
        <v>1.6080852334959674</v>
      </c>
      <c r="BU62" s="25">
        <v>1.8337163985210352</v>
      </c>
      <c r="BV62" s="25">
        <v>4.6726636681659182</v>
      </c>
      <c r="BW62" s="25">
        <v>3.3522897336126909</v>
      </c>
      <c r="BX62" s="13">
        <f t="shared" si="30"/>
        <v>18.355594530436047</v>
      </c>
      <c r="BY62" s="13">
        <f t="shared" si="31"/>
        <v>24.787935464419917</v>
      </c>
      <c r="BZ62" s="13">
        <f t="shared" si="32"/>
        <v>32.122801058504059</v>
      </c>
      <c r="CA62" s="13">
        <f t="shared" si="33"/>
        <v>7.3348655940841407</v>
      </c>
      <c r="CB62" s="13">
        <f t="shared" si="34"/>
        <v>18.690654672663673</v>
      </c>
      <c r="CC62" s="13">
        <f t="shared" si="35"/>
        <v>13.409158934450764</v>
      </c>
      <c r="CD62" s="13">
        <f t="shared" si="36"/>
        <v>39.434679201198577</v>
      </c>
      <c r="CE62" s="13">
        <v>44.604999999999997</v>
      </c>
      <c r="CF62" s="13">
        <v>27.5</v>
      </c>
      <c r="CG62" s="13">
        <v>5.1749999999999998</v>
      </c>
      <c r="CH62" s="13">
        <v>1.08</v>
      </c>
      <c r="CI62" s="13">
        <v>0.99</v>
      </c>
      <c r="CJ62" s="13">
        <v>1.32</v>
      </c>
      <c r="CK62" s="13">
        <f t="shared" si="213"/>
        <v>288.41999999999996</v>
      </c>
      <c r="CL62" s="13">
        <f t="shared" si="214"/>
        <v>309.11999999999995</v>
      </c>
      <c r="CM62" s="13">
        <f t="shared" si="215"/>
        <v>313.43999999999994</v>
      </c>
      <c r="CN62" s="13">
        <f t="shared" ref="CN62:CO62" si="236">(CM62+(CI62*4))</f>
        <v>317.39999999999992</v>
      </c>
      <c r="CO62" s="13">
        <f t="shared" si="236"/>
        <v>322.67999999999989</v>
      </c>
      <c r="CP62" s="13">
        <f t="shared" si="216"/>
        <v>4.32</v>
      </c>
      <c r="CQ62" s="13">
        <f t="shared" si="217"/>
        <v>3.96</v>
      </c>
      <c r="CR62" s="13">
        <f t="shared" si="218"/>
        <v>5.28</v>
      </c>
      <c r="CS62" s="13">
        <f t="shared" si="219"/>
        <v>13.560000000000002</v>
      </c>
      <c r="CT62" s="13">
        <v>2.0635290690332866</v>
      </c>
      <c r="CU62" s="13">
        <v>26.155802037377637</v>
      </c>
      <c r="CV62" s="13">
        <v>1.4345901551917219</v>
      </c>
      <c r="CW62" s="13">
        <v>36.910031464988506</v>
      </c>
      <c r="CX62" s="13">
        <v>0.71371075932385286</v>
      </c>
      <c r="CY62" s="13">
        <v>31.092031124228594</v>
      </c>
      <c r="CZ62" s="13">
        <v>19.5</v>
      </c>
      <c r="DA62" s="13">
        <v>19.5</v>
      </c>
      <c r="DB62" s="13">
        <v>19.5</v>
      </c>
      <c r="DC62" s="13">
        <v>24</v>
      </c>
      <c r="DD62" s="13">
        <v>34.333333333333336</v>
      </c>
      <c r="DE62" s="13">
        <v>36</v>
      </c>
      <c r="DF62" s="13">
        <v>48.333333333333336</v>
      </c>
      <c r="DG62" s="13">
        <v>48.333333333333336</v>
      </c>
      <c r="DH62" s="13">
        <v>61.333333333333336</v>
      </c>
      <c r="DI62" s="13">
        <v>55</v>
      </c>
      <c r="DJ62" s="13">
        <v>64.666666666666671</v>
      </c>
      <c r="DK62" s="13">
        <v>65.666666666666671</v>
      </c>
      <c r="DL62" s="13">
        <v>79</v>
      </c>
      <c r="DM62" s="13">
        <v>79.333333333333329</v>
      </c>
      <c r="DN62" s="13">
        <v>88.333333333333329</v>
      </c>
      <c r="DO62" s="13">
        <v>79.333333333333329</v>
      </c>
      <c r="DP62" s="13">
        <v>92.333333333333329</v>
      </c>
      <c r="DQ62" s="13">
        <f t="shared" si="45"/>
        <v>74.777777777777771</v>
      </c>
      <c r="DR62" s="13">
        <f t="shared" si="46"/>
        <v>74.777777777777771</v>
      </c>
      <c r="DS62" s="13">
        <v>72.666666666666671</v>
      </c>
      <c r="DT62" s="13">
        <v>82</v>
      </c>
      <c r="DU62" s="21">
        <v>131</v>
      </c>
      <c r="DV62" s="21">
        <v>147</v>
      </c>
      <c r="DW62" s="21">
        <v>166</v>
      </c>
      <c r="DX62" s="21">
        <v>171</v>
      </c>
      <c r="DY62" s="21">
        <v>178</v>
      </c>
      <c r="DZ62" s="21">
        <v>189</v>
      </c>
      <c r="EA62" s="21">
        <v>199</v>
      </c>
      <c r="EB62" s="21">
        <v>199</v>
      </c>
      <c r="EC62" s="21">
        <v>201</v>
      </c>
      <c r="ED62" s="21">
        <v>203</v>
      </c>
      <c r="EE62" s="12">
        <v>48.9</v>
      </c>
      <c r="EF62" s="12">
        <v>39.9</v>
      </c>
      <c r="EG62" s="12">
        <v>41.7</v>
      </c>
      <c r="EH62" s="12">
        <v>45.4</v>
      </c>
      <c r="EI62" s="12">
        <v>42.4</v>
      </c>
      <c r="EJ62" s="12">
        <v>36.22</v>
      </c>
      <c r="EK62" s="12">
        <v>44</v>
      </c>
      <c r="EL62" s="12">
        <v>43.5</v>
      </c>
      <c r="EM62" s="12">
        <v>44.3</v>
      </c>
      <c r="EN62" s="12">
        <v>41.5</v>
      </c>
      <c r="EO62" s="10">
        <v>4.07</v>
      </c>
      <c r="EP62" s="10">
        <v>5.35</v>
      </c>
      <c r="EQ62" s="10">
        <v>4.7300000000000004</v>
      </c>
      <c r="ER62" s="10">
        <v>4.54</v>
      </c>
      <c r="ES62" s="10">
        <v>4.12</v>
      </c>
      <c r="ET62" s="10">
        <v>4.05</v>
      </c>
      <c r="EU62" s="10">
        <v>4.17</v>
      </c>
      <c r="EV62" s="10">
        <v>4.34</v>
      </c>
      <c r="EW62" s="10">
        <v>3.94</v>
      </c>
      <c r="EX62" s="10">
        <v>3.57</v>
      </c>
      <c r="EY62" s="13">
        <v>30241.916167664669</v>
      </c>
      <c r="EZ62" s="13">
        <v>18518.7</v>
      </c>
      <c r="FA62" s="11">
        <v>15948.448448448446</v>
      </c>
      <c r="FB62" s="13">
        <v>10738.507462686566</v>
      </c>
      <c r="FC62" s="13">
        <v>8335.7569721115542</v>
      </c>
      <c r="FD62" s="13">
        <v>7526.5797392176546</v>
      </c>
      <c r="FE62" s="11">
        <v>14444.344344344345</v>
      </c>
      <c r="FF62" s="11">
        <v>9480.4804804804789</v>
      </c>
      <c r="FG62" s="11">
        <v>5688.5572139303476</v>
      </c>
      <c r="FH62" s="12">
        <v>1129.8379408960916</v>
      </c>
      <c r="FI62" s="13">
        <v>203.81</v>
      </c>
      <c r="FJ62" s="10">
        <v>13</v>
      </c>
      <c r="FK62" s="10">
        <v>187.39999999999998</v>
      </c>
      <c r="FL62" s="10">
        <v>83</v>
      </c>
      <c r="FM62" s="10">
        <v>75.940000000000012</v>
      </c>
      <c r="FN62" s="10">
        <v>251.82999999999998</v>
      </c>
      <c r="FO62" s="10">
        <v>142.81</v>
      </c>
      <c r="FP62" s="10">
        <v>113.3</v>
      </c>
      <c r="FQ62" s="13">
        <f t="shared" si="47"/>
        <v>1110.7843137254902</v>
      </c>
      <c r="FR62" s="13">
        <f t="shared" si="48"/>
        <v>991.77170868347332</v>
      </c>
      <c r="FS62" s="13">
        <f t="shared" si="156"/>
        <v>1998.1372549019609</v>
      </c>
      <c r="FT62" s="13">
        <f t="shared" si="157"/>
        <v>1837.2549019607841</v>
      </c>
      <c r="FU62" s="13">
        <f t="shared" si="49"/>
        <v>744.50980392156873</v>
      </c>
      <c r="FV62" s="13">
        <f t="shared" si="50"/>
        <v>2468.9215686274511</v>
      </c>
      <c r="FW62" s="13">
        <f t="shared" si="51"/>
        <v>7048.8235294117649</v>
      </c>
      <c r="FX62" s="13">
        <f t="shared" si="52"/>
        <v>1400.0980392156862</v>
      </c>
      <c r="FY62" s="13">
        <v>80.959999999999994</v>
      </c>
      <c r="FZ62" s="13">
        <v>63.82</v>
      </c>
      <c r="GA62" s="13">
        <f t="shared" si="53"/>
        <v>-1.9699999999999918</v>
      </c>
      <c r="GB62" s="10">
        <v>3.15</v>
      </c>
      <c r="GC62" s="13">
        <f t="shared" si="54"/>
        <v>62.941323529411768</v>
      </c>
      <c r="GD62" s="13">
        <v>1.2</v>
      </c>
      <c r="GE62" s="13">
        <f t="shared" si="55"/>
        <v>22.047058823529408</v>
      </c>
      <c r="GF62" s="13">
        <v>1.61</v>
      </c>
      <c r="GG62" s="13">
        <f t="shared" si="56"/>
        <v>11.986607843137257</v>
      </c>
      <c r="GH62" s="13">
        <v>4.04</v>
      </c>
      <c r="GI62" s="13">
        <f t="shared" si="57"/>
        <v>56.563960784313721</v>
      </c>
      <c r="GJ62" s="13">
        <f t="shared" si="58"/>
        <v>153.53895098039214</v>
      </c>
      <c r="GK62" s="13">
        <f t="shared" si="59"/>
        <v>137.08834908963584</v>
      </c>
      <c r="GL62" s="10">
        <v>18.600000000000001</v>
      </c>
      <c r="GM62" s="13">
        <v>4.18</v>
      </c>
      <c r="GN62" s="13">
        <f t="shared" si="60"/>
        <v>3234.1853136133868</v>
      </c>
      <c r="GO62" s="13">
        <v>1.62</v>
      </c>
      <c r="GP62" s="13">
        <f t="shared" si="61"/>
        <v>0.38755980861244027</v>
      </c>
      <c r="GQ62" s="13">
        <v>-9999</v>
      </c>
      <c r="GR62" s="13">
        <v>-9999</v>
      </c>
      <c r="GS62" s="13">
        <v>4473.3627450980384</v>
      </c>
      <c r="GT62" s="13">
        <v>4234.75</v>
      </c>
      <c r="GU62" s="13">
        <f t="shared" si="64"/>
        <v>1566.8575000000001</v>
      </c>
      <c r="GV62" s="13">
        <f t="shared" si="65"/>
        <v>1754.8804000000002</v>
      </c>
      <c r="GW62" s="13">
        <f>GS62*GP62</f>
        <v>1733.6956093442161</v>
      </c>
      <c r="GX62" s="13">
        <f>GW62*1.12</f>
        <v>1941.7390824655222</v>
      </c>
      <c r="GY62" s="13">
        <v>2.04</v>
      </c>
      <c r="GZ62" s="13">
        <f t="shared" si="66"/>
        <v>1.98</v>
      </c>
      <c r="HA62" s="21">
        <v>2030</v>
      </c>
      <c r="HB62" s="13">
        <f t="shared" si="158"/>
        <v>0.47368421052631582</v>
      </c>
      <c r="HC62" s="21">
        <v>-9999</v>
      </c>
      <c r="HD62" s="22">
        <v>-9999</v>
      </c>
      <c r="HE62" s="21">
        <v>-9999</v>
      </c>
      <c r="HF62" s="13">
        <v>4.1399999999999997</v>
      </c>
      <c r="HG62" s="21">
        <v>-9999</v>
      </c>
      <c r="HH62" s="21">
        <v>-9999</v>
      </c>
      <c r="HI62" s="13">
        <v>0.53671249999999993</v>
      </c>
      <c r="HJ62" s="13">
        <v>0.38496250000000004</v>
      </c>
      <c r="HK62" s="13">
        <v>0.38625000000000004</v>
      </c>
      <c r="HL62" s="13">
        <v>0.33047499999999996</v>
      </c>
      <c r="HM62" s="13">
        <v>0.19606874999999999</v>
      </c>
      <c r="HN62" s="13">
        <v>0.18091875000000002</v>
      </c>
      <c r="HO62" s="13">
        <v>0.23772237500000001</v>
      </c>
      <c r="HP62" s="13">
        <v>0.16294574999999997</v>
      </c>
      <c r="HQ62" s="13">
        <v>7.6140000000000013E-2</v>
      </c>
      <c r="HR62" s="13">
        <v>-1.66E-3</v>
      </c>
      <c r="HS62" s="13">
        <v>0.164551375</v>
      </c>
      <c r="HT62" s="13">
        <v>0.46481512500000011</v>
      </c>
      <c r="HU62" s="13">
        <v>0.49572468750000009</v>
      </c>
      <c r="HV62" s="13">
        <v>0.13440625</v>
      </c>
      <c r="HW62" s="13">
        <v>0.62406775000000003</v>
      </c>
      <c r="HX62" s="13">
        <v>1.0095443750000002</v>
      </c>
      <c r="HY62" s="13">
        <v>0.69153537499999984</v>
      </c>
      <c r="HZ62" s="13">
        <v>1.0079793750000001</v>
      </c>
      <c r="IA62" s="13">
        <v>0.73479043749999995</v>
      </c>
      <c r="IB62" s="13">
        <v>0.59643478260869576</v>
      </c>
      <c r="IC62" s="13">
        <v>0.4340782608695653</v>
      </c>
      <c r="ID62" s="13">
        <v>0.42868260869565217</v>
      </c>
      <c r="IE62" s="13">
        <v>0.39132608695652171</v>
      </c>
      <c r="IF62" s="13">
        <v>0.27059999999999995</v>
      </c>
      <c r="IG62" s="13">
        <v>0.24619130434782607</v>
      </c>
      <c r="IH62" s="13">
        <v>0.20763999999999996</v>
      </c>
      <c r="II62" s="13">
        <v>0.16352952173913038</v>
      </c>
      <c r="IJ62" s="13">
        <v>5.175582608695653E-2</v>
      </c>
      <c r="IK62" s="13">
        <v>6.1074347826086967E-3</v>
      </c>
      <c r="IL62" s="13">
        <v>0.15757547826086957</v>
      </c>
      <c r="IM62" s="13">
        <v>0.37563739130434787</v>
      </c>
      <c r="IN62" s="13">
        <v>0.41556539130434789</v>
      </c>
      <c r="IO62" s="13">
        <v>0.12072608695652176</v>
      </c>
      <c r="IP62" s="13">
        <v>0.52449786956521716</v>
      </c>
      <c r="IQ62" s="13">
        <v>0.96444473913043516</v>
      </c>
      <c r="IR62" s="13">
        <v>0.75909821739130445</v>
      </c>
      <c r="IS62" s="13">
        <v>0.9690374782608695</v>
      </c>
      <c r="IT62" s="13">
        <v>0.79162965217391312</v>
      </c>
      <c r="IU62" s="13">
        <v>0.67826250000000021</v>
      </c>
      <c r="IV62" s="13">
        <v>0.47325999999999996</v>
      </c>
      <c r="IW62" s="13">
        <v>0.46825500000000009</v>
      </c>
      <c r="IX62" s="13">
        <v>0.41560499999999995</v>
      </c>
      <c r="IY62" s="13">
        <v>0.29782249999999999</v>
      </c>
      <c r="IZ62" s="13">
        <v>0.26262750000000001</v>
      </c>
      <c r="JA62" s="13">
        <v>0.24006872499999993</v>
      </c>
      <c r="JB62" s="13">
        <v>0.18305197500000003</v>
      </c>
      <c r="JC62" s="13">
        <v>6.4857925000000011E-2</v>
      </c>
      <c r="JD62" s="13">
        <v>5.2356E-3</v>
      </c>
      <c r="JE62" s="13">
        <v>0.17799352499999999</v>
      </c>
      <c r="JF62" s="13">
        <v>0.38961172500000013</v>
      </c>
      <c r="JG62" s="13">
        <v>0.44159422499999995</v>
      </c>
      <c r="JH62" s="13">
        <v>0.11778249999999997</v>
      </c>
      <c r="JI62" s="13">
        <v>0.63254177499999975</v>
      </c>
      <c r="JJ62" s="13">
        <v>0.97427062500000017</v>
      </c>
      <c r="JK62" s="13">
        <v>0.74176019999999987</v>
      </c>
      <c r="JL62" s="13">
        <v>0.97801005000000019</v>
      </c>
      <c r="JM62" s="13">
        <v>0.78059297500000002</v>
      </c>
      <c r="JN62" s="13">
        <v>0.64666363636363622</v>
      </c>
      <c r="JO62" s="13">
        <v>0.4234772727272727</v>
      </c>
      <c r="JP62" s="13">
        <v>0.43474090909090896</v>
      </c>
      <c r="JQ62" s="13">
        <v>0.38164090909090903</v>
      </c>
      <c r="JR62" s="13">
        <v>0.2813272727272727</v>
      </c>
      <c r="JS62" s="13">
        <v>0.24114090909090907</v>
      </c>
      <c r="JT62" s="13">
        <v>0.25739068181818187</v>
      </c>
      <c r="JU62" s="13">
        <v>0.19563649999999999</v>
      </c>
      <c r="JV62" s="13">
        <v>5.1841636363636361E-2</v>
      </c>
      <c r="JW62" s="13">
        <v>-1.3206681818181815E-2</v>
      </c>
      <c r="JX62" s="13">
        <v>0.20833918181818178</v>
      </c>
      <c r="JY62" s="13">
        <v>0.39331036363636362</v>
      </c>
      <c r="JZ62" s="13">
        <v>0.45649654545454549</v>
      </c>
      <c r="KA62" s="13">
        <v>0.10031363636363637</v>
      </c>
      <c r="KB62" s="13">
        <v>0.6942349545454547</v>
      </c>
      <c r="KC62" s="13">
        <v>1.0705121363636365</v>
      </c>
      <c r="KD62" s="13">
        <v>0.81009663636363638</v>
      </c>
      <c r="KE62" s="13">
        <v>1.0584159090909091</v>
      </c>
      <c r="KF62" s="13">
        <v>0.84259345454545442</v>
      </c>
      <c r="KG62" s="13">
        <v>0.57425000000000004</v>
      </c>
      <c r="KH62" s="13">
        <v>0.36747692307692303</v>
      </c>
      <c r="KI62" s="13">
        <v>0.32326538461538451</v>
      </c>
      <c r="KJ62" s="13">
        <v>0.32715384615384607</v>
      </c>
      <c r="KK62" s="13">
        <v>0.22528461538461533</v>
      </c>
      <c r="KL62" s="13">
        <v>0.19637692307692306</v>
      </c>
      <c r="KM62" s="13">
        <v>0.27315499999999998</v>
      </c>
      <c r="KN62" s="13">
        <v>0.27885415384615386</v>
      </c>
      <c r="KO62" s="13">
        <v>5.8038153846153837E-2</v>
      </c>
      <c r="KP62" s="13">
        <v>6.4120076923076919E-2</v>
      </c>
      <c r="KQ62" s="13">
        <v>0.21879592307692311</v>
      </c>
      <c r="KR62" s="13">
        <v>0.43558476923076916</v>
      </c>
      <c r="KS62" s="13">
        <v>0.48949126923076913</v>
      </c>
      <c r="KT62" s="13">
        <v>0.10186923076923077</v>
      </c>
      <c r="KU62" s="13">
        <v>0.75773719230769232</v>
      </c>
      <c r="KV62" s="13">
        <v>0.78801396153846137</v>
      </c>
      <c r="KW62" s="13">
        <v>0.80397476923076927</v>
      </c>
      <c r="KX62" s="13">
        <v>0.82569173076923086</v>
      </c>
      <c r="KY62" s="13">
        <v>0.839168576923077</v>
      </c>
      <c r="KZ62" s="13">
        <v>0.5487533333333332</v>
      </c>
      <c r="LA62" s="13">
        <v>0.31695666666666661</v>
      </c>
      <c r="LB62" s="13">
        <v>0.2438366666666667</v>
      </c>
      <c r="LC62" s="13">
        <v>0.23683333333333331</v>
      </c>
      <c r="LD62" s="13">
        <v>0.19276666666666673</v>
      </c>
      <c r="LE62" s="13">
        <v>0.16917000000000004</v>
      </c>
      <c r="LF62" s="13">
        <v>0.39465739999999994</v>
      </c>
      <c r="LG62" s="13">
        <v>0.38297260000000005</v>
      </c>
      <c r="LH62" s="13">
        <v>0.14428909999999998</v>
      </c>
      <c r="LI62" s="13">
        <v>0.13087869999999996</v>
      </c>
      <c r="LJ62" s="13">
        <v>0.26633673333333341</v>
      </c>
      <c r="LK62" s="13">
        <v>0.47798983333333339</v>
      </c>
      <c r="LL62" s="13">
        <v>0.52656210000000003</v>
      </c>
      <c r="LM62" s="13">
        <v>4.4066666666666685E-2</v>
      </c>
      <c r="LN62" s="13">
        <v>1.3253054333333329</v>
      </c>
      <c r="LO62" s="13">
        <v>0.70533250000000003</v>
      </c>
      <c r="LP62" s="13">
        <v>0.68040846666666654</v>
      </c>
      <c r="LQ62" s="13">
        <v>0.76721253333333361</v>
      </c>
      <c r="LR62" s="13">
        <v>0.74773619999999985</v>
      </c>
      <c r="LS62" s="13">
        <v>41.71</v>
      </c>
      <c r="LT62" s="13">
        <v>42.84</v>
      </c>
      <c r="LU62" s="13">
        <v>104.28571429</v>
      </c>
      <c r="LV62" s="13">
        <f t="shared" si="96"/>
        <v>26.714285709999999</v>
      </c>
      <c r="LW62" s="13">
        <f t="shared" si="161"/>
        <v>10.230839455501547</v>
      </c>
      <c r="LX62" s="13">
        <v>0.52290000000000003</v>
      </c>
      <c r="LY62" s="13">
        <v>0.27900000000000003</v>
      </c>
      <c r="LZ62" s="13">
        <v>0.16200000000000001</v>
      </c>
      <c r="MA62" s="13">
        <v>0.17380000000000001</v>
      </c>
      <c r="MB62" s="13">
        <v>0.14219999999999999</v>
      </c>
      <c r="MC62" s="13">
        <v>0.12959999999999999</v>
      </c>
      <c r="MD62" s="13">
        <v>0.4995</v>
      </c>
      <c r="ME62" s="13">
        <v>0.52600000000000002</v>
      </c>
      <c r="MF62" s="13">
        <v>0.23180000000000001</v>
      </c>
      <c r="MG62" s="13">
        <v>0.26540000000000002</v>
      </c>
      <c r="MH62" s="13">
        <v>0.3034</v>
      </c>
      <c r="MI62" s="13">
        <v>0.57110000000000005</v>
      </c>
      <c r="MJ62" s="13">
        <v>0.60150000000000003</v>
      </c>
      <c r="MK62" s="13">
        <v>3.15E-2</v>
      </c>
      <c r="ML62" s="13">
        <v>2.0173000000000001</v>
      </c>
      <c r="MM62" s="13">
        <v>0.57820000000000005</v>
      </c>
      <c r="MN62" s="13">
        <v>0.60850000000000004</v>
      </c>
      <c r="MO62" s="13">
        <v>0.67600000000000005</v>
      </c>
      <c r="MP62" s="13">
        <v>0.69950000000000001</v>
      </c>
      <c r="MQ62" s="13">
        <v>37.085000000000001</v>
      </c>
      <c r="MR62" s="13">
        <v>37.25</v>
      </c>
      <c r="MS62" s="13">
        <v>37.269444444000001</v>
      </c>
      <c r="MT62" s="13">
        <f t="shared" si="69"/>
        <v>0.18444444400000037</v>
      </c>
      <c r="MU62" s="13">
        <v>110.25555556</v>
      </c>
      <c r="MV62" s="13">
        <f t="shared" si="70"/>
        <v>36.744444439999995</v>
      </c>
      <c r="MW62" s="13">
        <f t="shared" si="162"/>
        <v>19.327577775439998</v>
      </c>
      <c r="MX62" s="13">
        <v>0.42377241379310354</v>
      </c>
      <c r="MY62" s="13">
        <v>0.21185862068965522</v>
      </c>
      <c r="MZ62" s="13">
        <v>0.11465172413793104</v>
      </c>
      <c r="NA62" s="13">
        <v>0.12351379310344825</v>
      </c>
      <c r="NB62" s="13">
        <v>0.10351379310344826</v>
      </c>
      <c r="NC62" s="13">
        <v>8.6841379310344829E-2</v>
      </c>
      <c r="ND62" s="13">
        <v>0.54733637931034473</v>
      </c>
      <c r="NE62" s="13">
        <v>0.5734118965517242</v>
      </c>
      <c r="NF62" s="13">
        <v>0.26246624137931035</v>
      </c>
      <c r="NG62" s="13">
        <v>0.29755813793103453</v>
      </c>
      <c r="NH62" s="13">
        <v>0.33303986206896546</v>
      </c>
      <c r="NI62" s="13">
        <v>0.60660062068965503</v>
      </c>
      <c r="NJ62" s="13">
        <v>0.65872975862068983</v>
      </c>
      <c r="NK62" s="13">
        <v>1.9999999999999997E-2</v>
      </c>
      <c r="NL62" s="13">
        <v>2.4409515172413796</v>
      </c>
      <c r="NM62" s="13">
        <v>0.58183475862068956</v>
      </c>
      <c r="NN62" s="13">
        <v>0.60946220689655184</v>
      </c>
      <c r="NO62" s="13">
        <v>0.68580693103448254</v>
      </c>
      <c r="NP62" s="13">
        <v>0.70654386206896547</v>
      </c>
      <c r="NQ62" s="13">
        <v>39.427407406999997</v>
      </c>
      <c r="NR62" s="13">
        <v>40.259259258999997</v>
      </c>
      <c r="NS62" s="13">
        <v>126.15925926</v>
      </c>
      <c r="NT62" s="13">
        <f t="shared" si="71"/>
        <v>39.840740740000001</v>
      </c>
      <c r="NU62" s="13">
        <f t="shared" si="163"/>
        <v>22.845154707748943</v>
      </c>
      <c r="NV62" s="13">
        <v>0.54058000000000006</v>
      </c>
      <c r="NW62" s="13">
        <v>0.24866666666666662</v>
      </c>
      <c r="NX62" s="13">
        <v>0.10149999999999998</v>
      </c>
      <c r="NY62" s="13">
        <v>0.117615</v>
      </c>
      <c r="NZ62" s="13">
        <v>0.10558166666666668</v>
      </c>
      <c r="OA62" s="13">
        <v>8.9819999999999997E-2</v>
      </c>
      <c r="OB62" s="13">
        <v>0.64059138333333354</v>
      </c>
      <c r="OC62" s="13">
        <v>0.68297198333333342</v>
      </c>
      <c r="OD62" s="13">
        <v>0.35616486666666664</v>
      </c>
      <c r="OE62" s="13">
        <v>0.41998306666666668</v>
      </c>
      <c r="OF62" s="13">
        <v>0.36937538333333342</v>
      </c>
      <c r="OG62" s="13">
        <v>0.67149493333333332</v>
      </c>
      <c r="OH62" s="13">
        <v>0.71344853333333347</v>
      </c>
      <c r="OI62" s="13">
        <v>1.2033333333333335E-2</v>
      </c>
      <c r="OJ62" s="13">
        <v>3.6158763166666676</v>
      </c>
      <c r="OK62" s="13">
        <v>0.54200533333333334</v>
      </c>
      <c r="OL62" s="13">
        <v>0.57735334999999988</v>
      </c>
      <c r="OM62" s="13">
        <v>0.6651049166666666</v>
      </c>
      <c r="ON62" s="13">
        <v>0.69104526666666688</v>
      </c>
      <c r="OO62" s="13">
        <v>38.294545454999998</v>
      </c>
      <c r="OP62" s="13">
        <v>40.238181818000001</v>
      </c>
      <c r="OQ62" s="13">
        <v>111.67272727</v>
      </c>
      <c r="OR62" s="13">
        <f t="shared" si="80"/>
        <v>59.327272730000004</v>
      </c>
      <c r="OS62" s="13">
        <f t="shared" si="175"/>
        <v>40.518865122165693</v>
      </c>
      <c r="OT62" s="13">
        <v>0.62147555555555589</v>
      </c>
      <c r="OU62" s="13">
        <v>0.2795333333333333</v>
      </c>
      <c r="OV62" s="13">
        <v>7.7122222222222217E-2</v>
      </c>
      <c r="OW62" s="13">
        <v>0.11193111111111115</v>
      </c>
      <c r="OX62" s="13">
        <v>0.10888000000000003</v>
      </c>
      <c r="OY62" s="13">
        <v>9.7817777777777754E-2</v>
      </c>
      <c r="OZ62" s="13">
        <v>0.69073688888888884</v>
      </c>
      <c r="PA62" s="13">
        <v>0.77384468888888891</v>
      </c>
      <c r="PB62" s="13">
        <v>0.42468519999999987</v>
      </c>
      <c r="PC62" s="13">
        <v>0.56248888888888893</v>
      </c>
      <c r="PD62" s="13">
        <v>0.3781402444444445</v>
      </c>
      <c r="PE62" s="13">
        <v>0.6980168888888888</v>
      </c>
      <c r="PF62" s="13">
        <v>0.72490497777777785</v>
      </c>
      <c r="PG62" s="13">
        <v>3.0511111111111108E-3</v>
      </c>
      <c r="PH62" s="13">
        <v>4.5612271555555548</v>
      </c>
      <c r="PI62" s="13">
        <v>0.48974408888888887</v>
      </c>
      <c r="PJ62" s="13">
        <v>0.54803011111111088</v>
      </c>
      <c r="PK62" s="13">
        <v>0.62960720000000003</v>
      </c>
      <c r="PL62" s="13">
        <v>0.6719113777777781</v>
      </c>
      <c r="PM62" s="13">
        <f t="shared" si="164"/>
        <v>0.61215262815156313</v>
      </c>
      <c r="PN62" s="13">
        <v>44.302500000000002</v>
      </c>
      <c r="PO62" s="13">
        <v>36.105185185000003</v>
      </c>
      <c r="PP62" s="13">
        <v>42.78</v>
      </c>
      <c r="PQ62" s="13">
        <f t="shared" si="92"/>
        <v>42.167847371848438</v>
      </c>
      <c r="PR62" s="13">
        <v>110.89259259000001</v>
      </c>
      <c r="PS62" s="13">
        <f t="shared" si="200"/>
        <v>78.107407409999993</v>
      </c>
      <c r="PT62" s="13">
        <f t="shared" si="165"/>
        <v>60.443002387109139</v>
      </c>
      <c r="PU62" s="13">
        <v>0.52884615384615374</v>
      </c>
      <c r="PV62" s="13">
        <v>0.2241307692307693</v>
      </c>
      <c r="PW62" s="13">
        <v>7.246153846153848E-2</v>
      </c>
      <c r="PX62" s="13">
        <v>9.7819230769230769E-2</v>
      </c>
      <c r="PY62" s="13">
        <v>8.7842307692307692E-2</v>
      </c>
      <c r="PZ62" s="13">
        <v>7.7896153846153851E-2</v>
      </c>
      <c r="QA62" s="13">
        <v>0.68383584615384629</v>
      </c>
      <c r="QB62" s="13">
        <v>0.75661630769230759</v>
      </c>
      <c r="QC62" s="13">
        <v>0.38827019230769244</v>
      </c>
      <c r="QD62" s="13">
        <v>0.50868438461538446</v>
      </c>
      <c r="QE62" s="13">
        <v>0.40369934615384612</v>
      </c>
      <c r="QF62" s="13">
        <v>0.71152069230769233</v>
      </c>
      <c r="QG62" s="13">
        <v>0.73967957692307706</v>
      </c>
      <c r="QH62" s="13">
        <v>9.9769230769230759E-3</v>
      </c>
      <c r="QI62" s="13">
        <v>4.4121615769230766</v>
      </c>
      <c r="QJ62" s="13">
        <v>0.53409549999999995</v>
      </c>
      <c r="QK62" s="13">
        <v>0.59139611538461545</v>
      </c>
      <c r="QL62" s="13">
        <v>0.66769607692307686</v>
      </c>
      <c r="QM62" s="13">
        <v>0.70861323076923055</v>
      </c>
      <c r="QN62" s="13">
        <f t="shared" si="166"/>
        <v>0.39098922693124311</v>
      </c>
      <c r="QO62" s="21">
        <v>-9999</v>
      </c>
      <c r="QP62" s="21">
        <v>-9999</v>
      </c>
      <c r="QQ62" s="21">
        <v>-9999</v>
      </c>
      <c r="QR62" s="13">
        <f t="shared" si="205"/>
        <v>10188</v>
      </c>
      <c r="QS62" s="13">
        <f t="shared" si="206"/>
        <v>7708.4069427692293</v>
      </c>
      <c r="QT62" s="13">
        <v>0.512669696969697</v>
      </c>
      <c r="QU62" s="13">
        <v>0.21810303030303027</v>
      </c>
      <c r="QV62" s="13">
        <v>6.9069696969696975E-2</v>
      </c>
      <c r="QW62" s="13">
        <v>8.7642424242424216E-2</v>
      </c>
      <c r="QX62" s="13">
        <v>8.5299999999999945E-2</v>
      </c>
      <c r="QY62" s="13">
        <v>7.5981818181818164E-2</v>
      </c>
      <c r="QZ62" s="13">
        <v>0.70682293939393936</v>
      </c>
      <c r="RA62" s="13">
        <v>0.76118518181818184</v>
      </c>
      <c r="RB62" s="13">
        <v>0.42530975757575756</v>
      </c>
      <c r="RC62" s="13">
        <v>0.51709021212121209</v>
      </c>
      <c r="RD62" s="13">
        <v>0.40293012121212118</v>
      </c>
      <c r="RE62" s="13">
        <v>0.71368700000000007</v>
      </c>
      <c r="RF62" s="13">
        <v>0.74060548484848499</v>
      </c>
      <c r="RG62" s="13">
        <v>2.3424242424242422E-3</v>
      </c>
      <c r="RH62" s="13">
        <v>4.8638560606060617</v>
      </c>
      <c r="RI62" s="13">
        <v>0.52981342424242428</v>
      </c>
      <c r="RJ62" s="13">
        <v>0.57016096969696972</v>
      </c>
      <c r="RK62" s="13">
        <v>0.66444387878787869</v>
      </c>
      <c r="RL62" s="13">
        <v>0.69326090909090921</v>
      </c>
      <c r="RM62" s="13">
        <f t="shared" si="167"/>
        <v>0.38821439921081546</v>
      </c>
      <c r="RN62" s="13">
        <v>0.54683095238095258</v>
      </c>
      <c r="RO62" s="13">
        <v>0.24849047619047615</v>
      </c>
      <c r="RP62" s="13">
        <v>6.0088095238095253E-2</v>
      </c>
      <c r="RQ62" s="13">
        <v>9.2916666666666675E-2</v>
      </c>
      <c r="RR62" s="13">
        <v>8.6449999999999985E-2</v>
      </c>
      <c r="RS62" s="13">
        <v>7.5197619047619027E-2</v>
      </c>
      <c r="RT62" s="13">
        <v>0.70868992857142865</v>
      </c>
      <c r="RU62" s="13">
        <v>0.80116971428571404</v>
      </c>
      <c r="RV62" s="13">
        <v>0.45488497619047646</v>
      </c>
      <c r="RW62" s="13">
        <v>0.60946721428571415</v>
      </c>
      <c r="RX62" s="13">
        <v>0.37493054761904754</v>
      </c>
      <c r="RY62" s="13">
        <v>0.72604721428571428</v>
      </c>
      <c r="RZ62" s="13">
        <v>0.75721169047619041</v>
      </c>
      <c r="SA62" s="13">
        <v>6.4666666666666683E-3</v>
      </c>
      <c r="SB62" s="13">
        <v>4.8972014047619048</v>
      </c>
      <c r="SC62" s="13">
        <v>0.46808950000000005</v>
      </c>
      <c r="SD62" s="13">
        <v>0.5288818333333335</v>
      </c>
      <c r="SE62" s="13">
        <v>0.61272985714285699</v>
      </c>
      <c r="SF62" s="13">
        <v>0.65699135714285717</v>
      </c>
      <c r="SG62" s="13">
        <f t="shared" si="168"/>
        <v>0.65045289255948802</v>
      </c>
      <c r="SH62" s="21">
        <v>148.90625</v>
      </c>
      <c r="SI62" s="21">
        <f>EC62-SH62+2</f>
        <v>54.09375</v>
      </c>
      <c r="SJ62" s="24">
        <f>RU62*SI62</f>
        <v>43.338274232142844</v>
      </c>
      <c r="SK62" s="13">
        <v>0.57227297297297297</v>
      </c>
      <c r="SL62" s="13">
        <v>0.23856486486486486</v>
      </c>
      <c r="SM62" s="13">
        <v>4.5345945945945959E-2</v>
      </c>
      <c r="SN62" s="13">
        <v>7.5478378378378355E-2</v>
      </c>
      <c r="SO62" s="13">
        <v>7.4513513513513527E-2</v>
      </c>
      <c r="SP62" s="13">
        <v>6.9121621621621651E-2</v>
      </c>
      <c r="SQ62" s="13">
        <v>0.76650054054054062</v>
      </c>
      <c r="SR62" s="13">
        <v>0.85264191891891872</v>
      </c>
      <c r="SS62" s="13">
        <v>0.51859389189189187</v>
      </c>
      <c r="ST62" s="13">
        <v>0.67979727027027004</v>
      </c>
      <c r="SU62" s="13">
        <v>0.41146305405405403</v>
      </c>
      <c r="SV62" s="13">
        <v>0.76853505405405398</v>
      </c>
      <c r="SW62" s="13">
        <v>0.78375735135135138</v>
      </c>
      <c r="SX62" s="13">
        <v>9.6486486486486534E-4</v>
      </c>
      <c r="SY62" s="13">
        <v>6.5840173783783795</v>
      </c>
      <c r="SZ62" s="13">
        <v>0.48263205405405402</v>
      </c>
      <c r="TA62" s="13">
        <v>0.53683924324324328</v>
      </c>
      <c r="TB62" s="13">
        <v>0.6332819999999999</v>
      </c>
      <c r="TC62" s="13">
        <v>0.67167800000000011</v>
      </c>
      <c r="TD62" s="13">
        <v>1.87724742</v>
      </c>
      <c r="TE62" s="13">
        <v>-0.60688381300000005</v>
      </c>
      <c r="TF62" s="13">
        <f t="shared" si="73"/>
        <v>0.84492457616634375</v>
      </c>
      <c r="TG62" s="21">
        <v>123.41176470588235</v>
      </c>
      <c r="TH62" s="21">
        <f t="shared" si="169"/>
        <v>79.588235294117652</v>
      </c>
      <c r="TI62" s="24">
        <f t="shared" si="74"/>
        <v>67.860265664546887</v>
      </c>
      <c r="TJ62" s="26">
        <v>61</v>
      </c>
      <c r="TK62" s="24">
        <v>5.19</v>
      </c>
      <c r="TL62" s="13">
        <v>1.02</v>
      </c>
      <c r="TM62" s="24">
        <v>79.5</v>
      </c>
      <c r="TN62" s="24">
        <v>26.7</v>
      </c>
      <c r="TO62" s="24">
        <v>5.5</v>
      </c>
      <c r="TP62" s="24">
        <v>10.9</v>
      </c>
    </row>
    <row r="63" spans="1:536" x14ac:dyDescent="0.25">
      <c r="A63" s="10">
        <v>62</v>
      </c>
      <c r="B63" s="20">
        <v>8</v>
      </c>
      <c r="C63" s="21">
        <v>208</v>
      </c>
      <c r="D63" s="21">
        <v>2</v>
      </c>
      <c r="E63" s="10" t="s">
        <v>61</v>
      </c>
      <c r="F63" s="21">
        <v>3</v>
      </c>
      <c r="G63" s="24">
        <f t="shared" si="17"/>
        <v>232.96000000000004</v>
      </c>
      <c r="H63" s="24">
        <f t="shared" si="18"/>
        <v>77.65333333333335</v>
      </c>
      <c r="I63" s="21">
        <v>208</v>
      </c>
      <c r="J63" s="13">
        <f t="shared" si="19"/>
        <v>77.65333333333335</v>
      </c>
      <c r="K63" s="13">
        <f t="shared" si="20"/>
        <v>77.65333333333335</v>
      </c>
      <c r="L63" s="13">
        <f t="shared" si="21"/>
        <v>77.65333333333335</v>
      </c>
      <c r="M63" s="22">
        <v>408699.53525100002</v>
      </c>
      <c r="N63" s="22">
        <v>3660516.3212640001</v>
      </c>
      <c r="O63" s="23">
        <v>33.079414999999997</v>
      </c>
      <c r="P63" s="23">
        <v>-111.978213</v>
      </c>
      <c r="Q63" s="13">
        <v>49.679999999999993</v>
      </c>
      <c r="R63" s="13">
        <v>18.72</v>
      </c>
      <c r="S63" s="13">
        <v>31.6</v>
      </c>
      <c r="T63" s="13">
        <v>49.679999999999993</v>
      </c>
      <c r="U63" s="13">
        <v>22.72</v>
      </c>
      <c r="V63" s="13">
        <v>27.6</v>
      </c>
      <c r="W63" s="10">
        <v>-9999</v>
      </c>
      <c r="X63" s="10">
        <v>-9999</v>
      </c>
      <c r="Y63" s="10">
        <v>-9999</v>
      </c>
      <c r="Z63" s="13">
        <v>37.691176470588204</v>
      </c>
      <c r="AA63" s="21">
        <v>-9999</v>
      </c>
      <c r="AB63" s="21">
        <v>-9999</v>
      </c>
      <c r="AC63" s="21">
        <v>-9999</v>
      </c>
      <c r="AD63" s="10">
        <v>7.6</v>
      </c>
      <c r="AE63" s="10">
        <v>7.2</v>
      </c>
      <c r="AF63" s="13">
        <v>0.6</v>
      </c>
      <c r="AG63" s="10" t="s">
        <v>130</v>
      </c>
      <c r="AH63" s="10">
        <v>2</v>
      </c>
      <c r="AI63" s="24">
        <v>1</v>
      </c>
      <c r="AJ63" s="24">
        <v>1.8</v>
      </c>
      <c r="AK63" s="10">
        <v>4</v>
      </c>
      <c r="AL63" s="10">
        <v>340</v>
      </c>
      <c r="AM63" s="10">
        <v>24</v>
      </c>
      <c r="AN63" s="13">
        <v>1.4</v>
      </c>
      <c r="AO63" s="24">
        <v>5.8</v>
      </c>
      <c r="AP63" s="24">
        <v>12.1</v>
      </c>
      <c r="AQ63" s="13">
        <v>3.6</v>
      </c>
      <c r="AR63" s="10">
        <v>3027</v>
      </c>
      <c r="AS63" s="10">
        <v>308</v>
      </c>
      <c r="AT63" s="10">
        <v>246</v>
      </c>
      <c r="AU63" s="10">
        <v>19.600000000000001</v>
      </c>
      <c r="AV63" s="10">
        <v>0</v>
      </c>
      <c r="AW63" s="10">
        <v>4</v>
      </c>
      <c r="AX63" s="10">
        <v>77</v>
      </c>
      <c r="AY63" s="10">
        <v>13</v>
      </c>
      <c r="AZ63" s="10">
        <v>5</v>
      </c>
      <c r="BA63" s="10">
        <v>1</v>
      </c>
      <c r="BB63" s="10">
        <v>62</v>
      </c>
      <c r="BC63" s="25">
        <v>2.2117061021170614</v>
      </c>
      <c r="BD63" s="25">
        <v>2.4011158712762777</v>
      </c>
      <c r="BE63" s="25">
        <v>2.4916695678122047</v>
      </c>
      <c r="BF63" s="25">
        <v>1.3389746142359384</v>
      </c>
      <c r="BG63" s="25">
        <v>2.6644047500249477</v>
      </c>
      <c r="BH63" s="25">
        <v>2.786917937979859</v>
      </c>
      <c r="BI63" s="13">
        <f t="shared" si="22"/>
        <v>18.451287893573358</v>
      </c>
      <c r="BJ63" s="13">
        <f t="shared" si="23"/>
        <v>28.417966164822175</v>
      </c>
      <c r="BK63" s="13">
        <f t="shared" si="24"/>
        <v>33.773864621765931</v>
      </c>
      <c r="BL63" s="13">
        <f t="shared" ref="BL63:BM63" si="237">(BK63+(BG63*4))</f>
        <v>44.431483621865723</v>
      </c>
      <c r="BM63" s="13">
        <f t="shared" si="237"/>
        <v>55.579155373785156</v>
      </c>
      <c r="BN63" s="13">
        <f t="shared" si="26"/>
        <v>5.3558984569437538</v>
      </c>
      <c r="BO63" s="13">
        <f t="shared" si="27"/>
        <v>10.657619000099791</v>
      </c>
      <c r="BP63" s="13">
        <f t="shared" si="28"/>
        <v>11.147671751919436</v>
      </c>
      <c r="BQ63" s="13">
        <f t="shared" si="29"/>
        <v>27.161189208962981</v>
      </c>
      <c r="BR63" s="25">
        <v>3.4171855541718559</v>
      </c>
      <c r="BS63" s="25">
        <v>3.382484806216997</v>
      </c>
      <c r="BT63" s="25">
        <v>2.6010841995325014</v>
      </c>
      <c r="BU63" s="25">
        <v>2.1154803384768543</v>
      </c>
      <c r="BV63" s="25">
        <v>4.5005488474204176</v>
      </c>
      <c r="BW63" s="25">
        <v>4.5966696579918249</v>
      </c>
      <c r="BX63" s="13">
        <f t="shared" si="30"/>
        <v>27.198681441555411</v>
      </c>
      <c r="BY63" s="13">
        <f t="shared" si="31"/>
        <v>37.603018239685419</v>
      </c>
      <c r="BZ63" s="13">
        <f t="shared" si="32"/>
        <v>46.06493959359284</v>
      </c>
      <c r="CA63" s="13">
        <f t="shared" si="33"/>
        <v>8.4619213539074174</v>
      </c>
      <c r="CB63" s="13">
        <f t="shared" si="34"/>
        <v>18.00219538968167</v>
      </c>
      <c r="CC63" s="13">
        <f t="shared" si="35"/>
        <v>18.3866786319673</v>
      </c>
      <c r="CD63" s="13">
        <f t="shared" si="36"/>
        <v>44.850795375556388</v>
      </c>
      <c r="CE63" s="13">
        <v>8.1150000000000002</v>
      </c>
      <c r="CF63" s="13">
        <v>4.66</v>
      </c>
      <c r="CG63" s="13">
        <v>3.17</v>
      </c>
      <c r="CH63" s="13">
        <v>1.8900000000000001</v>
      </c>
      <c r="CI63" s="13">
        <v>1.2749999999999999</v>
      </c>
      <c r="CJ63" s="13">
        <v>1.7349999999999999</v>
      </c>
      <c r="CK63" s="13">
        <f t="shared" si="213"/>
        <v>51.1</v>
      </c>
      <c r="CL63" s="13">
        <f t="shared" si="214"/>
        <v>63.78</v>
      </c>
      <c r="CM63" s="13">
        <f t="shared" si="215"/>
        <v>71.34</v>
      </c>
      <c r="CN63" s="13">
        <f t="shared" ref="CN63:CO63" si="238">(CM63+(CI63*4))</f>
        <v>76.44</v>
      </c>
      <c r="CO63" s="13">
        <f t="shared" si="238"/>
        <v>83.38</v>
      </c>
      <c r="CP63" s="13">
        <f t="shared" si="216"/>
        <v>7.5600000000000005</v>
      </c>
      <c r="CQ63" s="13">
        <f t="shared" si="217"/>
        <v>5.0999999999999996</v>
      </c>
      <c r="CR63" s="13">
        <f t="shared" si="218"/>
        <v>6.9399999999999995</v>
      </c>
      <c r="CS63" s="13">
        <f t="shared" si="219"/>
        <v>19.600000000000001</v>
      </c>
      <c r="CT63" s="10">
        <v>-9999</v>
      </c>
      <c r="CU63" s="10">
        <v>-9999</v>
      </c>
      <c r="CV63" s="10">
        <v>-9999</v>
      </c>
      <c r="CW63" s="10">
        <v>-9999</v>
      </c>
      <c r="CX63" s="10">
        <v>-9999</v>
      </c>
      <c r="CY63" s="10">
        <v>-9999</v>
      </c>
      <c r="CZ63" s="13">
        <v>19.5</v>
      </c>
      <c r="DA63" s="13">
        <v>19.5</v>
      </c>
      <c r="DB63" s="13">
        <v>19.5</v>
      </c>
      <c r="DC63" s="13">
        <v>24</v>
      </c>
      <c r="DD63" s="13">
        <v>33</v>
      </c>
      <c r="DE63" s="13">
        <v>32.333333333333336</v>
      </c>
      <c r="DF63" s="13">
        <v>45.333333333333336</v>
      </c>
      <c r="DG63" s="13">
        <v>53.666666666666664</v>
      </c>
      <c r="DH63" s="13">
        <v>62</v>
      </c>
      <c r="DI63" s="13">
        <v>63</v>
      </c>
      <c r="DJ63" s="13">
        <v>72.666666666666671</v>
      </c>
      <c r="DK63" s="13">
        <v>77</v>
      </c>
      <c r="DL63" s="13">
        <v>87.333333333333329</v>
      </c>
      <c r="DM63" s="13">
        <v>89.666666666666671</v>
      </c>
      <c r="DN63" s="13">
        <v>98.333333333333329</v>
      </c>
      <c r="DO63" s="13">
        <v>89.666666666666671</v>
      </c>
      <c r="DP63" s="13">
        <v>101.66666666666667</v>
      </c>
      <c r="DQ63" s="13">
        <f t="shared" si="45"/>
        <v>85.444444444444457</v>
      </c>
      <c r="DR63" s="13">
        <f t="shared" si="46"/>
        <v>85.444444444444457</v>
      </c>
      <c r="DS63" s="13">
        <v>89.666666666666671</v>
      </c>
      <c r="DT63" s="13">
        <v>102</v>
      </c>
      <c r="DU63" s="21">
        <v>131</v>
      </c>
      <c r="DV63" s="21">
        <v>147</v>
      </c>
      <c r="DW63" s="21">
        <v>166</v>
      </c>
      <c r="DX63" s="21">
        <v>171</v>
      </c>
      <c r="DY63" s="21">
        <v>178</v>
      </c>
      <c r="DZ63" s="21">
        <v>189</v>
      </c>
      <c r="EA63" s="21">
        <v>199</v>
      </c>
      <c r="EB63" s="21">
        <v>199</v>
      </c>
      <c r="EC63" s="21">
        <v>201</v>
      </c>
      <c r="ED63" s="21">
        <v>203</v>
      </c>
      <c r="EE63" s="12">
        <v>-9999</v>
      </c>
      <c r="EF63" s="12">
        <v>-9999</v>
      </c>
      <c r="EG63" s="12">
        <v>-9999</v>
      </c>
      <c r="EH63" s="12">
        <v>-9999</v>
      </c>
      <c r="EI63" s="12">
        <v>-9999</v>
      </c>
      <c r="EJ63" s="12">
        <v>-9999</v>
      </c>
      <c r="EK63" s="12">
        <v>-9999</v>
      </c>
      <c r="EL63" s="12">
        <v>-9999</v>
      </c>
      <c r="EM63" s="12">
        <v>-9999</v>
      </c>
      <c r="EN63" s="12">
        <v>-9999</v>
      </c>
      <c r="EO63" s="10">
        <v>-9999</v>
      </c>
      <c r="EP63" s="10">
        <v>-9999</v>
      </c>
      <c r="EQ63" s="10">
        <v>-9999</v>
      </c>
      <c r="ER63" s="10">
        <v>-9999</v>
      </c>
      <c r="ES63" s="10">
        <v>-9999</v>
      </c>
      <c r="ET63" s="10">
        <v>-9999</v>
      </c>
      <c r="EU63" s="10">
        <v>-9999</v>
      </c>
      <c r="EV63" s="10">
        <v>-9999</v>
      </c>
      <c r="EW63" s="10">
        <v>-9999</v>
      </c>
      <c r="EX63" s="10">
        <v>-9999</v>
      </c>
      <c r="EY63" s="21">
        <v>-9999</v>
      </c>
      <c r="EZ63" s="21">
        <v>-9999</v>
      </c>
      <c r="FA63" s="21">
        <v>-9999</v>
      </c>
      <c r="FB63" s="21">
        <v>-9999</v>
      </c>
      <c r="FC63" s="21">
        <v>-9999</v>
      </c>
      <c r="FD63" s="21">
        <v>-9999</v>
      </c>
      <c r="FE63" s="21">
        <v>-9999</v>
      </c>
      <c r="FF63" s="21">
        <v>-9999</v>
      </c>
      <c r="FG63" s="21">
        <v>-9999</v>
      </c>
      <c r="FH63" s="10">
        <v>-9999</v>
      </c>
      <c r="FI63" s="13">
        <v>283.16999999999996</v>
      </c>
      <c r="FJ63" s="10">
        <v>13</v>
      </c>
      <c r="FK63" s="10">
        <v>290.59999999999997</v>
      </c>
      <c r="FL63" s="10">
        <v>128</v>
      </c>
      <c r="FM63" s="10">
        <v>120.96999999999998</v>
      </c>
      <c r="FN63" s="10">
        <v>323.77999999999997</v>
      </c>
      <c r="FO63" s="10">
        <v>184.16</v>
      </c>
      <c r="FP63" s="10">
        <v>136.78</v>
      </c>
      <c r="FQ63" s="13">
        <f t="shared" si="47"/>
        <v>1340.9803921568628</v>
      </c>
      <c r="FR63" s="13">
        <f t="shared" si="48"/>
        <v>1197.3039215686274</v>
      </c>
      <c r="FS63" s="13">
        <f t="shared" si="156"/>
        <v>2776.1764705882347</v>
      </c>
      <c r="FT63" s="13">
        <f t="shared" si="157"/>
        <v>2849.0196078431368</v>
      </c>
      <c r="FU63" s="13">
        <f t="shared" si="49"/>
        <v>1185.9803921568625</v>
      </c>
      <c r="FV63" s="13">
        <f t="shared" si="50"/>
        <v>3174.3137254901958</v>
      </c>
      <c r="FW63" s="13">
        <f t="shared" si="51"/>
        <v>9985.49019607843</v>
      </c>
      <c r="FX63" s="13">
        <f t="shared" si="52"/>
        <v>1805.4901960784314</v>
      </c>
      <c r="FY63" s="13">
        <v>89.19</v>
      </c>
      <c r="FZ63" s="13">
        <v>89.21</v>
      </c>
      <c r="GA63" s="13">
        <f t="shared" si="53"/>
        <v>5.7600000000000051</v>
      </c>
      <c r="GB63" s="10">
        <v>3.18</v>
      </c>
      <c r="GC63" s="13">
        <f t="shared" si="54"/>
        <v>88.28241176470587</v>
      </c>
      <c r="GD63" s="13">
        <v>1.08</v>
      </c>
      <c r="GE63" s="13">
        <f t="shared" si="55"/>
        <v>30.769411764705879</v>
      </c>
      <c r="GF63" s="13">
        <v>1.79</v>
      </c>
      <c r="GG63" s="13">
        <f t="shared" si="56"/>
        <v>21.229049019607839</v>
      </c>
      <c r="GH63" s="13">
        <v>3.91</v>
      </c>
      <c r="GI63" s="13">
        <f t="shared" si="57"/>
        <v>70.594666666666669</v>
      </c>
      <c r="GJ63" s="13">
        <f t="shared" si="58"/>
        <v>210.87553921568627</v>
      </c>
      <c r="GK63" s="13">
        <f t="shared" si="59"/>
        <v>188.28173144257701</v>
      </c>
      <c r="GL63" s="10">
        <v>18.600000000000001</v>
      </c>
      <c r="GM63" s="13">
        <v>5.5</v>
      </c>
      <c r="GN63" s="13">
        <f t="shared" si="60"/>
        <v>4255.5069915965614</v>
      </c>
      <c r="GO63" s="13">
        <v>2.02</v>
      </c>
      <c r="GP63" s="13">
        <f t="shared" si="61"/>
        <v>0.36727272727272725</v>
      </c>
      <c r="GQ63" s="13">
        <f t="shared" si="62"/>
        <v>1562.9316587318281</v>
      </c>
      <c r="GR63" s="13">
        <f t="shared" si="63"/>
        <v>1750.4834577796476</v>
      </c>
      <c r="GS63" s="21">
        <v>-9999</v>
      </c>
      <c r="GT63" s="13">
        <v>5131.9625000000015</v>
      </c>
      <c r="GU63" s="13">
        <f t="shared" si="64"/>
        <v>1898.8261250000005</v>
      </c>
      <c r="GV63" s="13">
        <f t="shared" si="65"/>
        <v>2126.6852600000007</v>
      </c>
      <c r="GW63" s="21">
        <v>-9999</v>
      </c>
      <c r="GX63" s="21">
        <v>-9999</v>
      </c>
      <c r="GY63" s="13">
        <v>2.68</v>
      </c>
      <c r="GZ63" s="13">
        <f t="shared" si="66"/>
        <v>2.62</v>
      </c>
      <c r="HA63" s="21">
        <v>2655</v>
      </c>
      <c r="HB63" s="13">
        <f t="shared" si="158"/>
        <v>0.47636363636363638</v>
      </c>
      <c r="HC63" s="21">
        <f>GY63*(43560/(GL63*6.667*0.454))</f>
        <v>2073.5924977234158</v>
      </c>
      <c r="HD63" s="22">
        <f>HC63/GQ63</f>
        <v>1.326732673267327</v>
      </c>
      <c r="HE63" s="21">
        <f>HA63*(43560/(GL63*6.667*0.454))*(1/1000)</f>
        <v>2054.2492841252492</v>
      </c>
      <c r="HF63" s="13">
        <v>4.28</v>
      </c>
      <c r="HG63" s="22">
        <f t="shared" si="67"/>
        <v>88.749758902562206</v>
      </c>
      <c r="HH63" s="22">
        <f>(GR63-1701.25)/G63</f>
        <v>0.21133867522170133</v>
      </c>
      <c r="HI63" s="13">
        <v>0.53327647058823535</v>
      </c>
      <c r="HJ63" s="13">
        <v>0.38285882352941186</v>
      </c>
      <c r="HK63" s="13">
        <v>0.38341176470588229</v>
      </c>
      <c r="HL63" s="13">
        <v>0.32878823529411755</v>
      </c>
      <c r="HM63" s="13">
        <v>0.19844117647058823</v>
      </c>
      <c r="HN63" s="13">
        <v>0.17936470588235295</v>
      </c>
      <c r="HO63" s="13">
        <v>0.23704670588235294</v>
      </c>
      <c r="HP63" s="13">
        <v>0.16343100000000002</v>
      </c>
      <c r="HQ63" s="13">
        <v>7.5819823529411759E-2</v>
      </c>
      <c r="HR63" s="13">
        <v>-7.8400000000000019E-4</v>
      </c>
      <c r="HS63" s="13">
        <v>0.16418417647058825</v>
      </c>
      <c r="HT63" s="13">
        <v>0.45747441176470582</v>
      </c>
      <c r="HU63" s="13">
        <v>0.49654576470588241</v>
      </c>
      <c r="HV63" s="13">
        <v>0.13034705882352937</v>
      </c>
      <c r="HW63" s="13">
        <v>0.62237399999999998</v>
      </c>
      <c r="HX63" s="13">
        <v>1.0059150588235297</v>
      </c>
      <c r="HY63" s="13">
        <v>0.6922954117647061</v>
      </c>
      <c r="HZ63" s="13">
        <v>1.0047034117647058</v>
      </c>
      <c r="IA63" s="13">
        <v>0.73528664705882374</v>
      </c>
      <c r="IB63" s="13">
        <v>0.65615454545454543</v>
      </c>
      <c r="IC63" s="13">
        <v>0.47968636363636358</v>
      </c>
      <c r="ID63" s="13">
        <v>0.47239999999999999</v>
      </c>
      <c r="IE63" s="13">
        <v>0.43491818181818187</v>
      </c>
      <c r="IF63" s="13">
        <v>0.30078181818181809</v>
      </c>
      <c r="IG63" s="13">
        <v>0.27415454545454543</v>
      </c>
      <c r="IH63" s="13">
        <v>0.20273599999999986</v>
      </c>
      <c r="II63" s="13">
        <v>0.16275113636363636</v>
      </c>
      <c r="IJ63" s="13">
        <v>4.8865954545454553E-2</v>
      </c>
      <c r="IK63" s="13">
        <v>7.5324090909090948E-3</v>
      </c>
      <c r="IL63" s="13">
        <v>0.15540463636363636</v>
      </c>
      <c r="IM63" s="13">
        <v>0.37129345454545459</v>
      </c>
      <c r="IN63" s="13">
        <v>0.41059309090909096</v>
      </c>
      <c r="IO63" s="13">
        <v>0.13413636363636358</v>
      </c>
      <c r="IP63" s="13">
        <v>0.50909504545454543</v>
      </c>
      <c r="IQ63" s="13">
        <v>0.95666186363636363</v>
      </c>
      <c r="IR63" s="13">
        <v>0.76592650000000018</v>
      </c>
      <c r="IS63" s="13">
        <v>0.96209472727272716</v>
      </c>
      <c r="IT63" s="13">
        <v>0.79705477272727265</v>
      </c>
      <c r="IU63" s="13">
        <v>0.70966842105263173</v>
      </c>
      <c r="IV63" s="13">
        <v>0.49405000000000004</v>
      </c>
      <c r="IW63" s="13">
        <v>0.48693421052631597</v>
      </c>
      <c r="IX63" s="13">
        <v>0.43443421052631576</v>
      </c>
      <c r="IY63" s="13">
        <v>0.31342894736842108</v>
      </c>
      <c r="IZ63" s="13">
        <v>0.27660263157894738</v>
      </c>
      <c r="JA63" s="13">
        <v>0.24057715789473685</v>
      </c>
      <c r="JB63" s="13">
        <v>0.18616128947368418</v>
      </c>
      <c r="JC63" s="13">
        <v>6.4212631578947382E-2</v>
      </c>
      <c r="JD63" s="13">
        <v>7.2657368421052649E-3</v>
      </c>
      <c r="JE63" s="13">
        <v>0.17914768421052638</v>
      </c>
      <c r="JF63" s="13">
        <v>0.38728813157894726</v>
      </c>
      <c r="JG63" s="13">
        <v>0.43909497368421041</v>
      </c>
      <c r="JH63" s="13">
        <v>0.12100526315789473</v>
      </c>
      <c r="JI63" s="13">
        <v>0.63435315789473701</v>
      </c>
      <c r="JJ63" s="13">
        <v>0.96543286842105269</v>
      </c>
      <c r="JK63" s="13">
        <v>0.74543031578947361</v>
      </c>
      <c r="JL63" s="13">
        <v>0.97046186842105298</v>
      </c>
      <c r="JM63" s="13">
        <v>0.78394297368421062</v>
      </c>
      <c r="JN63" s="13">
        <v>0.68904499999999991</v>
      </c>
      <c r="JO63" s="13">
        <v>0.45343500000000009</v>
      </c>
      <c r="JP63" s="13">
        <v>0.45786999999999994</v>
      </c>
      <c r="JQ63" s="13">
        <v>0.40405999999999997</v>
      </c>
      <c r="JR63" s="13">
        <v>0.29652000000000001</v>
      </c>
      <c r="JS63" s="13">
        <v>0.25810499999999992</v>
      </c>
      <c r="JT63" s="13">
        <v>0.26053704999999999</v>
      </c>
      <c r="JU63" s="13">
        <v>0.20136465000000001</v>
      </c>
      <c r="JV63" s="13">
        <v>5.7550250000000004E-2</v>
      </c>
      <c r="JW63" s="13">
        <v>-4.9200499999999987E-3</v>
      </c>
      <c r="JX63" s="13">
        <v>0.20606455000000001</v>
      </c>
      <c r="JY63" s="13">
        <v>0.39805259999999998</v>
      </c>
      <c r="JZ63" s="13">
        <v>0.45479599999999998</v>
      </c>
      <c r="KA63" s="13">
        <v>0.10754000000000001</v>
      </c>
      <c r="KB63" s="13">
        <v>0.70558294999999993</v>
      </c>
      <c r="KC63" s="13">
        <v>1.0243893499999999</v>
      </c>
      <c r="KD63" s="13">
        <v>0.79077849999999983</v>
      </c>
      <c r="KE63" s="13">
        <v>1.0198507999999999</v>
      </c>
      <c r="KF63" s="13">
        <v>0.82611865000000007</v>
      </c>
      <c r="KG63" s="13">
        <v>0.55457599999999996</v>
      </c>
      <c r="KH63" s="13">
        <v>0.35326000000000002</v>
      </c>
      <c r="KI63" s="13">
        <v>0.31839600000000001</v>
      </c>
      <c r="KJ63" s="13">
        <v>0.31912000000000001</v>
      </c>
      <c r="KK63" s="13">
        <v>0.22484399999999993</v>
      </c>
      <c r="KL63" s="13">
        <v>0.19303999999999999</v>
      </c>
      <c r="KM63" s="13">
        <v>0.26921171999999999</v>
      </c>
      <c r="KN63" s="13">
        <v>0.27051932000000006</v>
      </c>
      <c r="KO63" s="13">
        <v>5.1043359999999989E-2</v>
      </c>
      <c r="KP63" s="13">
        <v>5.2349440000000004E-2</v>
      </c>
      <c r="KQ63" s="13">
        <v>0.22141371999999998</v>
      </c>
      <c r="KR63" s="13">
        <v>0.42284176000000001</v>
      </c>
      <c r="KS63" s="13">
        <v>0.4833066399999999</v>
      </c>
      <c r="KT63" s="13">
        <v>9.4276000000000013E-2</v>
      </c>
      <c r="KU63" s="13">
        <v>0.74224559999999995</v>
      </c>
      <c r="KV63" s="13">
        <v>0.82310807999999991</v>
      </c>
      <c r="KW63" s="13">
        <v>0.82706120000000016</v>
      </c>
      <c r="KX63" s="13">
        <v>0.85473327999999993</v>
      </c>
      <c r="KY63" s="13">
        <v>0.85858476000000028</v>
      </c>
      <c r="KZ63" s="13">
        <v>0.55540666666666683</v>
      </c>
      <c r="LA63" s="13">
        <v>0.32206666666666661</v>
      </c>
      <c r="LB63" s="13">
        <v>0.24597666666666659</v>
      </c>
      <c r="LC63" s="13">
        <v>0.24014333333333332</v>
      </c>
      <c r="LD63" s="13">
        <v>0.19420333333333337</v>
      </c>
      <c r="LE63" s="13">
        <v>0.17180333333333328</v>
      </c>
      <c r="LF63" s="13">
        <v>0.39434276666666657</v>
      </c>
      <c r="LG63" s="13">
        <v>0.38575343333333317</v>
      </c>
      <c r="LH63" s="13">
        <v>0.14600569999999996</v>
      </c>
      <c r="LI63" s="13">
        <v>0.13563619999999996</v>
      </c>
      <c r="LJ63" s="13">
        <v>0.26473529999999995</v>
      </c>
      <c r="LK63" s="13">
        <v>0.48029470000000002</v>
      </c>
      <c r="LL63" s="13">
        <v>0.52589226666666677</v>
      </c>
      <c r="LM63" s="13">
        <v>4.5939999999999967E-2</v>
      </c>
      <c r="LN63" s="13">
        <v>1.3311051666666662</v>
      </c>
      <c r="LO63" s="13">
        <v>0.6961098</v>
      </c>
      <c r="LP63" s="13">
        <v>0.67910290000000018</v>
      </c>
      <c r="LQ63" s="13">
        <v>0.75922556666666652</v>
      </c>
      <c r="LR63" s="13">
        <v>0.74675060000000015</v>
      </c>
      <c r="LS63" s="13">
        <v>41.71</v>
      </c>
      <c r="LT63" s="13">
        <v>42.86</v>
      </c>
      <c r="LU63" s="13">
        <v>104.7</v>
      </c>
      <c r="LV63" s="13">
        <f t="shared" si="96"/>
        <v>26.299999999999997</v>
      </c>
      <c r="LW63" s="13">
        <f t="shared" si="161"/>
        <v>10.145315296666661</v>
      </c>
      <c r="LX63" s="13">
        <v>0.56420000000000003</v>
      </c>
      <c r="LY63" s="13">
        <v>0.3014</v>
      </c>
      <c r="LZ63" s="13">
        <v>0.16350000000000001</v>
      </c>
      <c r="MA63" s="13">
        <v>0.17810000000000001</v>
      </c>
      <c r="MB63" s="13">
        <v>0.1482</v>
      </c>
      <c r="MC63" s="13">
        <v>0.1353</v>
      </c>
      <c r="MD63" s="13">
        <v>0.51570000000000005</v>
      </c>
      <c r="ME63" s="13">
        <v>0.5484</v>
      </c>
      <c r="MF63" s="13">
        <v>0.25619999999999998</v>
      </c>
      <c r="MG63" s="13">
        <v>0.29780000000000001</v>
      </c>
      <c r="MH63" s="13">
        <v>0.30149999999999999</v>
      </c>
      <c r="MI63" s="13">
        <v>0.58050000000000002</v>
      </c>
      <c r="MJ63" s="13">
        <v>0.60980000000000001</v>
      </c>
      <c r="MK63" s="13">
        <v>2.9899999999999999E-2</v>
      </c>
      <c r="ML63" s="13">
        <v>2.2023000000000001</v>
      </c>
      <c r="MM63" s="13">
        <v>0.55330000000000001</v>
      </c>
      <c r="MN63" s="13">
        <v>0.59</v>
      </c>
      <c r="MO63" s="13">
        <v>0.65649999999999997</v>
      </c>
      <c r="MP63" s="13">
        <v>0.68530000000000002</v>
      </c>
      <c r="MQ63" s="13">
        <v>37.299999999999997</v>
      </c>
      <c r="MR63" s="13">
        <v>37.246333333000003</v>
      </c>
      <c r="MS63" s="13">
        <v>37.222999999999999</v>
      </c>
      <c r="MT63" s="13">
        <f t="shared" si="69"/>
        <v>-7.6999999999998181E-2</v>
      </c>
      <c r="MU63" s="13">
        <v>105.55</v>
      </c>
      <c r="MV63" s="13">
        <f t="shared" si="70"/>
        <v>41.45</v>
      </c>
      <c r="MW63" s="13">
        <f t="shared" si="162"/>
        <v>22.731180000000002</v>
      </c>
      <c r="MX63" s="13">
        <v>0.45649310344827593</v>
      </c>
      <c r="MY63" s="13">
        <v>0.22472758620689645</v>
      </c>
      <c r="MZ63" s="13">
        <v>0.10816206896551722</v>
      </c>
      <c r="NA63" s="13">
        <v>0.12236551724137933</v>
      </c>
      <c r="NB63" s="13">
        <v>0.10063103448275863</v>
      </c>
      <c r="NC63" s="13">
        <v>8.8858620689655166E-2</v>
      </c>
      <c r="ND63" s="13">
        <v>0.57373444827586217</v>
      </c>
      <c r="NE63" s="13">
        <v>0.61431124137931048</v>
      </c>
      <c r="NF63" s="13">
        <v>0.29335568965517245</v>
      </c>
      <c r="NG63" s="13">
        <v>0.34936599999999995</v>
      </c>
      <c r="NH63" s="13">
        <v>0.33882037931034481</v>
      </c>
      <c r="NI63" s="13">
        <v>0.6358897931034484</v>
      </c>
      <c r="NJ63" s="13">
        <v>0.67174886206896556</v>
      </c>
      <c r="NK63" s="13">
        <v>2.1734482758620693E-2</v>
      </c>
      <c r="NL63" s="13">
        <v>2.753827241379311</v>
      </c>
      <c r="NM63" s="13">
        <v>0.55278075862068965</v>
      </c>
      <c r="NN63" s="13">
        <v>0.59261813793103457</v>
      </c>
      <c r="NO63" s="13">
        <v>0.66561717241379315</v>
      </c>
      <c r="NP63" s="13">
        <v>0.69556913793103459</v>
      </c>
      <c r="NQ63" s="13">
        <v>39.450000000000003</v>
      </c>
      <c r="NR63" s="13">
        <v>40.294545454999998</v>
      </c>
      <c r="NS63" s="13">
        <v>124.69090909000001</v>
      </c>
      <c r="NT63" s="13">
        <f t="shared" si="71"/>
        <v>41.309090909999995</v>
      </c>
      <c r="NU63" s="13">
        <f t="shared" si="163"/>
        <v>25.376638917172887</v>
      </c>
      <c r="NV63" s="13">
        <v>0.56814915254237286</v>
      </c>
      <c r="NW63" s="13">
        <v>0.25783898305084757</v>
      </c>
      <c r="NX63" s="13">
        <v>9.4803389830508469E-2</v>
      </c>
      <c r="NY63" s="13">
        <v>0.11433559322033898</v>
      </c>
      <c r="NZ63" s="13">
        <v>0.10477627118644067</v>
      </c>
      <c r="OA63" s="13">
        <v>9.0171186440677967E-2</v>
      </c>
      <c r="OB63" s="13">
        <v>0.66057159322033898</v>
      </c>
      <c r="OC63" s="13">
        <v>0.71047401694915258</v>
      </c>
      <c r="OD63" s="13">
        <v>0.38219247457627131</v>
      </c>
      <c r="OE63" s="13">
        <v>0.46004732203389842</v>
      </c>
      <c r="OF63" s="13">
        <v>0.3743375932203391</v>
      </c>
      <c r="OG63" s="13">
        <v>0.68487632203389825</v>
      </c>
      <c r="OH63" s="13">
        <v>0.72255859322033889</v>
      </c>
      <c r="OI63" s="13">
        <v>9.5593220338983046E-3</v>
      </c>
      <c r="OJ63" s="13">
        <v>3.9864460000000022</v>
      </c>
      <c r="OK63" s="13">
        <v>0.52806110169491538</v>
      </c>
      <c r="OL63" s="13">
        <v>0.56796225423728841</v>
      </c>
      <c r="OM63" s="13">
        <v>0.65640267796610163</v>
      </c>
      <c r="ON63" s="13">
        <v>0.68552072881355919</v>
      </c>
      <c r="OO63" s="13">
        <v>38.21</v>
      </c>
      <c r="OP63" s="13">
        <v>40.233030303</v>
      </c>
      <c r="OQ63" s="13">
        <v>111.86666667</v>
      </c>
      <c r="OR63" s="13">
        <f t="shared" si="80"/>
        <v>59.133333329999999</v>
      </c>
      <c r="OS63" s="13">
        <f t="shared" si="175"/>
        <v>42.012696866558308</v>
      </c>
      <c r="OT63" s="13">
        <v>0.62118636363636359</v>
      </c>
      <c r="OU63" s="13">
        <v>0.28438636363636355</v>
      </c>
      <c r="OV63" s="13">
        <v>8.0731818181818168E-2</v>
      </c>
      <c r="OW63" s="13">
        <v>0.11750454545454544</v>
      </c>
      <c r="OX63" s="13">
        <v>0.1138409090909091</v>
      </c>
      <c r="OY63" s="13">
        <v>0.10450909090909093</v>
      </c>
      <c r="OZ63" s="13">
        <v>0.68111372727272734</v>
      </c>
      <c r="PA63" s="13">
        <v>0.76909963636363621</v>
      </c>
      <c r="PB63" s="13">
        <v>0.41429445454545455</v>
      </c>
      <c r="PC63" s="13">
        <v>0.55663436363636365</v>
      </c>
      <c r="PD63" s="13">
        <v>0.37176659090909092</v>
      </c>
      <c r="PE63" s="13">
        <v>0.68950018181818196</v>
      </c>
      <c r="PF63" s="13">
        <v>0.71147749999999998</v>
      </c>
      <c r="PG63" s="13">
        <v>3.6636363636363633E-3</v>
      </c>
      <c r="PH63" s="13">
        <v>4.2881507727272732</v>
      </c>
      <c r="PI63" s="13">
        <v>0.48355545454545462</v>
      </c>
      <c r="PJ63" s="13">
        <v>0.54591195454545449</v>
      </c>
      <c r="PK63" s="13">
        <v>0.62324427272727256</v>
      </c>
      <c r="PL63" s="13">
        <v>0.66869868181818193</v>
      </c>
      <c r="PM63" s="13">
        <f t="shared" si="164"/>
        <v>0.59982289541436518</v>
      </c>
      <c r="PN63" s="13">
        <v>44.308823529999998</v>
      </c>
      <c r="PO63" s="13">
        <v>44.23</v>
      </c>
      <c r="PP63" s="13">
        <v>42.76</v>
      </c>
      <c r="PQ63" s="13">
        <f t="shared" si="92"/>
        <v>42.160177104585635</v>
      </c>
      <c r="PR63" s="13">
        <v>111.3</v>
      </c>
      <c r="PS63" s="13">
        <f t="shared" si="200"/>
        <v>77.7</v>
      </c>
      <c r="PT63" s="13">
        <f t="shared" si="165"/>
        <v>59.759041745454539</v>
      </c>
      <c r="PU63" s="13">
        <v>0.58001999999999998</v>
      </c>
      <c r="PV63" s="13">
        <v>0.24771999999999994</v>
      </c>
      <c r="PW63" s="13">
        <v>6.6652000000000003E-2</v>
      </c>
      <c r="PX63" s="13">
        <v>9.7979999999999998E-2</v>
      </c>
      <c r="PY63" s="13">
        <v>8.7487999999999996E-2</v>
      </c>
      <c r="PZ63" s="13">
        <v>7.9995999999999998E-2</v>
      </c>
      <c r="QA63" s="13">
        <v>0.70694411999999995</v>
      </c>
      <c r="QB63" s="13">
        <v>0.79051463999999994</v>
      </c>
      <c r="QC63" s="13">
        <v>0.42946144000000003</v>
      </c>
      <c r="QD63" s="13">
        <v>0.57229292000000009</v>
      </c>
      <c r="QE63" s="13">
        <v>0.40008484000000005</v>
      </c>
      <c r="QF63" s="13">
        <v>0.73390456000000004</v>
      </c>
      <c r="QG63" s="13">
        <v>0.75398208000000011</v>
      </c>
      <c r="QH63" s="13">
        <v>1.0492E-2</v>
      </c>
      <c r="QI63" s="13">
        <v>4.9244972399999991</v>
      </c>
      <c r="QJ63" s="13">
        <v>0.50652671999999999</v>
      </c>
      <c r="QK63" s="13">
        <v>0.56639883999999996</v>
      </c>
      <c r="QL63" s="13">
        <v>0.64725344000000007</v>
      </c>
      <c r="QM63" s="13">
        <v>0.69012755999999986</v>
      </c>
      <c r="QN63" s="13">
        <f t="shared" si="166"/>
        <v>0.56165526015723433</v>
      </c>
      <c r="QO63" s="13">
        <v>38.43</v>
      </c>
      <c r="QP63" s="13">
        <v>39.284999999999997</v>
      </c>
      <c r="QQ63" s="13">
        <v>108.72499999999999</v>
      </c>
      <c r="QR63" s="13">
        <f t="shared" si="205"/>
        <v>80.275000000000006</v>
      </c>
      <c r="QS63" s="13">
        <f t="shared" si="206"/>
        <v>63.458562725999997</v>
      </c>
      <c r="QT63" s="13">
        <v>0.5657151515151515</v>
      </c>
      <c r="QU63" s="13">
        <v>0.23949090909090909</v>
      </c>
      <c r="QV63" s="13">
        <v>6.4187878787878794E-2</v>
      </c>
      <c r="QW63" s="13">
        <v>8.7675757575757601E-2</v>
      </c>
      <c r="QX63" s="13">
        <v>8.8593939393939392E-2</v>
      </c>
      <c r="QY63" s="13">
        <v>7.8460606060606078E-2</v>
      </c>
      <c r="QZ63" s="13">
        <v>0.72942739393939382</v>
      </c>
      <c r="RA63" s="13">
        <v>0.79356336363636348</v>
      </c>
      <c r="RB63" s="13">
        <v>0.46086463636363639</v>
      </c>
      <c r="RC63" s="13">
        <v>0.57308884848484865</v>
      </c>
      <c r="RD63" s="13">
        <v>0.40498996969696976</v>
      </c>
      <c r="RE63" s="13">
        <v>0.72660566666666648</v>
      </c>
      <c r="RF63" s="13">
        <v>0.75444727272727274</v>
      </c>
      <c r="RG63" s="13">
        <v>-9.1818181818181799E-4</v>
      </c>
      <c r="RH63" s="13">
        <v>5.4482088181818193</v>
      </c>
      <c r="RI63" s="13">
        <v>0.51082306060606053</v>
      </c>
      <c r="RJ63" s="13">
        <v>0.55560957575757575</v>
      </c>
      <c r="RK63" s="13">
        <v>0.65150039393939374</v>
      </c>
      <c r="RL63" s="13">
        <v>0.68339403030303036</v>
      </c>
      <c r="RM63" s="13">
        <f t="shared" si="167"/>
        <v>0.54078453781512592</v>
      </c>
      <c r="RN63" s="13">
        <v>0.59053555555555548</v>
      </c>
      <c r="RO63" s="13">
        <v>0.26541777777777786</v>
      </c>
      <c r="RP63" s="13">
        <v>5.5466666666666664E-2</v>
      </c>
      <c r="RQ63" s="13">
        <v>9.2173333333333343E-2</v>
      </c>
      <c r="RR63" s="13">
        <v>8.8031111111111102E-2</v>
      </c>
      <c r="RS63" s="13">
        <v>7.8179999999999986E-2</v>
      </c>
      <c r="RT63" s="13">
        <v>0.72841302222222215</v>
      </c>
      <c r="RU63" s="13">
        <v>0.82660688888888878</v>
      </c>
      <c r="RV63" s="13">
        <v>0.48305133333333317</v>
      </c>
      <c r="RW63" s="13">
        <v>0.65274317777777802</v>
      </c>
      <c r="RX63" s="13">
        <v>0.3788956444444444</v>
      </c>
      <c r="RY63" s="13">
        <v>0.73857462222222203</v>
      </c>
      <c r="RZ63" s="13">
        <v>0.76525426666666663</v>
      </c>
      <c r="SA63" s="13">
        <v>4.1422222222222225E-3</v>
      </c>
      <c r="SB63" s="13">
        <v>5.4002462888888862</v>
      </c>
      <c r="SC63" s="13">
        <v>0.45829780000000003</v>
      </c>
      <c r="SD63" s="13">
        <v>0.52014944444444422</v>
      </c>
      <c r="SE63" s="13">
        <v>0.6068628222222221</v>
      </c>
      <c r="SF63" s="13">
        <v>0.65168700000000002</v>
      </c>
      <c r="SG63" s="13">
        <f t="shared" si="168"/>
        <v>0.83885203596866165</v>
      </c>
      <c r="SH63" s="21">
        <v>129.77777777777777</v>
      </c>
      <c r="SI63" s="21">
        <f>EC63-SH63+2</f>
        <v>73.222222222222229</v>
      </c>
      <c r="SJ63" s="24">
        <f>RU63*SI63</f>
        <v>60.525993308641972</v>
      </c>
      <c r="SK63" s="13">
        <v>0.65612601226993783</v>
      </c>
      <c r="SL63" s="13">
        <v>0.26979067484662589</v>
      </c>
      <c r="SM63" s="13">
        <v>4.6414110429447743E-2</v>
      </c>
      <c r="SN63" s="13">
        <v>8.03930061349694E-2</v>
      </c>
      <c r="SO63" s="13">
        <v>8.4928957055214749E-2</v>
      </c>
      <c r="SP63" s="13">
        <v>7.8722944785275931E-2</v>
      </c>
      <c r="SQ63" s="13">
        <v>0.7816888269938651</v>
      </c>
      <c r="SR63" s="13">
        <v>0.86750318773006252</v>
      </c>
      <c r="SS63" s="13">
        <v>0.54076157423312887</v>
      </c>
      <c r="ST63" s="13">
        <v>0.70563995337423235</v>
      </c>
      <c r="SU63" s="13">
        <v>0.41729529570552176</v>
      </c>
      <c r="SV63" s="13">
        <v>0.77040332147239277</v>
      </c>
      <c r="SW63" s="13">
        <v>0.78534374355828307</v>
      </c>
      <c r="SX63" s="13">
        <v>-4.5359509202453976E-3</v>
      </c>
      <c r="SY63" s="13">
        <v>7.1766391496932425</v>
      </c>
      <c r="SZ63" s="13">
        <v>0.48111113987730014</v>
      </c>
      <c r="TA63" s="13">
        <v>0.53382526380368145</v>
      </c>
      <c r="TB63" s="13">
        <v>0.63369914233128888</v>
      </c>
      <c r="TC63" s="13">
        <v>0.67089787116564448</v>
      </c>
      <c r="TD63" s="13">
        <v>2.1707628809999999</v>
      </c>
      <c r="TE63" s="13">
        <v>-0.47264558200000001</v>
      </c>
      <c r="TF63" s="13">
        <f t="shared" si="73"/>
        <v>1.078236092963242</v>
      </c>
      <c r="TG63" s="21">
        <v>136.41825095057035</v>
      </c>
      <c r="TH63" s="21">
        <f t="shared" si="169"/>
        <v>66.581749049429646</v>
      </c>
      <c r="TI63" s="24">
        <f t="shared" si="74"/>
        <v>57.759879545023281</v>
      </c>
      <c r="TJ63" s="26">
        <v>62</v>
      </c>
      <c r="TK63" s="24">
        <v>5.26</v>
      </c>
      <c r="TL63" s="13">
        <v>1.04</v>
      </c>
      <c r="TM63" s="24">
        <v>80.599999999999994</v>
      </c>
      <c r="TN63" s="24">
        <v>28.5</v>
      </c>
      <c r="TO63" s="24">
        <v>5.9</v>
      </c>
      <c r="TP63" s="24">
        <v>10.5</v>
      </c>
    </row>
    <row r="64" spans="1:536" x14ac:dyDescent="0.25">
      <c r="A64" s="10">
        <v>63</v>
      </c>
      <c r="B64" s="20">
        <v>8</v>
      </c>
      <c r="C64" s="21">
        <v>108</v>
      </c>
      <c r="D64" s="21">
        <v>1</v>
      </c>
      <c r="E64" s="10" t="s">
        <v>60</v>
      </c>
      <c r="F64" s="21">
        <v>4</v>
      </c>
      <c r="G64" s="24">
        <f t="shared" si="17"/>
        <v>179.20000000000002</v>
      </c>
      <c r="H64" s="24">
        <f t="shared" si="18"/>
        <v>59.733333333333341</v>
      </c>
      <c r="I64" s="21">
        <v>160</v>
      </c>
      <c r="J64" s="13">
        <f t="shared" si="19"/>
        <v>59.733333333333341</v>
      </c>
      <c r="K64" s="13">
        <f t="shared" si="20"/>
        <v>59.733333333333341</v>
      </c>
      <c r="L64" s="13">
        <f t="shared" si="21"/>
        <v>59.733333333333341</v>
      </c>
      <c r="M64" s="22">
        <v>408699.85225</v>
      </c>
      <c r="N64" s="22">
        <v>3660539.1824429999</v>
      </c>
      <c r="O64" s="23">
        <v>33.079621000000003</v>
      </c>
      <c r="P64" s="23">
        <v>-111.978212</v>
      </c>
      <c r="Q64" s="13">
        <v>48.96</v>
      </c>
      <c r="R64" s="13">
        <v>18.72</v>
      </c>
      <c r="S64" s="13">
        <v>32.320000000000007</v>
      </c>
      <c r="T64" s="13">
        <v>50.960000000000008</v>
      </c>
      <c r="U64" s="13">
        <v>18.719999999999985</v>
      </c>
      <c r="V64" s="13">
        <v>30.320000000000004</v>
      </c>
      <c r="W64" s="10">
        <v>-9999</v>
      </c>
      <c r="X64" s="10">
        <v>-9999</v>
      </c>
      <c r="Y64" s="10">
        <v>-9999</v>
      </c>
      <c r="Z64" s="13">
        <v>35.835820895522403</v>
      </c>
      <c r="AA64" s="21">
        <v>-9999</v>
      </c>
      <c r="AB64" s="21">
        <v>-9999</v>
      </c>
      <c r="AC64" s="21">
        <v>-9999</v>
      </c>
      <c r="AD64" s="10">
        <v>7.7</v>
      </c>
      <c r="AE64" s="10">
        <v>7.2</v>
      </c>
      <c r="AF64" s="13">
        <v>0.48</v>
      </c>
      <c r="AG64" s="10" t="s">
        <v>130</v>
      </c>
      <c r="AH64" s="10">
        <v>2</v>
      </c>
      <c r="AI64" s="24">
        <v>0.9</v>
      </c>
      <c r="AJ64" s="24">
        <v>0.1</v>
      </c>
      <c r="AK64" s="10">
        <v>0</v>
      </c>
      <c r="AL64" s="10">
        <v>306</v>
      </c>
      <c r="AM64" s="10">
        <v>24</v>
      </c>
      <c r="AN64" s="13">
        <v>1.19</v>
      </c>
      <c r="AO64" s="24">
        <v>6.5</v>
      </c>
      <c r="AP64" s="24">
        <v>12.1</v>
      </c>
      <c r="AQ64" s="13">
        <v>3.48</v>
      </c>
      <c r="AR64" s="10">
        <v>3042</v>
      </c>
      <c r="AS64" s="10">
        <v>284</v>
      </c>
      <c r="AT64" s="10">
        <v>208</v>
      </c>
      <c r="AU64" s="10">
        <v>19.3</v>
      </c>
      <c r="AV64" s="10">
        <v>0</v>
      </c>
      <c r="AW64" s="10">
        <v>4</v>
      </c>
      <c r="AX64" s="10">
        <v>79</v>
      </c>
      <c r="AY64" s="10">
        <v>12</v>
      </c>
      <c r="AZ64" s="10">
        <v>5</v>
      </c>
      <c r="BA64" s="10">
        <v>0.9</v>
      </c>
      <c r="BB64" s="10">
        <v>75</v>
      </c>
      <c r="BC64" s="25">
        <v>1.7776002396764368</v>
      </c>
      <c r="BD64" s="25">
        <v>1.7481644273512811</v>
      </c>
      <c r="BE64" s="25">
        <v>1.4357644947405153</v>
      </c>
      <c r="BF64" s="25">
        <v>1.6782032767292465</v>
      </c>
      <c r="BG64" s="25">
        <v>2.2278835106648684</v>
      </c>
      <c r="BH64" s="25">
        <v>2.7684940390083304</v>
      </c>
      <c r="BI64" s="13">
        <f t="shared" si="22"/>
        <v>14.103058668110872</v>
      </c>
      <c r="BJ64" s="13">
        <f t="shared" si="23"/>
        <v>19.846116647072932</v>
      </c>
      <c r="BK64" s="13">
        <f t="shared" si="24"/>
        <v>26.558929753989919</v>
      </c>
      <c r="BL64" s="13">
        <f t="shared" ref="BL64:BM64" si="239">(BK64+(BG64*4))</f>
        <v>35.470463796649391</v>
      </c>
      <c r="BM64" s="13">
        <f t="shared" si="239"/>
        <v>46.544439952682708</v>
      </c>
      <c r="BN64" s="13">
        <f t="shared" si="26"/>
        <v>6.7128131069169861</v>
      </c>
      <c r="BO64" s="13">
        <f t="shared" si="27"/>
        <v>8.9115340426594738</v>
      </c>
      <c r="BP64" s="13">
        <f t="shared" si="28"/>
        <v>11.073976156033321</v>
      </c>
      <c r="BQ64" s="13">
        <f t="shared" si="29"/>
        <v>26.698323305609783</v>
      </c>
      <c r="BR64" s="25">
        <v>2.7163329505168026</v>
      </c>
      <c r="BS64" s="25">
        <v>2.9568952599770242</v>
      </c>
      <c r="BT64" s="25">
        <v>2.2084849693404456</v>
      </c>
      <c r="BU64" s="25">
        <v>1.8773965439968128</v>
      </c>
      <c r="BV64" s="25">
        <v>3.5466307008342075</v>
      </c>
      <c r="BW64" s="25">
        <v>1.6211902030228962</v>
      </c>
      <c r="BX64" s="13">
        <f t="shared" si="30"/>
        <v>22.692912841975307</v>
      </c>
      <c r="BY64" s="13">
        <f t="shared" si="31"/>
        <v>31.526852719337089</v>
      </c>
      <c r="BZ64" s="13">
        <f t="shared" si="32"/>
        <v>39.036438895324338</v>
      </c>
      <c r="CA64" s="13">
        <f t="shared" si="33"/>
        <v>7.5095861759872511</v>
      </c>
      <c r="CB64" s="13">
        <f t="shared" si="34"/>
        <v>14.18652280333683</v>
      </c>
      <c r="CC64" s="13">
        <f t="shared" si="35"/>
        <v>6.4847608120915847</v>
      </c>
      <c r="CD64" s="13">
        <f t="shared" si="36"/>
        <v>28.180869791415667</v>
      </c>
      <c r="CE64" s="13">
        <v>15.72</v>
      </c>
      <c r="CF64" s="13">
        <v>10.98</v>
      </c>
      <c r="CG64" s="13">
        <v>4.6850000000000005</v>
      </c>
      <c r="CH64" s="13">
        <v>1.8049999999999999</v>
      </c>
      <c r="CI64" s="13">
        <v>1.28</v>
      </c>
      <c r="CJ64" s="13">
        <v>1.1850000000000001</v>
      </c>
      <c r="CK64" s="13">
        <f t="shared" si="213"/>
        <v>106.80000000000001</v>
      </c>
      <c r="CL64" s="13">
        <f t="shared" si="214"/>
        <v>125.54000000000002</v>
      </c>
      <c r="CM64" s="13">
        <f t="shared" si="215"/>
        <v>132.76000000000002</v>
      </c>
      <c r="CN64" s="13">
        <f t="shared" ref="CN64:CO64" si="240">(CM64+(CI64*4))</f>
        <v>137.88000000000002</v>
      </c>
      <c r="CO64" s="13">
        <f t="shared" si="240"/>
        <v>142.62000000000003</v>
      </c>
      <c r="CP64" s="13">
        <f t="shared" si="216"/>
        <v>7.22</v>
      </c>
      <c r="CQ64" s="13">
        <f t="shared" si="217"/>
        <v>5.12</v>
      </c>
      <c r="CR64" s="13">
        <f t="shared" si="218"/>
        <v>4.74</v>
      </c>
      <c r="CS64" s="13">
        <f t="shared" si="219"/>
        <v>17.079999999999998</v>
      </c>
      <c r="CT64" s="13">
        <v>11.736632401178502</v>
      </c>
      <c r="CU64" s="13">
        <v>25.189645346180644</v>
      </c>
      <c r="CV64" s="13">
        <v>1.2509197939661507</v>
      </c>
      <c r="CW64" s="13">
        <v>30.048354882791944</v>
      </c>
      <c r="CX64" s="13">
        <v>0.54912832542517453</v>
      </c>
      <c r="CY64" s="13">
        <v>5.6778802580369989</v>
      </c>
      <c r="CZ64" s="13">
        <v>15</v>
      </c>
      <c r="DA64" s="13">
        <v>15</v>
      </c>
      <c r="DB64" s="13">
        <v>15</v>
      </c>
      <c r="DC64" s="13">
        <v>24.333333333333332</v>
      </c>
      <c r="DD64" s="13">
        <v>37</v>
      </c>
      <c r="DE64" s="13">
        <v>34</v>
      </c>
      <c r="DF64" s="13">
        <v>48.333333333333336</v>
      </c>
      <c r="DG64" s="13">
        <v>51.666666666666664</v>
      </c>
      <c r="DH64" s="13">
        <v>64.666666666666671</v>
      </c>
      <c r="DI64" s="13">
        <v>58.666666666666664</v>
      </c>
      <c r="DJ64" s="13">
        <v>69</v>
      </c>
      <c r="DK64" s="13">
        <v>66.333333333333329</v>
      </c>
      <c r="DL64" s="13">
        <v>78</v>
      </c>
      <c r="DM64" s="13">
        <v>72.333333333333329</v>
      </c>
      <c r="DN64" s="13">
        <v>83.666666666666671</v>
      </c>
      <c r="DO64" s="13">
        <v>76.333333333333329</v>
      </c>
      <c r="DP64" s="13">
        <v>91.666666666666671</v>
      </c>
      <c r="DQ64" s="13">
        <f t="shared" si="45"/>
        <v>71.666666666666671</v>
      </c>
      <c r="DR64" s="13">
        <f t="shared" si="46"/>
        <v>71.666666666666671</v>
      </c>
      <c r="DS64" s="13">
        <v>71</v>
      </c>
      <c r="DT64" s="13">
        <v>80</v>
      </c>
      <c r="DU64" s="21">
        <v>131</v>
      </c>
      <c r="DV64" s="21">
        <v>147</v>
      </c>
      <c r="DW64" s="21">
        <v>166</v>
      </c>
      <c r="DX64" s="21">
        <v>171</v>
      </c>
      <c r="DY64" s="21">
        <v>178</v>
      </c>
      <c r="DZ64" s="21">
        <v>189</v>
      </c>
      <c r="EA64" s="21">
        <v>199</v>
      </c>
      <c r="EB64" s="21">
        <v>199</v>
      </c>
      <c r="EC64" s="21">
        <v>201</v>
      </c>
      <c r="ED64" s="21">
        <v>203</v>
      </c>
      <c r="EE64" s="12">
        <v>51.6</v>
      </c>
      <c r="EF64" s="12">
        <v>44.4</v>
      </c>
      <c r="EG64" s="12">
        <v>43.2</v>
      </c>
      <c r="EH64" s="12">
        <v>44.5</v>
      </c>
      <c r="EI64" s="12">
        <v>43.6</v>
      </c>
      <c r="EJ64" s="12">
        <v>38.5</v>
      </c>
      <c r="EK64" s="12">
        <v>47</v>
      </c>
      <c r="EL64" s="12">
        <v>41.9</v>
      </c>
      <c r="EM64" s="12">
        <v>49.9</v>
      </c>
      <c r="EN64" s="12">
        <v>43.6</v>
      </c>
      <c r="EO64" s="10">
        <v>4.8099999999999996</v>
      </c>
      <c r="EP64" s="10">
        <v>5.53</v>
      </c>
      <c r="EQ64" s="10">
        <v>4.8600000000000003</v>
      </c>
      <c r="ER64" s="10">
        <v>4.55</v>
      </c>
      <c r="ES64" s="10">
        <v>4.21</v>
      </c>
      <c r="ET64" s="10">
        <v>4.21</v>
      </c>
      <c r="EU64" s="10">
        <v>4.24</v>
      </c>
      <c r="EV64" s="10">
        <v>4.29</v>
      </c>
      <c r="EW64" s="10">
        <v>3.89</v>
      </c>
      <c r="EX64" s="10">
        <v>3.41</v>
      </c>
      <c r="EY64" s="13">
        <v>31146.222664015906</v>
      </c>
      <c r="EZ64" s="13">
        <v>18122.677322677322</v>
      </c>
      <c r="FA64" s="11">
        <v>18289.98998998999</v>
      </c>
      <c r="FB64" s="13">
        <v>10716.7</v>
      </c>
      <c r="FC64" s="13">
        <v>9481.4185814185821</v>
      </c>
      <c r="FD64" s="13">
        <v>7861.9859578736214</v>
      </c>
      <c r="FE64" s="11">
        <v>12194.62686567164</v>
      </c>
      <c r="FF64" s="11">
        <v>11105.882352941175</v>
      </c>
      <c r="FG64" s="11">
        <v>5895.0149551345958</v>
      </c>
      <c r="FH64" s="12">
        <v>890</v>
      </c>
      <c r="FI64" s="13">
        <v>256.44</v>
      </c>
      <c r="FJ64" s="10">
        <v>13</v>
      </c>
      <c r="FK64" s="10">
        <v>236.41999999999996</v>
      </c>
      <c r="FL64" s="10">
        <v>91</v>
      </c>
      <c r="FM64" s="10">
        <v>93.970000000000013</v>
      </c>
      <c r="FN64" s="10">
        <v>306.86</v>
      </c>
      <c r="FO64" s="10">
        <v>176.06</v>
      </c>
      <c r="FP64" s="10">
        <v>137.47</v>
      </c>
      <c r="FQ64" s="13">
        <f t="shared" si="47"/>
        <v>1347.7450980392157</v>
      </c>
      <c r="FR64" s="13">
        <f t="shared" si="48"/>
        <v>1203.3438375350138</v>
      </c>
      <c r="FS64" s="13">
        <f t="shared" si="156"/>
        <v>2514.1176470588234</v>
      </c>
      <c r="FT64" s="13">
        <f t="shared" si="157"/>
        <v>2317.8431372549016</v>
      </c>
      <c r="FU64" s="13">
        <f t="shared" si="49"/>
        <v>921.27450980392166</v>
      </c>
      <c r="FV64" s="13">
        <f t="shared" si="50"/>
        <v>3008.4313725490197</v>
      </c>
      <c r="FW64" s="13">
        <f t="shared" si="51"/>
        <v>8761.6666666666661</v>
      </c>
      <c r="FX64" s="13">
        <f t="shared" si="52"/>
        <v>1726.0784313725489</v>
      </c>
      <c r="FY64" s="13">
        <v>95.84</v>
      </c>
      <c r="FZ64" s="13">
        <v>76.7</v>
      </c>
      <c r="GA64" s="13">
        <f t="shared" si="53"/>
        <v>3.519999999999996</v>
      </c>
      <c r="GB64" s="10">
        <v>3.11</v>
      </c>
      <c r="GC64" s="13">
        <f t="shared" si="54"/>
        <v>78.189058823529408</v>
      </c>
      <c r="GD64" s="13">
        <v>1.1399999999999999</v>
      </c>
      <c r="GE64" s="13">
        <f t="shared" si="55"/>
        <v>26.423411764705875</v>
      </c>
      <c r="GF64" s="13">
        <v>1.59</v>
      </c>
      <c r="GG64" s="13">
        <f t="shared" si="56"/>
        <v>14.648264705882355</v>
      </c>
      <c r="GH64" s="13">
        <v>4.1399999999999997</v>
      </c>
      <c r="GI64" s="13">
        <f t="shared" si="57"/>
        <v>71.459647058823521</v>
      </c>
      <c r="GJ64" s="13">
        <f t="shared" si="58"/>
        <v>190.72038235294116</v>
      </c>
      <c r="GK64" s="13">
        <f t="shared" si="59"/>
        <v>170.28605567226887</v>
      </c>
      <c r="GL64" s="10">
        <v>18.600000000000001</v>
      </c>
      <c r="GM64" s="13">
        <v>5.05</v>
      </c>
      <c r="GN64" s="13">
        <f t="shared" si="60"/>
        <v>3907.3291468295702</v>
      </c>
      <c r="GO64" s="13">
        <v>1.88</v>
      </c>
      <c r="GP64" s="13">
        <f t="shared" si="61"/>
        <v>0.37227722772277227</v>
      </c>
      <c r="GQ64" s="13">
        <f t="shared" si="62"/>
        <v>1454.6096625820974</v>
      </c>
      <c r="GR64" s="13">
        <f t="shared" si="63"/>
        <v>1629.1628220919492</v>
      </c>
      <c r="GS64" s="13">
        <v>3687.1309090909067</v>
      </c>
      <c r="GT64" s="13">
        <v>3988.8000000000006</v>
      </c>
      <c r="GU64" s="13">
        <f t="shared" si="64"/>
        <v>1475.8560000000002</v>
      </c>
      <c r="GV64" s="13">
        <f t="shared" si="65"/>
        <v>1652.9587200000003</v>
      </c>
      <c r="GW64" s="13">
        <f>GS64*GP64</f>
        <v>1372.6348730873078</v>
      </c>
      <c r="GX64" s="13">
        <f>GW64*1.12</f>
        <v>1537.351057857785</v>
      </c>
      <c r="GY64" s="13">
        <v>2.42</v>
      </c>
      <c r="GZ64" s="13">
        <f t="shared" si="66"/>
        <v>2.36</v>
      </c>
      <c r="HA64" s="21">
        <v>2397</v>
      </c>
      <c r="HB64" s="13">
        <f t="shared" si="158"/>
        <v>0.4673267326732673</v>
      </c>
      <c r="HC64" s="21">
        <f>GY64*(43560/(GL64*6.667*0.454))</f>
        <v>1872.4230763024871</v>
      </c>
      <c r="HD64" s="22">
        <f>HC64/GQ64</f>
        <v>1.2872340425531914</v>
      </c>
      <c r="HE64" s="21">
        <f>HA64*(43560/(GL64*6.667*0.454))*(1/1000)</f>
        <v>1854.6273197921744</v>
      </c>
      <c r="HF64" s="13">
        <v>4.41</v>
      </c>
      <c r="HG64" s="22">
        <f t="shared" si="67"/>
        <v>82.57385766493968</v>
      </c>
      <c r="HH64" s="22">
        <v>0</v>
      </c>
      <c r="HI64" s="13">
        <v>0.5645769230769232</v>
      </c>
      <c r="HJ64" s="13">
        <v>0.39891538461538462</v>
      </c>
      <c r="HK64" s="13">
        <v>0.40512307692307697</v>
      </c>
      <c r="HL64" s="13">
        <v>0.34599230769230765</v>
      </c>
      <c r="HM64" s="13">
        <v>0.20833846153846156</v>
      </c>
      <c r="HN64" s="13">
        <v>0.18924615384615381</v>
      </c>
      <c r="HO64" s="13">
        <v>0.2398576923076923</v>
      </c>
      <c r="HP64" s="13">
        <v>0.16431961538461534</v>
      </c>
      <c r="HQ64" s="13">
        <v>7.0919076923076932E-2</v>
      </c>
      <c r="HR64" s="13">
        <v>-7.7742307692307703E-3</v>
      </c>
      <c r="HS64" s="13">
        <v>0.17184823076923078</v>
      </c>
      <c r="HT64" s="13">
        <v>0.46084700000000001</v>
      </c>
      <c r="HU64" s="13">
        <v>0.49782307692307692</v>
      </c>
      <c r="HV64" s="13">
        <v>0.13765384615384615</v>
      </c>
      <c r="HW64" s="13">
        <v>0.63163492307692315</v>
      </c>
      <c r="HX64" s="13">
        <v>1.0448117692307695</v>
      </c>
      <c r="HY64" s="13">
        <v>0.71600023076923081</v>
      </c>
      <c r="HZ64" s="13">
        <v>1.0376678461538462</v>
      </c>
      <c r="IA64" s="13">
        <v>0.75717484615384612</v>
      </c>
      <c r="IB64" s="13">
        <v>0.61265652173913032</v>
      </c>
      <c r="IC64" s="13">
        <v>0.44784782608695667</v>
      </c>
      <c r="ID64" s="13">
        <v>0.44194782608695643</v>
      </c>
      <c r="IE64" s="13">
        <v>0.40203913043478257</v>
      </c>
      <c r="IF64" s="13">
        <v>0.27959999999999996</v>
      </c>
      <c r="IG64" s="13">
        <v>0.25427826086956523</v>
      </c>
      <c r="IH64" s="13">
        <v>0.20744860869565215</v>
      </c>
      <c r="II64" s="13">
        <v>0.16171695652173915</v>
      </c>
      <c r="IJ64" s="13">
        <v>5.3838434782608691E-2</v>
      </c>
      <c r="IK64" s="13">
        <v>6.5385217391304394E-3</v>
      </c>
      <c r="IL64" s="13">
        <v>0.15533517391304349</v>
      </c>
      <c r="IM64" s="13">
        <v>0.37317208695652171</v>
      </c>
      <c r="IN64" s="13">
        <v>0.41324578260869554</v>
      </c>
      <c r="IO64" s="13">
        <v>0.12243913043478259</v>
      </c>
      <c r="IP64" s="13">
        <v>0.52392782608695687</v>
      </c>
      <c r="IQ64" s="13">
        <v>0.96141417391304373</v>
      </c>
      <c r="IR64" s="13">
        <v>0.74857521739130428</v>
      </c>
      <c r="IS64" s="13">
        <v>0.96624452173912956</v>
      </c>
      <c r="IT64" s="13">
        <v>0.78196121739130442</v>
      </c>
      <c r="IU64" s="13">
        <v>0.69728684210526293</v>
      </c>
      <c r="IV64" s="13">
        <v>0.48551578947368423</v>
      </c>
      <c r="IW64" s="13">
        <v>0.48054999999999998</v>
      </c>
      <c r="IX64" s="13">
        <v>0.42694736842105263</v>
      </c>
      <c r="IY64" s="13">
        <v>0.30863157894736842</v>
      </c>
      <c r="IZ64" s="13">
        <v>0.27124210526315795</v>
      </c>
      <c r="JA64" s="13">
        <v>0.24031160526315784</v>
      </c>
      <c r="JB64" s="13">
        <v>0.18387268421052635</v>
      </c>
      <c r="JC64" s="13">
        <v>6.4167710526315772E-2</v>
      </c>
      <c r="JD64" s="13">
        <v>5.1264736842105254E-3</v>
      </c>
      <c r="JE64" s="13">
        <v>0.17891455263157893</v>
      </c>
      <c r="JF64" s="13">
        <v>0.38622300000000004</v>
      </c>
      <c r="JG64" s="13">
        <v>0.43974118421052633</v>
      </c>
      <c r="JH64" s="13">
        <v>0.11831578947368419</v>
      </c>
      <c r="JI64" s="13">
        <v>0.63359876315789476</v>
      </c>
      <c r="JJ64" s="13">
        <v>0.9740314736842105</v>
      </c>
      <c r="JK64" s="13">
        <v>0.74416584210526326</v>
      </c>
      <c r="JL64" s="13">
        <v>0.97780613157894758</v>
      </c>
      <c r="JM64" s="13">
        <v>0.78274023684210536</v>
      </c>
      <c r="JN64" s="13">
        <v>0.69164500000000007</v>
      </c>
      <c r="JO64" s="13">
        <v>0.44966499999999987</v>
      </c>
      <c r="JP64" s="13">
        <v>0.45540500000000012</v>
      </c>
      <c r="JQ64" s="13">
        <v>0.39966499999999999</v>
      </c>
      <c r="JR64" s="13">
        <v>0.29705999999999999</v>
      </c>
      <c r="JS64" s="13">
        <v>0.25747500000000001</v>
      </c>
      <c r="JT64" s="13">
        <v>0.26740929999999996</v>
      </c>
      <c r="JU64" s="13">
        <v>0.20582574999999997</v>
      </c>
      <c r="JV64" s="13">
        <v>5.882550000000001E-2</v>
      </c>
      <c r="JW64" s="13">
        <v>-6.3648000000000012E-3</v>
      </c>
      <c r="JX64" s="13">
        <v>0.21191440000000003</v>
      </c>
      <c r="JY64" s="13">
        <v>0.39898294999999995</v>
      </c>
      <c r="JZ64" s="13">
        <v>0.45733365000000009</v>
      </c>
      <c r="KA64" s="13">
        <v>0.10260499999999999</v>
      </c>
      <c r="KB64" s="13">
        <v>0.73075500000000004</v>
      </c>
      <c r="KC64" s="13">
        <v>1.0314106499999998</v>
      </c>
      <c r="KD64" s="13">
        <v>0.79246204999999992</v>
      </c>
      <c r="KE64" s="13">
        <v>1.0257467999999998</v>
      </c>
      <c r="KF64" s="13">
        <v>0.82849609999999996</v>
      </c>
      <c r="KG64" s="13">
        <v>0.56734166666666674</v>
      </c>
      <c r="KH64" s="13">
        <v>0.36065833333333336</v>
      </c>
      <c r="KI64" s="13">
        <v>0.32361249999999997</v>
      </c>
      <c r="KJ64" s="13">
        <v>0.32509583333333331</v>
      </c>
      <c r="KK64" s="13">
        <v>0.22524166666666659</v>
      </c>
      <c r="KL64" s="13">
        <v>0.19437916666666666</v>
      </c>
      <c r="KM64" s="13">
        <v>0.27127070833333333</v>
      </c>
      <c r="KN64" s="13">
        <v>0.27353408333333329</v>
      </c>
      <c r="KO64" s="13">
        <v>5.1807916666666655E-2</v>
      </c>
      <c r="KP64" s="13">
        <v>5.4241500000000005E-2</v>
      </c>
      <c r="KQ64" s="13">
        <v>0.22261037500000003</v>
      </c>
      <c r="KR64" s="13">
        <v>0.43147750000000001</v>
      </c>
      <c r="KS64" s="13">
        <v>0.489452375</v>
      </c>
      <c r="KT64" s="13">
        <v>9.9854166666666688E-2</v>
      </c>
      <c r="KU64" s="13">
        <v>0.74645150000000005</v>
      </c>
      <c r="KV64" s="13">
        <v>0.81426345833333358</v>
      </c>
      <c r="KW64" s="13">
        <v>0.82150037499999984</v>
      </c>
      <c r="KX64" s="13">
        <v>0.84770829166666672</v>
      </c>
      <c r="KY64" s="13">
        <v>0.85361216666666684</v>
      </c>
      <c r="KZ64" s="13">
        <v>0.53499333333333321</v>
      </c>
      <c r="LA64" s="13">
        <v>0.31073666666666661</v>
      </c>
      <c r="LB64" s="13">
        <v>0.24965666666666658</v>
      </c>
      <c r="LC64" s="13">
        <v>0.23837666666666668</v>
      </c>
      <c r="LD64" s="13">
        <v>0.19426333333333337</v>
      </c>
      <c r="LE64" s="13">
        <v>0.16908999999999996</v>
      </c>
      <c r="LF64" s="13">
        <v>0.38271496666666682</v>
      </c>
      <c r="LG64" s="13">
        <v>0.36360639999999994</v>
      </c>
      <c r="LH64" s="13">
        <v>0.13167533333333337</v>
      </c>
      <c r="LI64" s="13">
        <v>0.10951280000000002</v>
      </c>
      <c r="LJ64" s="13">
        <v>0.26478573333333338</v>
      </c>
      <c r="LK64" s="13">
        <v>0.46663713333333318</v>
      </c>
      <c r="LL64" s="13">
        <v>0.51911326666666679</v>
      </c>
      <c r="LM64" s="13">
        <v>4.4113333333333317E-2</v>
      </c>
      <c r="LN64" s="13">
        <v>1.2510790000000001</v>
      </c>
      <c r="LO64" s="13">
        <v>0.73254119999999989</v>
      </c>
      <c r="LP64" s="13">
        <v>0.69473239999999992</v>
      </c>
      <c r="LQ64" s="13">
        <v>0.78796720000000009</v>
      </c>
      <c r="LR64" s="13">
        <v>0.75861860000000003</v>
      </c>
      <c r="LS64" s="21">
        <v>-9999</v>
      </c>
      <c r="LT64" s="21">
        <v>-9999</v>
      </c>
      <c r="LU64" s="21">
        <v>-9999</v>
      </c>
      <c r="LV64" s="13">
        <f t="shared" si="96"/>
        <v>10130</v>
      </c>
      <c r="LW64" s="13">
        <f t="shared" si="161"/>
        <v>3683.3328319999996</v>
      </c>
      <c r="LX64" s="13">
        <v>0.5302</v>
      </c>
      <c r="LY64" s="13">
        <v>0.28460000000000002</v>
      </c>
      <c r="LZ64" s="13">
        <v>0.16500000000000001</v>
      </c>
      <c r="MA64" s="13">
        <v>0.17710000000000001</v>
      </c>
      <c r="MB64" s="13">
        <v>0.1477</v>
      </c>
      <c r="MC64" s="13">
        <v>0.1308</v>
      </c>
      <c r="MD64" s="13">
        <v>0.49780000000000002</v>
      </c>
      <c r="ME64" s="13">
        <v>0.52480000000000004</v>
      </c>
      <c r="MF64" s="13">
        <v>0.2326</v>
      </c>
      <c r="MG64" s="13">
        <v>0.2666</v>
      </c>
      <c r="MH64" s="13">
        <v>0.30070000000000002</v>
      </c>
      <c r="MI64" s="13">
        <v>0.56330000000000002</v>
      </c>
      <c r="MJ64" s="13">
        <v>0.60319999999999996</v>
      </c>
      <c r="MK64" s="13">
        <v>2.9399999999999999E-2</v>
      </c>
      <c r="ML64" s="13">
        <v>2.0051000000000001</v>
      </c>
      <c r="MM64" s="13">
        <v>0.57430000000000003</v>
      </c>
      <c r="MN64" s="13">
        <v>0.60519999999999996</v>
      </c>
      <c r="MO64" s="13">
        <v>0.6724</v>
      </c>
      <c r="MP64" s="13">
        <v>0.69640000000000002</v>
      </c>
      <c r="MQ64" s="13">
        <v>36.888387096999999</v>
      </c>
      <c r="MR64" s="13">
        <v>37.200000000000003</v>
      </c>
      <c r="MS64" s="13">
        <v>37.143870968000002</v>
      </c>
      <c r="MT64" s="13">
        <f t="shared" si="69"/>
        <v>0.25548387100000269</v>
      </c>
      <c r="MU64" s="13">
        <v>113.41612902999999</v>
      </c>
      <c r="MV64" s="13">
        <f t="shared" si="70"/>
        <v>33.583870970000007</v>
      </c>
      <c r="MW64" s="13">
        <f t="shared" si="162"/>
        <v>17.624815485056004</v>
      </c>
      <c r="MX64" s="13">
        <v>0.41929310344827592</v>
      </c>
      <c r="MY64" s="13">
        <v>0.21423793103448271</v>
      </c>
      <c r="MZ64" s="13">
        <v>0.11702068965517241</v>
      </c>
      <c r="NA64" s="13">
        <v>0.12500689655172414</v>
      </c>
      <c r="NB64" s="13">
        <v>0.10261724137931032</v>
      </c>
      <c r="NC64" s="13">
        <v>8.7817241379310337E-2</v>
      </c>
      <c r="ND64" s="13">
        <v>0.53930072413793106</v>
      </c>
      <c r="NE64" s="13">
        <v>0.56293948275862082</v>
      </c>
      <c r="NF64" s="13">
        <v>0.26261182758620694</v>
      </c>
      <c r="NG64" s="13">
        <v>0.29328400000000004</v>
      </c>
      <c r="NH64" s="13">
        <v>0.32315313793103445</v>
      </c>
      <c r="NI64" s="13">
        <v>0.60604531034482767</v>
      </c>
      <c r="NJ64" s="13">
        <v>0.65276203448275882</v>
      </c>
      <c r="NK64" s="13">
        <v>2.2389655172413793E-2</v>
      </c>
      <c r="NL64" s="13">
        <v>2.3705653793103445</v>
      </c>
      <c r="NM64" s="13">
        <v>0.57526327586206916</v>
      </c>
      <c r="NN64" s="13">
        <v>0.60020113793103458</v>
      </c>
      <c r="NO64" s="13">
        <v>0.67842806896551711</v>
      </c>
      <c r="NP64" s="13">
        <v>0.69758827586206906</v>
      </c>
      <c r="NQ64" s="13">
        <v>39.403333332999999</v>
      </c>
      <c r="NR64" s="13">
        <v>40.26</v>
      </c>
      <c r="NS64" s="13">
        <v>127.35555556</v>
      </c>
      <c r="NT64" s="13">
        <f t="shared" si="71"/>
        <v>38.644444440000001</v>
      </c>
      <c r="NU64" s="13">
        <f t="shared" si="163"/>
        <v>21.754483564547861</v>
      </c>
      <c r="NV64" s="13">
        <v>0.48174918032786879</v>
      </c>
      <c r="NW64" s="13">
        <v>0.22486557377049177</v>
      </c>
      <c r="NX64" s="13">
        <v>0.10571311475409841</v>
      </c>
      <c r="NY64" s="13">
        <v>0.11642459016393442</v>
      </c>
      <c r="NZ64" s="13">
        <v>0.10226065573770492</v>
      </c>
      <c r="OA64" s="13">
        <v>8.5557377049180344E-2</v>
      </c>
      <c r="OB64" s="13">
        <v>0.6094367213114753</v>
      </c>
      <c r="OC64" s="13">
        <v>0.63954527868852473</v>
      </c>
      <c r="OD64" s="13">
        <v>0.31709511475409846</v>
      </c>
      <c r="OE64" s="13">
        <v>0.36058170491803276</v>
      </c>
      <c r="OF64" s="13">
        <v>0.36303770491803272</v>
      </c>
      <c r="OG64" s="13">
        <v>0.64875957377049154</v>
      </c>
      <c r="OH64" s="13">
        <v>0.69756183606557365</v>
      </c>
      <c r="OI64" s="13">
        <v>1.4163934426229508E-2</v>
      </c>
      <c r="OJ64" s="13">
        <v>3.1534298852459006</v>
      </c>
      <c r="OK64" s="13">
        <v>0.56827762295081985</v>
      </c>
      <c r="OL64" s="13">
        <v>0.59637229508196721</v>
      </c>
      <c r="OM64" s="13">
        <v>0.68296598360655736</v>
      </c>
      <c r="ON64" s="13">
        <v>0.70365800000000012</v>
      </c>
      <c r="OO64" s="13">
        <v>38.210312500000001</v>
      </c>
      <c r="OP64" s="13">
        <v>40.379375000000003</v>
      </c>
      <c r="OQ64" s="13">
        <v>118.496875</v>
      </c>
      <c r="OR64" s="13">
        <f t="shared" si="80"/>
        <v>52.503124999999997</v>
      </c>
      <c r="OS64" s="13">
        <f t="shared" si="175"/>
        <v>33.578125710143446</v>
      </c>
      <c r="OT64" s="13">
        <v>0.54720869565217389</v>
      </c>
      <c r="OU64" s="13">
        <v>0.25612173913043479</v>
      </c>
      <c r="OV64" s="13">
        <v>8.478260869565217E-2</v>
      </c>
      <c r="OW64" s="13">
        <v>0.11350869565217392</v>
      </c>
      <c r="OX64" s="13">
        <v>0.10634782608695653</v>
      </c>
      <c r="OY64" s="13">
        <v>9.6908695652173901E-2</v>
      </c>
      <c r="OZ64" s="13">
        <v>0.6550825217391304</v>
      </c>
      <c r="PA64" s="13">
        <v>0.73049930434782584</v>
      </c>
      <c r="PB64" s="13">
        <v>0.38478630434782601</v>
      </c>
      <c r="PC64" s="13">
        <v>0.50172317391304344</v>
      </c>
      <c r="PD64" s="13">
        <v>0.36190460869565216</v>
      </c>
      <c r="PE64" s="13">
        <v>0.67363378260869555</v>
      </c>
      <c r="PF64" s="13">
        <v>0.69794917391304356</v>
      </c>
      <c r="PG64" s="13">
        <v>7.1608695652173896E-3</v>
      </c>
      <c r="PH64" s="13">
        <v>3.8331584347826082</v>
      </c>
      <c r="PI64" s="13">
        <v>0.49559095652173918</v>
      </c>
      <c r="PJ64" s="13">
        <v>0.55255552173913047</v>
      </c>
      <c r="PK64" s="13">
        <v>0.6291765217391303</v>
      </c>
      <c r="PL64" s="13">
        <v>0.67102378260869566</v>
      </c>
      <c r="PM64" s="13">
        <f t="shared" si="164"/>
        <v>0.43143772628762539</v>
      </c>
      <c r="PN64" s="13">
        <v>43.278888889999998</v>
      </c>
      <c r="PO64" s="13">
        <v>44.28</v>
      </c>
      <c r="PP64" s="13">
        <v>42.73</v>
      </c>
      <c r="PQ64" s="13">
        <f t="shared" si="92"/>
        <v>42.298562273712371</v>
      </c>
      <c r="PR64" s="13">
        <v>117.29285714</v>
      </c>
      <c r="PS64" s="13">
        <f t="shared" si="200"/>
        <v>71.707142860000005</v>
      </c>
      <c r="PT64" s="13">
        <f t="shared" si="165"/>
        <v>52.382017976000171</v>
      </c>
      <c r="PU64" s="13">
        <v>0.45231199999999994</v>
      </c>
      <c r="PV64" s="13">
        <v>0.19689200000000004</v>
      </c>
      <c r="PW64" s="13">
        <v>8.2623999999999989E-2</v>
      </c>
      <c r="PX64" s="13">
        <v>0.10022400000000001</v>
      </c>
      <c r="PY64" s="13">
        <v>8.5587999999999997E-2</v>
      </c>
      <c r="PZ64" s="13">
        <v>7.4332000000000009E-2</v>
      </c>
      <c r="QA64" s="13">
        <v>0.63516268000000009</v>
      </c>
      <c r="QB64" s="13">
        <v>0.6890180800000002</v>
      </c>
      <c r="QC64" s="13">
        <v>0.32381956000000001</v>
      </c>
      <c r="QD64" s="13">
        <v>0.40731927999999995</v>
      </c>
      <c r="QE64" s="13">
        <v>0.39264680000000007</v>
      </c>
      <c r="QF64" s="13">
        <v>0.6802878</v>
      </c>
      <c r="QG64" s="13">
        <v>0.71595532000000006</v>
      </c>
      <c r="QH64" s="13">
        <v>1.4635999999999998E-2</v>
      </c>
      <c r="QI64" s="13">
        <v>3.5216747599999998</v>
      </c>
      <c r="QJ64" s="13">
        <v>0.57066428000000002</v>
      </c>
      <c r="QK64" s="13">
        <v>0.61864811999999991</v>
      </c>
      <c r="QL64" s="13">
        <v>0.69135623999999996</v>
      </c>
      <c r="QM64" s="13">
        <v>0.72585443999999999</v>
      </c>
      <c r="QN64" s="13">
        <f t="shared" si="166"/>
        <v>0.22622753539891574</v>
      </c>
      <c r="QO64" s="21">
        <v>-9999</v>
      </c>
      <c r="QP64" s="21">
        <v>-9999</v>
      </c>
      <c r="QQ64" s="21">
        <v>-9999</v>
      </c>
      <c r="QR64" s="13">
        <f t="shared" si="205"/>
        <v>10188</v>
      </c>
      <c r="QS64" s="13">
        <f t="shared" si="206"/>
        <v>7019.7161990400018</v>
      </c>
      <c r="QT64" s="13">
        <v>0.4378193548387096</v>
      </c>
      <c r="QU64" s="13">
        <v>0.1938903225806452</v>
      </c>
      <c r="QV64" s="13">
        <v>7.303870967741935E-2</v>
      </c>
      <c r="QW64" s="13">
        <v>8.7419354838709676E-2</v>
      </c>
      <c r="QX64" s="13">
        <v>8.2512903225806455E-2</v>
      </c>
      <c r="QY64" s="13">
        <v>7.2332258064516153E-2</v>
      </c>
      <c r="QZ64" s="13">
        <v>0.66542906451612893</v>
      </c>
      <c r="RA64" s="13">
        <v>0.71194454838709664</v>
      </c>
      <c r="RB64" s="13">
        <v>0.37754793548387094</v>
      </c>
      <c r="RC64" s="13">
        <v>0.45148848387096785</v>
      </c>
      <c r="RD64" s="13">
        <v>0.38489103225806454</v>
      </c>
      <c r="RE64" s="13">
        <v>0.68110287096774191</v>
      </c>
      <c r="RF64" s="13">
        <v>0.71468867741935482</v>
      </c>
      <c r="RG64" s="13">
        <v>4.9064516129032265E-3</v>
      </c>
      <c r="RH64" s="13">
        <v>4.0058990000000003</v>
      </c>
      <c r="RI64" s="13">
        <v>0.54069264516129034</v>
      </c>
      <c r="RJ64" s="13">
        <v>0.57830719354838711</v>
      </c>
      <c r="RK64" s="13">
        <v>0.66804080645161312</v>
      </c>
      <c r="RL64" s="13">
        <v>0.69517219354838722</v>
      </c>
      <c r="RM64" s="13">
        <f t="shared" si="167"/>
        <v>0.26428752971212521</v>
      </c>
      <c r="RN64" s="13">
        <v>0.45330416666666656</v>
      </c>
      <c r="RO64" s="13">
        <v>0.21281458333333325</v>
      </c>
      <c r="RP64" s="13">
        <v>6.3004166666666639E-2</v>
      </c>
      <c r="RQ64" s="13">
        <v>8.9366666666666664E-2</v>
      </c>
      <c r="RR64" s="13">
        <v>8.0872916666666642E-2</v>
      </c>
      <c r="RS64" s="13">
        <v>6.8912500000000029E-2</v>
      </c>
      <c r="RT64" s="13">
        <v>0.66977072916666691</v>
      </c>
      <c r="RU64" s="13">
        <v>0.7550275833333332</v>
      </c>
      <c r="RV64" s="13">
        <v>0.40788027083333328</v>
      </c>
      <c r="RW64" s="13">
        <v>0.54272033333333347</v>
      </c>
      <c r="RX64" s="13">
        <v>0.36052266666666655</v>
      </c>
      <c r="RY64" s="13">
        <v>0.69660537499999997</v>
      </c>
      <c r="RZ64" s="13">
        <v>0.73563087500000002</v>
      </c>
      <c r="SA64" s="13">
        <v>8.4937499999999996E-3</v>
      </c>
      <c r="SB64" s="13">
        <v>4.0786759583333341</v>
      </c>
      <c r="SC64" s="13">
        <v>0.4775635000000002</v>
      </c>
      <c r="SD64" s="13">
        <v>0.53831720833333352</v>
      </c>
      <c r="SE64" s="13">
        <v>0.61568914583333334</v>
      </c>
      <c r="SF64" s="13">
        <v>0.66031333333333331</v>
      </c>
      <c r="SG64" s="13">
        <f t="shared" si="168"/>
        <v>0.42263138171527442</v>
      </c>
      <c r="SH64" s="21">
        <v>169.13636363636363</v>
      </c>
      <c r="SI64" s="21">
        <v>-9999</v>
      </c>
      <c r="SJ64" s="21">
        <v>-9999</v>
      </c>
      <c r="SK64" s="13">
        <v>0.46889999999999998</v>
      </c>
      <c r="SL64" s="13">
        <v>0.19970000000000004</v>
      </c>
      <c r="SM64" s="13">
        <v>5.2041025641025647E-2</v>
      </c>
      <c r="SN64" s="13">
        <v>7.4700000000000003E-2</v>
      </c>
      <c r="SO64" s="13">
        <v>7.1656410256410286E-2</v>
      </c>
      <c r="SP64" s="13">
        <v>6.2187179487179479E-2</v>
      </c>
      <c r="SQ64" s="13">
        <v>0.72355364102564113</v>
      </c>
      <c r="SR64" s="13">
        <v>0.79917061538461531</v>
      </c>
      <c r="SS64" s="13">
        <v>0.45386230769230768</v>
      </c>
      <c r="ST64" s="13">
        <v>0.58540482051282061</v>
      </c>
      <c r="SU64" s="13">
        <v>0.40202989743589745</v>
      </c>
      <c r="SV64" s="13">
        <v>0.73337525641025636</v>
      </c>
      <c r="SW64" s="13">
        <v>0.76445243589743594</v>
      </c>
      <c r="SX64" s="13">
        <v>3.0435897435897429E-3</v>
      </c>
      <c r="SY64" s="13">
        <v>5.2899549487179494</v>
      </c>
      <c r="SZ64" s="13">
        <v>0.50308061538461535</v>
      </c>
      <c r="TA64" s="13">
        <v>0.55571664102564111</v>
      </c>
      <c r="TB64" s="13">
        <v>0.64507579487179478</v>
      </c>
      <c r="TC64" s="13">
        <v>0.68264623076923081</v>
      </c>
      <c r="TD64" s="13">
        <v>2.1770325430000002</v>
      </c>
      <c r="TE64" s="13">
        <v>-0.48130017400000003</v>
      </c>
      <c r="TF64" s="13">
        <f t="shared" si="73"/>
        <v>0.47068628793851025</v>
      </c>
      <c r="TG64" s="21">
        <v>133.69696969696969</v>
      </c>
      <c r="TH64" s="21">
        <f t="shared" si="169"/>
        <v>69.303030303030312</v>
      </c>
      <c r="TI64" s="24">
        <f t="shared" si="74"/>
        <v>55.38494537529138</v>
      </c>
      <c r="TJ64" s="26">
        <v>63</v>
      </c>
      <c r="TK64" s="24">
        <v>5.25</v>
      </c>
      <c r="TL64" s="13">
        <v>1.03</v>
      </c>
      <c r="TM64" s="24">
        <v>80.5</v>
      </c>
      <c r="TN64" s="24">
        <v>27.9</v>
      </c>
      <c r="TO64" s="24">
        <v>5.6</v>
      </c>
      <c r="TP64" s="24">
        <v>10.1</v>
      </c>
    </row>
    <row r="65" spans="1:536" x14ac:dyDescent="0.25">
      <c r="A65" s="10">
        <v>64</v>
      </c>
      <c r="B65" s="20">
        <v>8</v>
      </c>
      <c r="C65" s="21">
        <v>108</v>
      </c>
      <c r="D65" s="21">
        <v>1</v>
      </c>
      <c r="E65" s="10" t="s">
        <v>60</v>
      </c>
      <c r="F65" s="21">
        <v>4</v>
      </c>
      <c r="G65" s="24">
        <f t="shared" si="17"/>
        <v>179.20000000000002</v>
      </c>
      <c r="H65" s="24">
        <f t="shared" si="18"/>
        <v>59.733333333333341</v>
      </c>
      <c r="I65" s="21">
        <v>160</v>
      </c>
      <c r="J65" s="13">
        <f t="shared" si="19"/>
        <v>59.733333333333341</v>
      </c>
      <c r="K65" s="13">
        <f t="shared" si="20"/>
        <v>59.733333333333341</v>
      </c>
      <c r="L65" s="13">
        <f t="shared" si="21"/>
        <v>59.733333333333341</v>
      </c>
      <c r="M65" s="22">
        <v>408700.13032599998</v>
      </c>
      <c r="N65" s="22">
        <v>3660557.4682140001</v>
      </c>
      <c r="O65" s="23">
        <v>33.079785999999999</v>
      </c>
      <c r="P65" s="23">
        <v>-111.978211</v>
      </c>
      <c r="Q65" s="13">
        <v>51.12</v>
      </c>
      <c r="R65" s="13">
        <v>22.72</v>
      </c>
      <c r="S65" s="13">
        <v>26.160000000000004</v>
      </c>
      <c r="T65" s="13">
        <v>43.12</v>
      </c>
      <c r="U65" s="13">
        <v>18.72</v>
      </c>
      <c r="V65" s="13">
        <v>38.160000000000004</v>
      </c>
      <c r="W65" s="10">
        <v>-9999</v>
      </c>
      <c r="X65" s="10">
        <v>-9999</v>
      </c>
      <c r="Y65" s="10">
        <v>-9999</v>
      </c>
      <c r="Z65" s="13">
        <v>34.6280991735537</v>
      </c>
      <c r="AA65" s="21">
        <v>-9999</v>
      </c>
      <c r="AB65" s="21">
        <v>-9999</v>
      </c>
      <c r="AC65" s="21">
        <v>-9999</v>
      </c>
      <c r="AD65" s="10">
        <v>8.4</v>
      </c>
      <c r="AE65" s="10">
        <v>7.2</v>
      </c>
      <c r="AF65" s="13">
        <v>0.56000000000000005</v>
      </c>
      <c r="AG65" s="10" t="s">
        <v>126</v>
      </c>
      <c r="AH65" s="10">
        <v>2</v>
      </c>
      <c r="AI65" s="24">
        <v>0.9</v>
      </c>
      <c r="AJ65" s="24">
        <v>2.2999999999999998</v>
      </c>
      <c r="AK65" s="10">
        <v>5</v>
      </c>
      <c r="AL65" s="10">
        <v>267</v>
      </c>
      <c r="AM65" s="10">
        <v>30</v>
      </c>
      <c r="AN65" s="13">
        <v>1.01</v>
      </c>
      <c r="AO65" s="24">
        <v>7.5</v>
      </c>
      <c r="AP65" s="24">
        <v>12.9</v>
      </c>
      <c r="AQ65" s="13">
        <v>2.99</v>
      </c>
      <c r="AR65" s="10">
        <v>2847</v>
      </c>
      <c r="AS65" s="10">
        <v>277</v>
      </c>
      <c r="AT65" s="10">
        <v>246</v>
      </c>
      <c r="AU65" s="10">
        <v>18.3</v>
      </c>
      <c r="AV65" s="10">
        <v>0</v>
      </c>
      <c r="AW65" s="10">
        <v>4</v>
      </c>
      <c r="AX65" s="10">
        <v>77</v>
      </c>
      <c r="AY65" s="10">
        <v>13</v>
      </c>
      <c r="AZ65" s="10">
        <v>6</v>
      </c>
      <c r="BA65" s="10">
        <v>0.9</v>
      </c>
      <c r="BB65" s="10">
        <v>71</v>
      </c>
      <c r="BC65" s="25">
        <v>1.6027076800557463</v>
      </c>
      <c r="BD65" s="25">
        <v>1.164068745003997</v>
      </c>
      <c r="BE65" s="25">
        <v>1.3913130204956865</v>
      </c>
      <c r="BF65" s="25">
        <v>2.5131618158339131</v>
      </c>
      <c r="BG65" s="25">
        <v>1.8033276875560424</v>
      </c>
      <c r="BH65" s="25">
        <v>1.7123799094031558</v>
      </c>
      <c r="BI65" s="13">
        <f t="shared" si="22"/>
        <v>11.067105700238972</v>
      </c>
      <c r="BJ65" s="13">
        <f t="shared" si="23"/>
        <v>16.632357782221717</v>
      </c>
      <c r="BK65" s="13">
        <f t="shared" si="24"/>
        <v>26.685005045557368</v>
      </c>
      <c r="BL65" s="13">
        <f t="shared" ref="BL65:BM65" si="241">(BK65+(BG65*4))</f>
        <v>33.898315795781535</v>
      </c>
      <c r="BM65" s="13">
        <f t="shared" si="241"/>
        <v>40.747835433394158</v>
      </c>
      <c r="BN65" s="13">
        <f t="shared" si="26"/>
        <v>10.052647263335652</v>
      </c>
      <c r="BO65" s="13">
        <f t="shared" si="27"/>
        <v>7.2133107502241698</v>
      </c>
      <c r="BP65" s="13">
        <f t="shared" si="28"/>
        <v>6.8495196376126231</v>
      </c>
      <c r="BQ65" s="13">
        <f t="shared" si="29"/>
        <v>24.115477651172444</v>
      </c>
      <c r="BR65" s="25">
        <v>2.4040615200836193</v>
      </c>
      <c r="BS65" s="25">
        <v>1.9934052757793768</v>
      </c>
      <c r="BT65" s="25">
        <v>1.725427616815439</v>
      </c>
      <c r="BU65" s="25">
        <v>1.7433197576239197</v>
      </c>
      <c r="BV65" s="25">
        <v>4.1596094450533023</v>
      </c>
      <c r="BW65" s="25">
        <v>5.8340385285479615</v>
      </c>
      <c r="BX65" s="13">
        <f t="shared" si="30"/>
        <v>17.589867183451986</v>
      </c>
      <c r="BY65" s="13">
        <f t="shared" si="31"/>
        <v>24.491577650713744</v>
      </c>
      <c r="BZ65" s="13">
        <f t="shared" si="32"/>
        <v>31.464856681209422</v>
      </c>
      <c r="CA65" s="13">
        <f t="shared" si="33"/>
        <v>6.9732790304956787</v>
      </c>
      <c r="CB65" s="13">
        <f t="shared" si="34"/>
        <v>16.638437780213209</v>
      </c>
      <c r="CC65" s="13">
        <f t="shared" si="35"/>
        <v>23.336154114191846</v>
      </c>
      <c r="CD65" s="13">
        <f t="shared" si="36"/>
        <v>46.947870924900734</v>
      </c>
      <c r="CE65" s="13">
        <v>27.014999999999997</v>
      </c>
      <c r="CF65" s="13">
        <v>8.9249999999999989</v>
      </c>
      <c r="CG65" s="13">
        <v>2.8249999999999997</v>
      </c>
      <c r="CH65" s="13">
        <v>2.5150000000000001</v>
      </c>
      <c r="CI65" s="13">
        <v>2.68</v>
      </c>
      <c r="CJ65" s="13">
        <v>2.71</v>
      </c>
      <c r="CK65" s="13">
        <f t="shared" si="213"/>
        <v>143.76</v>
      </c>
      <c r="CL65" s="13">
        <f t="shared" si="214"/>
        <v>155.06</v>
      </c>
      <c r="CM65" s="13">
        <f t="shared" si="215"/>
        <v>165.12</v>
      </c>
      <c r="CN65" s="13">
        <f t="shared" ref="CN65:CO65" si="242">(CM65+(CI65*4))</f>
        <v>175.84</v>
      </c>
      <c r="CO65" s="13">
        <f t="shared" si="242"/>
        <v>186.68</v>
      </c>
      <c r="CP65" s="13">
        <f t="shared" si="216"/>
        <v>10.06</v>
      </c>
      <c r="CQ65" s="13">
        <f t="shared" si="217"/>
        <v>10.72</v>
      </c>
      <c r="CR65" s="13">
        <f t="shared" si="218"/>
        <v>10.84</v>
      </c>
      <c r="CS65" s="13">
        <f t="shared" si="219"/>
        <v>31.62</v>
      </c>
      <c r="CT65" s="10">
        <v>-9999</v>
      </c>
      <c r="CU65" s="10">
        <v>-9999</v>
      </c>
      <c r="CV65" s="10">
        <v>-9999</v>
      </c>
      <c r="CW65" s="10">
        <v>-9999</v>
      </c>
      <c r="CX65" s="10">
        <v>-9999</v>
      </c>
      <c r="CY65" s="10">
        <v>-9999</v>
      </c>
      <c r="CZ65" s="13">
        <v>15</v>
      </c>
      <c r="DA65" s="13">
        <v>15</v>
      </c>
      <c r="DB65" s="13">
        <v>15</v>
      </c>
      <c r="DC65" s="13">
        <v>28</v>
      </c>
      <c r="DD65" s="13">
        <v>40</v>
      </c>
      <c r="DE65" s="13">
        <v>32.666666666666664</v>
      </c>
      <c r="DF65" s="13">
        <v>47.333333333333336</v>
      </c>
      <c r="DG65" s="13">
        <v>47.666666666666664</v>
      </c>
      <c r="DH65" s="13">
        <v>62.666666666666664</v>
      </c>
      <c r="DI65" s="13">
        <v>53.666666666666664</v>
      </c>
      <c r="DJ65" s="13">
        <v>64.333333333333329</v>
      </c>
      <c r="DK65" s="13">
        <v>67.333333333333329</v>
      </c>
      <c r="DL65" s="13">
        <v>79.666666666666671</v>
      </c>
      <c r="DM65" s="13">
        <v>77.666666666666671</v>
      </c>
      <c r="DN65" s="13">
        <v>84.666666666666671</v>
      </c>
      <c r="DO65" s="13">
        <v>77.666666666666671</v>
      </c>
      <c r="DP65" s="13">
        <v>89.666666666666671</v>
      </c>
      <c r="DQ65" s="13">
        <f t="shared" si="45"/>
        <v>74.222222222222229</v>
      </c>
      <c r="DR65" s="13">
        <f t="shared" si="46"/>
        <v>74.222222222222229</v>
      </c>
      <c r="DS65" s="13">
        <v>81</v>
      </c>
      <c r="DT65" s="13">
        <v>88.333333333333329</v>
      </c>
      <c r="DU65" s="21">
        <v>131</v>
      </c>
      <c r="DV65" s="21">
        <v>147</v>
      </c>
      <c r="DW65" s="21">
        <v>166</v>
      </c>
      <c r="DX65" s="21">
        <v>171</v>
      </c>
      <c r="DY65" s="21">
        <v>178</v>
      </c>
      <c r="DZ65" s="21">
        <v>189</v>
      </c>
      <c r="EA65" s="21">
        <v>199</v>
      </c>
      <c r="EB65" s="21">
        <v>199</v>
      </c>
      <c r="EC65" s="21">
        <v>201</v>
      </c>
      <c r="ED65" s="21">
        <v>203</v>
      </c>
      <c r="EE65" s="12">
        <v>-9999</v>
      </c>
      <c r="EF65" s="12">
        <v>-9999</v>
      </c>
      <c r="EG65" s="12">
        <v>-9999</v>
      </c>
      <c r="EH65" s="12">
        <v>-9999</v>
      </c>
      <c r="EI65" s="12">
        <v>-9999</v>
      </c>
      <c r="EJ65" s="12">
        <v>-9999</v>
      </c>
      <c r="EK65" s="12">
        <v>-9999</v>
      </c>
      <c r="EL65" s="12">
        <v>-9999</v>
      </c>
      <c r="EM65" s="12">
        <v>-9999</v>
      </c>
      <c r="EN65" s="12">
        <v>-9999</v>
      </c>
      <c r="EO65" s="12">
        <v>-9999</v>
      </c>
      <c r="EP65" s="12">
        <v>-9999</v>
      </c>
      <c r="EQ65" s="12">
        <v>-9999</v>
      </c>
      <c r="ER65" s="12">
        <v>-9999</v>
      </c>
      <c r="ES65" s="12">
        <v>-9999</v>
      </c>
      <c r="ET65" s="12">
        <v>-9999</v>
      </c>
      <c r="EU65" s="12">
        <v>-9999</v>
      </c>
      <c r="EV65" s="12">
        <v>-9999</v>
      </c>
      <c r="EW65" s="12">
        <v>-9999</v>
      </c>
      <c r="EX65" s="12">
        <v>-9999</v>
      </c>
      <c r="EY65" s="13"/>
      <c r="EZ65" s="11"/>
      <c r="FA65" s="11"/>
      <c r="FB65" s="13"/>
      <c r="FC65" s="11"/>
      <c r="FD65" s="13"/>
      <c r="FE65" s="11"/>
      <c r="FF65" s="11"/>
      <c r="FG65" s="11"/>
      <c r="FH65" s="12">
        <v>-9999</v>
      </c>
      <c r="FI65" s="13">
        <v>238.10999999999996</v>
      </c>
      <c r="FJ65" s="10">
        <v>15</v>
      </c>
      <c r="FK65" s="10">
        <v>237.35999999999996</v>
      </c>
      <c r="FL65" s="10">
        <v>87</v>
      </c>
      <c r="FM65" s="10">
        <v>91.970000000000013</v>
      </c>
      <c r="FN65" s="10">
        <v>231.16</v>
      </c>
      <c r="FO65" s="10">
        <v>129.04</v>
      </c>
      <c r="FP65" s="10">
        <v>102.43</v>
      </c>
      <c r="FQ65" s="13">
        <f t="shared" si="47"/>
        <v>1004.2156862745099</v>
      </c>
      <c r="FR65" s="13">
        <f t="shared" si="48"/>
        <v>896.62114845938379</v>
      </c>
      <c r="FS65" s="13">
        <f t="shared" si="156"/>
        <v>2334.411764705882</v>
      </c>
      <c r="FT65" s="13">
        <f t="shared" si="157"/>
        <v>2327.0588235294113</v>
      </c>
      <c r="FU65" s="13">
        <f t="shared" si="49"/>
        <v>901.66666666666674</v>
      </c>
      <c r="FV65" s="13">
        <f t="shared" si="50"/>
        <v>2266.2745098039218</v>
      </c>
      <c r="FW65" s="13">
        <f t="shared" si="51"/>
        <v>7829.4117647058829</v>
      </c>
      <c r="FX65" s="13">
        <f t="shared" si="52"/>
        <v>1265.0980392156862</v>
      </c>
      <c r="FY65" s="13">
        <v>68.010000000000005</v>
      </c>
      <c r="FZ65" s="13">
        <v>60.65</v>
      </c>
      <c r="GA65" s="13">
        <f t="shared" si="53"/>
        <v>0.37999999999998835</v>
      </c>
      <c r="GB65" s="10">
        <v>3.12</v>
      </c>
      <c r="GC65" s="13">
        <f t="shared" si="54"/>
        <v>72.833647058823516</v>
      </c>
      <c r="GD65" s="13">
        <v>1.19</v>
      </c>
      <c r="GE65" s="13">
        <f t="shared" si="55"/>
        <v>27.691999999999993</v>
      </c>
      <c r="GF65" s="13">
        <v>1.9</v>
      </c>
      <c r="GG65" s="13">
        <f t="shared" si="56"/>
        <v>17.131666666666668</v>
      </c>
      <c r="GH65" s="13">
        <v>4.1100000000000003</v>
      </c>
      <c r="GI65" s="13">
        <f t="shared" si="57"/>
        <v>51.995529411764707</v>
      </c>
      <c r="GJ65" s="13">
        <f t="shared" si="58"/>
        <v>169.65284313725488</v>
      </c>
      <c r="GK65" s="13">
        <f t="shared" si="59"/>
        <v>151.47575280112042</v>
      </c>
      <c r="GL65" s="10">
        <v>18.600000000000001</v>
      </c>
      <c r="GM65" s="13">
        <v>4.0199999999999996</v>
      </c>
      <c r="GN65" s="13">
        <f t="shared" si="60"/>
        <v>3110.388746585123</v>
      </c>
      <c r="GO65" s="13">
        <v>1.52</v>
      </c>
      <c r="GP65" s="13">
        <f t="shared" si="61"/>
        <v>0.37810945273631846</v>
      </c>
      <c r="GQ65" s="13">
        <f t="shared" si="62"/>
        <v>1176.0673867685043</v>
      </c>
      <c r="GR65" s="13">
        <f t="shared" si="63"/>
        <v>1317.195473180725</v>
      </c>
      <c r="GS65" s="21">
        <v>-9999</v>
      </c>
      <c r="GT65" s="13">
        <v>3527.077777777778</v>
      </c>
      <c r="GU65" s="13">
        <f t="shared" si="64"/>
        <v>1305.0187777777778</v>
      </c>
      <c r="GV65" s="13">
        <f t="shared" si="65"/>
        <v>1461.6210311111113</v>
      </c>
      <c r="GW65" s="21">
        <v>-9999</v>
      </c>
      <c r="GX65" s="21">
        <v>-9999</v>
      </c>
      <c r="GY65" s="13">
        <v>1.84</v>
      </c>
      <c r="GZ65" s="13">
        <f t="shared" si="66"/>
        <v>1.78</v>
      </c>
      <c r="HA65" s="21">
        <v>1844</v>
      </c>
      <c r="HB65" s="13">
        <f t="shared" si="158"/>
        <v>0.44278606965174133</v>
      </c>
      <c r="HC65" s="21">
        <f>GY65*(43560/(GL65*6.667*0.454))</f>
        <v>1423.6605208250317</v>
      </c>
      <c r="HD65" s="22">
        <f>HC65/GQ65</f>
        <v>1.2105263157894737</v>
      </c>
      <c r="HE65" s="21">
        <f>HA65*(43560/(GL65*6.667*0.454))*(1/1000)</f>
        <v>1426.7554350007381</v>
      </c>
      <c r="HF65" s="13">
        <v>4.2300000000000004</v>
      </c>
      <c r="HG65" s="22">
        <f t="shared" si="67"/>
        <v>60.220840030898842</v>
      </c>
      <c r="HH65" s="22">
        <v>0</v>
      </c>
      <c r="HI65" s="13">
        <v>0.5849260869565216</v>
      </c>
      <c r="HJ65" s="13">
        <v>0.41911304347826095</v>
      </c>
      <c r="HK65" s="13">
        <v>0.42480434782608695</v>
      </c>
      <c r="HL65" s="13">
        <v>0.36081304347826088</v>
      </c>
      <c r="HM65" s="13">
        <v>0.21420434782608697</v>
      </c>
      <c r="HN65" s="13">
        <v>0.19711739130434786</v>
      </c>
      <c r="HO65" s="13">
        <v>0.23692830434782608</v>
      </c>
      <c r="HP65" s="13">
        <v>0.15853830434782609</v>
      </c>
      <c r="HQ65" s="13">
        <v>7.4711695652173921E-2</v>
      </c>
      <c r="HR65" s="13">
        <v>-6.7809130434782604E-3</v>
      </c>
      <c r="HS65" s="13">
        <v>0.16512908695652173</v>
      </c>
      <c r="HT65" s="13">
        <v>0.46385947826086954</v>
      </c>
      <c r="HU65" s="13">
        <v>0.49585695652173911</v>
      </c>
      <c r="HV65" s="13">
        <v>0.14660869565217388</v>
      </c>
      <c r="HW65" s="13">
        <v>0.62135234782608706</v>
      </c>
      <c r="HX65" s="13">
        <v>1.0422237391304348</v>
      </c>
      <c r="HY65" s="13">
        <v>0.69697669565217368</v>
      </c>
      <c r="HZ65" s="13">
        <v>1.035874</v>
      </c>
      <c r="IA65" s="13">
        <v>0.73961091304347837</v>
      </c>
      <c r="IB65" s="13">
        <v>0.61072608695652175</v>
      </c>
      <c r="IC65" s="13">
        <v>0.45154782608695665</v>
      </c>
      <c r="ID65" s="13">
        <v>0.44502608695652174</v>
      </c>
      <c r="IE65" s="13">
        <v>0.40558695652173915</v>
      </c>
      <c r="IF65" s="13">
        <v>0.28242173913043483</v>
      </c>
      <c r="IG65" s="13">
        <v>0.25656521739130428</v>
      </c>
      <c r="IH65" s="13">
        <v>0.20172504347826087</v>
      </c>
      <c r="II65" s="13">
        <v>0.156809</v>
      </c>
      <c r="IJ65" s="13">
        <v>5.3540652173913059E-2</v>
      </c>
      <c r="IK65" s="13">
        <v>7.167391304347826E-3</v>
      </c>
      <c r="IL65" s="13">
        <v>0.14979721739130425</v>
      </c>
      <c r="IM65" s="13">
        <v>0.3674705652173913</v>
      </c>
      <c r="IN65" s="13">
        <v>0.40823017391304356</v>
      </c>
      <c r="IO65" s="13">
        <v>0.12316521739130436</v>
      </c>
      <c r="IP65" s="13">
        <v>0.50587730434782596</v>
      </c>
      <c r="IQ65" s="13">
        <v>0.95583804347826073</v>
      </c>
      <c r="IR65" s="13">
        <v>0.74203786956521745</v>
      </c>
      <c r="IS65" s="13">
        <v>0.96109621739130435</v>
      </c>
      <c r="IT65" s="13">
        <v>0.77526865217391283</v>
      </c>
      <c r="IU65" s="13">
        <v>0.65923902439024396</v>
      </c>
      <c r="IV65" s="13">
        <v>0.46076097560975615</v>
      </c>
      <c r="IW65" s="13">
        <v>0.45949024390243914</v>
      </c>
      <c r="IX65" s="13">
        <v>0.40792682926829271</v>
      </c>
      <c r="IY65" s="13">
        <v>0.29756097560975603</v>
      </c>
      <c r="IZ65" s="13">
        <v>0.25894878048780484</v>
      </c>
      <c r="JA65" s="13">
        <v>0.23527451219512197</v>
      </c>
      <c r="JB65" s="13">
        <v>0.17811587804878048</v>
      </c>
      <c r="JC65" s="13">
        <v>6.0784560975609754E-2</v>
      </c>
      <c r="JD65" s="13">
        <v>1.1224634146341464E-3</v>
      </c>
      <c r="JE65" s="13">
        <v>0.17704278048780486</v>
      </c>
      <c r="JF65" s="13">
        <v>0.37740726829268284</v>
      </c>
      <c r="JG65" s="13">
        <v>0.43553595121951211</v>
      </c>
      <c r="JH65" s="13">
        <v>0.11036585365853654</v>
      </c>
      <c r="JI65" s="13">
        <v>0.61637802439024381</v>
      </c>
      <c r="JJ65" s="13">
        <v>0.99708568292682931</v>
      </c>
      <c r="JK65" s="13">
        <v>0.75262109756097573</v>
      </c>
      <c r="JL65" s="13">
        <v>0.99740858536585364</v>
      </c>
      <c r="JM65" s="13">
        <v>0.78960853658536589</v>
      </c>
      <c r="JN65" s="13">
        <v>0.69730952380952371</v>
      </c>
      <c r="JO65" s="13">
        <v>0.45622857142857143</v>
      </c>
      <c r="JP65" s="13">
        <v>0.46777619047619057</v>
      </c>
      <c r="JQ65" s="13">
        <v>0.40925238095238087</v>
      </c>
      <c r="JR65" s="13">
        <v>0.30026190476190473</v>
      </c>
      <c r="JS65" s="13">
        <v>0.26042380952380956</v>
      </c>
      <c r="JT65" s="13">
        <v>0.26026466666666664</v>
      </c>
      <c r="JU65" s="13">
        <v>0.19694919047619047</v>
      </c>
      <c r="JV65" s="13">
        <v>5.4262523809523809E-2</v>
      </c>
      <c r="JW65" s="13">
        <v>-1.252404761904762E-2</v>
      </c>
      <c r="JX65" s="13">
        <v>0.20896580952380953</v>
      </c>
      <c r="JY65" s="13">
        <v>0.3979563333333333</v>
      </c>
      <c r="JZ65" s="13">
        <v>0.45609061904761911</v>
      </c>
      <c r="KA65" s="13">
        <v>0.10899047619047618</v>
      </c>
      <c r="KB65" s="13">
        <v>0.70429809523809528</v>
      </c>
      <c r="KC65" s="13">
        <v>1.0626953333333333</v>
      </c>
      <c r="KD65" s="13">
        <v>0.80307328571428571</v>
      </c>
      <c r="KE65" s="13">
        <v>1.051830761904762</v>
      </c>
      <c r="KF65" s="13">
        <v>0.83703833333333355</v>
      </c>
      <c r="KG65" s="13">
        <v>0.56010833333333332</v>
      </c>
      <c r="KH65" s="13">
        <v>0.36716666666666659</v>
      </c>
      <c r="KI65" s="13">
        <v>0.33494166666666664</v>
      </c>
      <c r="KJ65" s="13">
        <v>0.33517916666666664</v>
      </c>
      <c r="KK65" s="13">
        <v>0.23174166666666665</v>
      </c>
      <c r="KL65" s="13">
        <v>0.19996250000000002</v>
      </c>
      <c r="KM65" s="13">
        <v>0.25085887500000004</v>
      </c>
      <c r="KN65" s="13">
        <v>0.25137566666666672</v>
      </c>
      <c r="KO65" s="13">
        <v>4.5571499999999994E-2</v>
      </c>
      <c r="KP65" s="13">
        <v>4.6126125000000011E-2</v>
      </c>
      <c r="KQ65" s="13">
        <v>0.20778025</v>
      </c>
      <c r="KR65" s="13">
        <v>0.4143962083333334</v>
      </c>
      <c r="KS65" s="13">
        <v>0.47344891666666661</v>
      </c>
      <c r="KT65" s="13">
        <v>0.1034375</v>
      </c>
      <c r="KU65" s="13">
        <v>0.67300191666666676</v>
      </c>
      <c r="KV65" s="13">
        <v>0.83310300000000004</v>
      </c>
      <c r="KW65" s="13">
        <v>0.83298029166666687</v>
      </c>
      <c r="KX65" s="13">
        <v>0.86174283333333312</v>
      </c>
      <c r="KY65" s="13">
        <v>0.86174062500000026</v>
      </c>
      <c r="KZ65" s="13">
        <v>0.51371666666666682</v>
      </c>
      <c r="LA65" s="13">
        <v>0.30745333333333325</v>
      </c>
      <c r="LB65" s="13">
        <v>0.26197333333333339</v>
      </c>
      <c r="LC65" s="13">
        <v>0.24412666666666669</v>
      </c>
      <c r="LD65" s="13">
        <v>0.19642999999999999</v>
      </c>
      <c r="LE65" s="13">
        <v>0.17015</v>
      </c>
      <c r="LF65" s="13">
        <v>0.3545235333333332</v>
      </c>
      <c r="LG65" s="13">
        <v>0.32453413333333336</v>
      </c>
      <c r="LH65" s="13">
        <v>0.1151170333333333</v>
      </c>
      <c r="LI65" s="13">
        <v>8.1314166666666646E-2</v>
      </c>
      <c r="LJ65" s="13">
        <v>0.2503171666666667</v>
      </c>
      <c r="LK65" s="13">
        <v>0.44593183333333319</v>
      </c>
      <c r="LL65" s="13">
        <v>0.50145956666666647</v>
      </c>
      <c r="LM65" s="13">
        <v>4.7696666666666665E-2</v>
      </c>
      <c r="LN65" s="13">
        <v>1.1166895333333329</v>
      </c>
      <c r="LO65" s="13">
        <v>0.78106473333333315</v>
      </c>
      <c r="LP65" s="13">
        <v>0.71304020000000001</v>
      </c>
      <c r="LQ65" s="13">
        <v>0.82475896666666693</v>
      </c>
      <c r="LR65" s="13">
        <v>0.77057326666666648</v>
      </c>
      <c r="LS65" s="13">
        <v>41.753333333</v>
      </c>
      <c r="LT65" s="13">
        <v>42.923333333000002</v>
      </c>
      <c r="LU65" s="13">
        <v>109.2</v>
      </c>
      <c r="LV65" s="13">
        <f t="shared" si="96"/>
        <v>21.799999999999997</v>
      </c>
      <c r="LW65" s="13">
        <f t="shared" si="161"/>
        <v>7.0748441066666663</v>
      </c>
      <c r="LX65" s="13">
        <v>0.4622</v>
      </c>
      <c r="LY65" s="13">
        <v>0.26190000000000002</v>
      </c>
      <c r="LZ65" s="13">
        <v>0.1885</v>
      </c>
      <c r="MA65" s="13">
        <v>0.19189999999999999</v>
      </c>
      <c r="MB65" s="13">
        <v>0.15160000000000001</v>
      </c>
      <c r="MC65" s="13">
        <v>0.13320000000000001</v>
      </c>
      <c r="MD65" s="13">
        <v>0.41120000000000001</v>
      </c>
      <c r="ME65" s="13">
        <v>0.41930000000000001</v>
      </c>
      <c r="MF65" s="13">
        <v>0.15440000000000001</v>
      </c>
      <c r="MG65" s="13">
        <v>0.1638</v>
      </c>
      <c r="MH65" s="13">
        <v>0.27510000000000001</v>
      </c>
      <c r="MI65" s="13">
        <v>0.50439999999999996</v>
      </c>
      <c r="MJ65" s="13">
        <v>0.55079999999999996</v>
      </c>
      <c r="MK65" s="13">
        <v>4.02E-2</v>
      </c>
      <c r="ML65" s="13">
        <v>1.4225000000000001</v>
      </c>
      <c r="MM65" s="13">
        <v>0.66</v>
      </c>
      <c r="MN65" s="13">
        <v>0.67279999999999995</v>
      </c>
      <c r="MO65" s="13">
        <v>0.73260000000000003</v>
      </c>
      <c r="MP65" s="13">
        <v>0.74319999999999997</v>
      </c>
      <c r="MQ65" s="13">
        <v>36.247777778</v>
      </c>
      <c r="MR65" s="13">
        <v>37.200000000000003</v>
      </c>
      <c r="MS65" s="13">
        <v>37.08</v>
      </c>
      <c r="MT65" s="13">
        <f t="shared" si="69"/>
        <v>0.83222222199999862</v>
      </c>
      <c r="MU65" s="13">
        <v>127.48947368</v>
      </c>
      <c r="MV65" s="13">
        <f t="shared" si="70"/>
        <v>19.510526319999997</v>
      </c>
      <c r="MW65" s="13">
        <f t="shared" si="162"/>
        <v>8.1807636859759985</v>
      </c>
      <c r="MX65" s="13">
        <v>0.35850344827586211</v>
      </c>
      <c r="MY65" s="13">
        <v>0.19534137931034479</v>
      </c>
      <c r="MZ65" s="13">
        <v>0.13447241379310343</v>
      </c>
      <c r="NA65" s="13">
        <v>0.13683448275862067</v>
      </c>
      <c r="NB65" s="13">
        <v>0.10721724137931034</v>
      </c>
      <c r="NC65" s="13">
        <v>9.1144827586206872E-2</v>
      </c>
      <c r="ND65" s="13">
        <v>0.4459146551724138</v>
      </c>
      <c r="NE65" s="13">
        <v>0.45385006896551711</v>
      </c>
      <c r="NF65" s="13">
        <v>0.17611951724137931</v>
      </c>
      <c r="NG65" s="13">
        <v>0.18546841379310339</v>
      </c>
      <c r="NH65" s="13">
        <v>0.29335510344827581</v>
      </c>
      <c r="NI65" s="13">
        <v>0.53845613793103453</v>
      </c>
      <c r="NJ65" s="13">
        <v>0.59338951724137945</v>
      </c>
      <c r="NK65" s="13">
        <v>2.9617241379310343E-2</v>
      </c>
      <c r="NL65" s="13">
        <v>1.6308279655172413</v>
      </c>
      <c r="NM65" s="13">
        <v>0.64690558620689653</v>
      </c>
      <c r="NN65" s="13">
        <v>0.65775899999999998</v>
      </c>
      <c r="NO65" s="13">
        <v>0.72568506896551732</v>
      </c>
      <c r="NP65" s="13">
        <v>0.73449310344827601</v>
      </c>
      <c r="NQ65" s="13">
        <v>48.149333333000001</v>
      </c>
      <c r="NR65" s="13">
        <v>40.26</v>
      </c>
      <c r="NS65" s="13">
        <v>136.68</v>
      </c>
      <c r="NT65" s="13">
        <f t="shared" si="71"/>
        <v>29.319999999999993</v>
      </c>
      <c r="NU65" s="13">
        <f t="shared" si="163"/>
        <v>13.306884022068958</v>
      </c>
      <c r="NV65" s="13">
        <v>0.41326440677966109</v>
      </c>
      <c r="NW65" s="13">
        <v>0.20519830508474568</v>
      </c>
      <c r="NX65" s="13">
        <v>0.12321525423728814</v>
      </c>
      <c r="NY65" s="13">
        <v>0.12606271186440676</v>
      </c>
      <c r="NZ65" s="13">
        <v>0.10600677966101696</v>
      </c>
      <c r="OA65" s="13">
        <v>8.6069491525423758E-2</v>
      </c>
      <c r="OB65" s="13">
        <v>0.53006681355932206</v>
      </c>
      <c r="OC65" s="13">
        <v>0.53953557627118631</v>
      </c>
      <c r="OD65" s="13">
        <v>0.23845681355932205</v>
      </c>
      <c r="OE65" s="13">
        <v>0.25023066101694913</v>
      </c>
      <c r="OF65" s="13">
        <v>0.33508794915254225</v>
      </c>
      <c r="OG65" s="13">
        <v>0.59008264406779687</v>
      </c>
      <c r="OH65" s="13">
        <v>0.65345306779661028</v>
      </c>
      <c r="OI65" s="13">
        <v>2.0055932203389828E-2</v>
      </c>
      <c r="OJ65" s="13">
        <v>2.2984555084745759</v>
      </c>
      <c r="OK65" s="13">
        <v>0.62248816949152519</v>
      </c>
      <c r="OL65" s="13">
        <v>0.6344573389830509</v>
      </c>
      <c r="OM65" s="13">
        <v>0.71666683050847446</v>
      </c>
      <c r="ON65" s="13">
        <v>0.72596722033898298</v>
      </c>
      <c r="OO65" s="13">
        <v>38.249393939000001</v>
      </c>
      <c r="OP65" s="13">
        <v>40.530606061</v>
      </c>
      <c r="OQ65" s="13">
        <v>125.71212121000001</v>
      </c>
      <c r="OR65" s="13">
        <f t="shared" si="80"/>
        <v>45.287878789999994</v>
      </c>
      <c r="OS65" s="13">
        <f t="shared" si="175"/>
        <v>24.434421781062284</v>
      </c>
      <c r="OT65" s="13">
        <v>0.45900555555555544</v>
      </c>
      <c r="OU65" s="13">
        <v>0.22167222222222216</v>
      </c>
      <c r="OV65" s="13">
        <v>0.10357777777777777</v>
      </c>
      <c r="OW65" s="13">
        <v>0.1193833333333333</v>
      </c>
      <c r="OX65" s="13">
        <v>0.10714444444444444</v>
      </c>
      <c r="OY65" s="13">
        <v>9.2961111111111105E-2</v>
      </c>
      <c r="OZ65" s="13">
        <v>0.58578533333333338</v>
      </c>
      <c r="PA65" s="13">
        <v>0.63045711111111091</v>
      </c>
      <c r="PB65" s="13">
        <v>0.29952600000000001</v>
      </c>
      <c r="PC65" s="13">
        <v>0.36287811111111112</v>
      </c>
      <c r="PD65" s="13">
        <v>0.34762483333333327</v>
      </c>
      <c r="PE65" s="13">
        <v>0.62040949999999995</v>
      </c>
      <c r="PF65" s="13">
        <v>0.66202316666666672</v>
      </c>
      <c r="PG65" s="13">
        <v>1.2238888888888888E-2</v>
      </c>
      <c r="PH65" s="13">
        <v>2.8528998333333333</v>
      </c>
      <c r="PI65" s="13">
        <v>0.55089033333333337</v>
      </c>
      <c r="PJ65" s="13">
        <v>0.59256511111111121</v>
      </c>
      <c r="PK65" s="13">
        <v>0.66593861111111119</v>
      </c>
      <c r="PL65" s="13">
        <v>0.69690783333333339</v>
      </c>
      <c r="PM65" s="13">
        <f t="shared" si="164"/>
        <v>0.2089573394479009</v>
      </c>
      <c r="PN65" s="13">
        <v>43.252000000000002</v>
      </c>
      <c r="PO65" s="13">
        <v>44.34</v>
      </c>
      <c r="PP65" s="13">
        <v>42.73</v>
      </c>
      <c r="PQ65" s="13">
        <f t="shared" si="92"/>
        <v>42.521042660552098</v>
      </c>
      <c r="PR65" s="13">
        <v>122.31333333000001</v>
      </c>
      <c r="PS65" s="13">
        <f t="shared" si="200"/>
        <v>66.686666669999994</v>
      </c>
      <c r="PT65" s="13">
        <f t="shared" si="165"/>
        <v>42.043083218397804</v>
      </c>
      <c r="PU65" s="13">
        <v>0.363068</v>
      </c>
      <c r="PV65" s="13">
        <v>0.168992</v>
      </c>
      <c r="PW65" s="13">
        <v>9.4252000000000016E-2</v>
      </c>
      <c r="PX65" s="13">
        <v>0.10162</v>
      </c>
      <c r="PY65" s="13">
        <v>8.5776000000000005E-2</v>
      </c>
      <c r="PZ65" s="13">
        <v>6.900400000000001E-2</v>
      </c>
      <c r="QA65" s="13">
        <v>0.56041331999999999</v>
      </c>
      <c r="QB65" s="13">
        <v>0.58599768000000008</v>
      </c>
      <c r="QC65" s="13">
        <v>0.24764167999999995</v>
      </c>
      <c r="QD65" s="13">
        <v>0.28299067999999999</v>
      </c>
      <c r="QE65" s="13">
        <v>0.36404999999999998</v>
      </c>
      <c r="QF65" s="13">
        <v>0.61627308000000003</v>
      </c>
      <c r="QG65" s="13">
        <v>0.67920056000000006</v>
      </c>
      <c r="QH65" s="13">
        <v>1.5843999999999997E-2</v>
      </c>
      <c r="QI65" s="13">
        <v>2.5897481199999999</v>
      </c>
      <c r="QJ65" s="13">
        <v>0.62229283999999996</v>
      </c>
      <c r="QK65" s="13">
        <v>0.65125548</v>
      </c>
      <c r="QL65" s="13">
        <v>0.72254700000000016</v>
      </c>
      <c r="QM65" s="13">
        <v>0.74384972000000005</v>
      </c>
      <c r="QN65" s="13">
        <f t="shared" si="166"/>
        <v>0.10984802736493651</v>
      </c>
      <c r="QO65" s="13">
        <v>52.36</v>
      </c>
      <c r="QP65" s="13">
        <v>39.478000000000002</v>
      </c>
      <c r="QQ65" s="13">
        <v>128.91999999999999</v>
      </c>
      <c r="QR65" s="13">
        <f t="shared" si="205"/>
        <v>60.080000000000013</v>
      </c>
      <c r="QS65" s="13">
        <f t="shared" si="206"/>
        <v>35.206740614400012</v>
      </c>
      <c r="QT65" s="13">
        <v>0.34276969696969695</v>
      </c>
      <c r="QU65" s="13">
        <v>0.16195151515151515</v>
      </c>
      <c r="QV65" s="13">
        <v>9.1290909090909117E-2</v>
      </c>
      <c r="QW65" s="13">
        <v>9.3130303030303035E-2</v>
      </c>
      <c r="QX65" s="13">
        <v>8.3830303030303005E-2</v>
      </c>
      <c r="QY65" s="13">
        <v>6.9581818181818189E-2</v>
      </c>
      <c r="QZ65" s="13">
        <v>0.57081187878787865</v>
      </c>
      <c r="RA65" s="13">
        <v>0.57750018181818197</v>
      </c>
      <c r="RB65" s="13">
        <v>0.26873512121212118</v>
      </c>
      <c r="RC65" s="13">
        <v>0.27825127272727279</v>
      </c>
      <c r="RD65" s="13">
        <v>0.35765584848484838</v>
      </c>
      <c r="RE65" s="13">
        <v>0.60547230303030308</v>
      </c>
      <c r="RF65" s="13">
        <v>0.66084848484848469</v>
      </c>
      <c r="RG65" s="13">
        <v>9.3000000000000027E-3</v>
      </c>
      <c r="RH65" s="13">
        <v>2.7017209393939399</v>
      </c>
      <c r="RI65" s="13">
        <v>0.62183175757575726</v>
      </c>
      <c r="RJ65" s="13">
        <v>0.62808236363636361</v>
      </c>
      <c r="RK65" s="13">
        <v>0.72092069696969718</v>
      </c>
      <c r="RL65" s="13">
        <v>0.72555772727272738</v>
      </c>
      <c r="RM65" s="13">
        <f t="shared" si="167"/>
        <v>0.10093504807082972</v>
      </c>
      <c r="RN65" s="13">
        <v>0.34651794871794867</v>
      </c>
      <c r="RO65" s="13">
        <v>0.17815897435897435</v>
      </c>
      <c r="RP65" s="13">
        <v>7.9115384615384615E-2</v>
      </c>
      <c r="RQ65" s="13">
        <v>9.335128205128207E-2</v>
      </c>
      <c r="RR65" s="13">
        <v>7.932051282051282E-2</v>
      </c>
      <c r="RS65" s="13">
        <v>6.4194871794871808E-2</v>
      </c>
      <c r="RT65" s="13">
        <v>0.57356069230769258</v>
      </c>
      <c r="RU65" s="13">
        <v>0.62653484615384591</v>
      </c>
      <c r="RV65" s="13">
        <v>0.31141369230769234</v>
      </c>
      <c r="RW65" s="13">
        <v>0.38438753846153834</v>
      </c>
      <c r="RX65" s="13">
        <v>0.3199701794871796</v>
      </c>
      <c r="RY65" s="13">
        <v>0.62615946153846158</v>
      </c>
      <c r="RZ65" s="13">
        <v>0.68585405128205135</v>
      </c>
      <c r="SA65" s="13">
        <v>1.4030769230769234E-2</v>
      </c>
      <c r="SB65" s="13">
        <v>2.7257490512820501</v>
      </c>
      <c r="SC65" s="13">
        <v>0.51072246153846146</v>
      </c>
      <c r="SD65" s="13">
        <v>0.55815082051282061</v>
      </c>
      <c r="SE65" s="13">
        <v>0.62863807692307727</v>
      </c>
      <c r="SF65" s="13">
        <v>0.66460133333333338</v>
      </c>
      <c r="SG65" s="13">
        <f t="shared" si="168"/>
        <v>0.18483957501797069</v>
      </c>
      <c r="SH65" s="21">
        <v>163.44736842105263</v>
      </c>
      <c r="SI65" s="21">
        <v>-9999</v>
      </c>
      <c r="SJ65" s="21">
        <v>-9999</v>
      </c>
      <c r="SK65" s="13">
        <v>0.37139142857142859</v>
      </c>
      <c r="SL65" s="13">
        <v>0.17137428571428567</v>
      </c>
      <c r="SM65" s="13">
        <v>6.9934285714285713E-2</v>
      </c>
      <c r="SN65" s="13">
        <v>8.0874285714285746E-2</v>
      </c>
      <c r="SO65" s="13">
        <v>7.0642857142857146E-2</v>
      </c>
      <c r="SP65" s="13">
        <v>6.1277142857142849E-2</v>
      </c>
      <c r="SQ65" s="13">
        <v>0.64104908571428576</v>
      </c>
      <c r="SR65" s="13">
        <v>0.68153485714285722</v>
      </c>
      <c r="SS65" s="13">
        <v>0.35781399999999991</v>
      </c>
      <c r="ST65" s="13">
        <v>0.4193584857142858</v>
      </c>
      <c r="SU65" s="13">
        <v>0.3679241428571427</v>
      </c>
      <c r="SV65" s="13">
        <v>0.6795031714285712</v>
      </c>
      <c r="SW65" s="13">
        <v>0.71556337142857129</v>
      </c>
      <c r="SX65" s="13">
        <v>1.023142857142857E-2</v>
      </c>
      <c r="SY65" s="13">
        <v>3.6012468857142852</v>
      </c>
      <c r="SZ65" s="13">
        <v>0.54022054285714272</v>
      </c>
      <c r="TA65" s="13">
        <v>0.57433254285714264</v>
      </c>
      <c r="TB65" s="13">
        <v>0.66348700000000005</v>
      </c>
      <c r="TC65" s="13">
        <v>0.68838974285714305</v>
      </c>
      <c r="TD65" s="13">
        <v>4.3755620579999999</v>
      </c>
      <c r="TE65" s="13">
        <v>-0.20481223200000001</v>
      </c>
      <c r="TF65" s="13">
        <f t="shared" si="73"/>
        <v>0.20422504963843596</v>
      </c>
      <c r="TG65" s="21">
        <v>143.14705882352942</v>
      </c>
      <c r="TH65" s="21">
        <f t="shared" si="169"/>
        <v>59.85294117647058</v>
      </c>
      <c r="TI65" s="24">
        <f t="shared" si="74"/>
        <v>40.791865714285713</v>
      </c>
      <c r="TJ65" s="26">
        <v>64</v>
      </c>
      <c r="TK65" s="24">
        <v>5.19</v>
      </c>
      <c r="TL65" s="13">
        <v>1.01</v>
      </c>
      <c r="TM65" s="24">
        <v>79.900000000000006</v>
      </c>
      <c r="TN65" s="24">
        <v>27.4</v>
      </c>
      <c r="TO65" s="24">
        <v>5.4</v>
      </c>
      <c r="TP65" s="24">
        <v>11.5</v>
      </c>
    </row>
  </sheetData>
  <pageMargins left="0.7" right="0.7" top="0.75" bottom="0.75" header="0.3" footer="0.3"/>
  <pageSetup scale="10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L82"/>
  <sheetViews>
    <sheetView zoomScaleNormal="100" workbookViewId="0">
      <pane xSplit="8" ySplit="1" topLeftCell="I2" activePane="bottomRight" state="frozen"/>
      <selection pane="topRight" activeCell="I1" sqref="I1"/>
      <selection pane="bottomLeft" activeCell="A2" sqref="A2"/>
      <selection pane="bottomRight"/>
    </sheetView>
  </sheetViews>
  <sheetFormatPr defaultColWidth="9.140625" defaultRowHeight="15" x14ac:dyDescent="0.25"/>
  <cols>
    <col min="1" max="1" width="13.42578125" style="4" bestFit="1" customWidth="1"/>
    <col min="2" max="2" width="12.140625" style="4" bestFit="1" customWidth="1"/>
    <col min="3" max="3" width="7.140625" style="4" customWidth="1"/>
    <col min="4" max="4" width="6.85546875" style="4" customWidth="1"/>
    <col min="5" max="5" width="13.7109375" style="4" customWidth="1"/>
    <col min="6" max="6" width="12.85546875" style="4" customWidth="1"/>
    <col min="7" max="7" width="13.7109375" style="4" customWidth="1"/>
    <col min="8" max="8" width="12.85546875" style="4" customWidth="1"/>
    <col min="9" max="9" width="24.85546875" style="4" bestFit="1" customWidth="1"/>
    <col min="10" max="10" width="25.140625" style="4" bestFit="1" customWidth="1"/>
    <col min="11" max="11" width="23.7109375" style="4" bestFit="1" customWidth="1"/>
    <col min="12" max="12" width="24" style="4" bestFit="1" customWidth="1"/>
    <col min="13" max="13" width="25.28515625" style="4" bestFit="1" customWidth="1"/>
    <col min="14" max="14" width="25.5703125" style="4" bestFit="1" customWidth="1"/>
    <col min="15" max="15" width="23.7109375" style="4" bestFit="1" customWidth="1"/>
    <col min="16" max="16" width="23.5703125" style="4" bestFit="1" customWidth="1"/>
    <col min="17" max="17" width="23.7109375" style="4" bestFit="1" customWidth="1"/>
    <col min="18" max="18" width="21.42578125" style="4" bestFit="1" customWidth="1"/>
    <col min="19" max="19" width="20.42578125" style="4" bestFit="1" customWidth="1"/>
    <col min="20" max="20" width="21.140625" style="4" bestFit="1" customWidth="1"/>
    <col min="21" max="21" width="20.140625" style="4" bestFit="1" customWidth="1"/>
    <col min="22" max="22" width="21.140625" style="4" bestFit="1" customWidth="1"/>
    <col min="23" max="23" width="20.140625" style="4" bestFit="1" customWidth="1"/>
    <col min="24" max="24" width="20.85546875" style="4" bestFit="1" customWidth="1"/>
    <col min="25" max="25" width="19.85546875" style="4" bestFit="1" customWidth="1"/>
    <col min="26" max="26" width="21.42578125" style="4" bestFit="1" customWidth="1"/>
    <col min="27" max="27" width="20.42578125" style="4" bestFit="1" customWidth="1"/>
    <col min="28" max="28" width="21.42578125" style="4" bestFit="1" customWidth="1"/>
    <col min="29" max="29" width="20.140625" style="4" bestFit="1" customWidth="1"/>
    <col min="30" max="30" width="22" style="4" bestFit="1" customWidth="1"/>
    <col min="31" max="31" width="20.85546875" style="4" bestFit="1" customWidth="1"/>
    <col min="32" max="32" width="21.42578125" style="4" bestFit="1" customWidth="1"/>
    <col min="33" max="33" width="20.42578125" style="4" bestFit="1" customWidth="1"/>
    <col min="34" max="34" width="21.140625" style="4" bestFit="1" customWidth="1"/>
    <col min="35" max="35" width="20.140625" style="4" bestFit="1" customWidth="1"/>
    <col min="36" max="36" width="34.7109375" style="4" bestFit="1" customWidth="1"/>
    <col min="37" max="37" width="35" style="4" bestFit="1" customWidth="1"/>
    <col min="38" max="39" width="34.7109375" style="4" bestFit="1" customWidth="1"/>
    <col min="40" max="41" width="35.140625" style="4" bestFit="1" customWidth="1"/>
    <col min="42" max="43" width="35.7109375" style="4" bestFit="1" customWidth="1"/>
    <col min="44" max="44" width="35.140625" style="4" bestFit="1" customWidth="1"/>
    <col min="45" max="45" width="35" style="4" bestFit="1" customWidth="1"/>
    <col min="46" max="46" width="14.42578125" style="4" bestFit="1" customWidth="1"/>
    <col min="47" max="47" width="14.140625" style="4" bestFit="1" customWidth="1"/>
    <col min="48" max="48" width="14.7109375" style="4" bestFit="1" customWidth="1"/>
    <col min="49" max="50" width="14.140625" style="4" bestFit="1" customWidth="1"/>
    <col min="51" max="52" width="14.7109375" style="4" bestFit="1" customWidth="1"/>
    <col min="53" max="54" width="15.140625" style="4" bestFit="1" customWidth="1"/>
    <col min="55" max="55" width="14.7109375" style="4" bestFit="1" customWidth="1"/>
    <col min="56" max="56" width="14.42578125" style="4" bestFit="1" customWidth="1"/>
    <col min="57" max="57" width="14.140625" style="4" bestFit="1" customWidth="1"/>
    <col min="58" max="58" width="14.7109375" style="4" bestFit="1" customWidth="1"/>
    <col min="59" max="60" width="14.140625" style="4" bestFit="1" customWidth="1"/>
    <col min="61" max="62" width="14.7109375" style="4" bestFit="1" customWidth="1"/>
    <col min="63" max="64" width="15.140625" style="4" bestFit="1" customWidth="1"/>
    <col min="65" max="65" width="14.7109375" style="4" bestFit="1" customWidth="1"/>
    <col min="66" max="67" width="16" style="4" bestFit="1" customWidth="1"/>
    <col min="68" max="68" width="9.7109375" style="4" bestFit="1" customWidth="1"/>
    <col min="69" max="71" width="16" style="4" bestFit="1" customWidth="1"/>
    <col min="72" max="72" width="9.42578125" style="4" bestFit="1" customWidth="1"/>
    <col min="73" max="73" width="9.28515625" style="4" bestFit="1" customWidth="1"/>
    <col min="74" max="75" width="8.7109375" style="4" customWidth="1"/>
    <col min="76" max="76" width="15" style="4" bestFit="1" customWidth="1"/>
    <col min="77" max="77" width="16.5703125" style="4" bestFit="1" customWidth="1"/>
    <col min="78" max="78" width="15.7109375" style="4" bestFit="1" customWidth="1"/>
    <col min="79" max="79" width="16.5703125" style="4" bestFit="1" customWidth="1"/>
    <col min="80" max="80" width="15.7109375" style="4" bestFit="1" customWidth="1"/>
    <col min="81" max="81" width="16.28515625" style="4" bestFit="1" customWidth="1"/>
    <col min="82" max="82" width="16" style="4" bestFit="1" customWidth="1"/>
    <col min="83" max="83" width="14.7109375" style="4" bestFit="1" customWidth="1"/>
    <col min="84" max="84" width="12.5703125" style="4" bestFit="1" customWidth="1"/>
    <col min="85" max="85" width="15" style="4" bestFit="1" customWidth="1"/>
    <col min="86" max="86" width="12.85546875" style="4" bestFit="1" customWidth="1"/>
    <col min="87" max="88" width="13.7109375" style="4" bestFit="1" customWidth="1"/>
    <col min="89" max="89" width="14.42578125" style="4" bestFit="1" customWidth="1"/>
    <col min="90" max="90" width="22" style="4" bestFit="1" customWidth="1"/>
    <col min="91" max="91" width="13.85546875" style="4" bestFit="1" customWidth="1"/>
    <col min="92" max="92" width="15.140625" style="4" bestFit="1" customWidth="1"/>
    <col min="93" max="93" width="11.5703125" style="4" bestFit="1" customWidth="1"/>
    <col min="94" max="94" width="9.42578125" style="4" bestFit="1" customWidth="1"/>
    <col min="95" max="95" width="13.7109375" style="4" bestFit="1" customWidth="1"/>
    <col min="96" max="96" width="16" style="4" customWidth="1"/>
    <col min="97" max="97" width="15.7109375" style="4" customWidth="1"/>
    <col min="98" max="98" width="16.7109375" style="4" customWidth="1"/>
    <col min="99" max="99" width="14.42578125" style="4" customWidth="1"/>
    <col min="100" max="100" width="16" style="4" bestFit="1" customWidth="1"/>
    <col min="101" max="101" width="14.7109375" style="4" bestFit="1" customWidth="1"/>
    <col min="102" max="102" width="16" style="4" bestFit="1" customWidth="1"/>
    <col min="103" max="104" width="14.7109375" style="4" bestFit="1" customWidth="1"/>
    <col min="105" max="105" width="27.42578125" style="4" bestFit="1" customWidth="1"/>
    <col min="106" max="106" width="19.42578125" style="4" bestFit="1" customWidth="1"/>
    <col min="107" max="107" width="16" style="4" bestFit="1" customWidth="1"/>
    <col min="108" max="108" width="13.85546875" style="4" bestFit="1" customWidth="1"/>
    <col min="109" max="110" width="16" style="4" bestFit="1" customWidth="1"/>
    <col min="111" max="111" width="29.7109375" style="4" bestFit="1" customWidth="1"/>
    <col min="112" max="112" width="30.28515625" style="4" bestFit="1" customWidth="1"/>
    <col min="113" max="113" width="17.28515625" style="4" bestFit="1" customWidth="1"/>
    <col min="114" max="114" width="34.42578125" style="4" bestFit="1" customWidth="1"/>
    <col min="115" max="115" width="23.5703125" style="4" bestFit="1" customWidth="1"/>
    <col min="116" max="116" width="14.7109375" style="4" bestFit="1" customWidth="1"/>
    <col min="117" max="117" width="20.7109375" style="4" bestFit="1" customWidth="1"/>
    <col min="118" max="118" width="22" style="4" bestFit="1" customWidth="1"/>
    <col min="119" max="119" width="14.42578125" style="4" bestFit="1" customWidth="1"/>
    <col min="120" max="121" width="16" style="4" bestFit="1" customWidth="1"/>
    <col min="122" max="122" width="13.42578125" style="4" bestFit="1" customWidth="1"/>
    <col min="123" max="126" width="13.140625" style="4" bestFit="1" customWidth="1"/>
    <col min="127" max="127" width="12.85546875" style="4" bestFit="1" customWidth="1"/>
    <col min="128" max="129" width="18" style="4" bestFit="1" customWidth="1"/>
    <col min="130" max="131" width="16.5703125" style="4" bestFit="1" customWidth="1"/>
    <col min="132" max="132" width="14.7109375" style="4" bestFit="1" customWidth="1"/>
    <col min="133" max="133" width="18" style="4" bestFit="1" customWidth="1"/>
    <col min="134" max="134" width="14.7109375" style="4" bestFit="1" customWidth="1"/>
    <col min="135" max="135" width="11.85546875" style="4" bestFit="1" customWidth="1"/>
    <col min="136" max="136" width="15" style="4" bestFit="1" customWidth="1"/>
    <col min="137" max="137" width="13.85546875" style="4" bestFit="1" customWidth="1"/>
    <col min="138" max="138" width="15.7109375" style="4" bestFit="1" customWidth="1"/>
    <col min="139" max="139" width="14.42578125" style="4" bestFit="1" customWidth="1"/>
    <col min="140" max="140" width="16.28515625" style="4" bestFit="1" customWidth="1"/>
    <col min="141" max="146" width="16" style="4" bestFit="1" customWidth="1"/>
    <col min="147" max="148" width="18.28515625" style="4" bestFit="1" customWidth="1"/>
    <col min="149" max="150" width="16.7109375" style="4" bestFit="1" customWidth="1"/>
    <col min="151" max="151" width="16" style="4" bestFit="1" customWidth="1"/>
    <col min="152" max="152" width="18.28515625" style="4" bestFit="1" customWidth="1"/>
    <col min="153" max="158" width="16" style="4" bestFit="1" customWidth="1"/>
    <col min="159" max="159" width="16.5703125" style="4" bestFit="1" customWidth="1"/>
    <col min="160" max="160" width="13.7109375" style="4" bestFit="1" customWidth="1"/>
    <col min="161" max="164" width="13.42578125" style="4" bestFit="1" customWidth="1"/>
    <col min="165" max="165" width="13.140625" style="4" bestFit="1" customWidth="1"/>
    <col min="166" max="167" width="18.28515625" style="4" bestFit="1" customWidth="1"/>
    <col min="168" max="169" width="16.7109375" style="4" bestFit="1" customWidth="1"/>
    <col min="170" max="170" width="15" style="4" bestFit="1" customWidth="1"/>
    <col min="171" max="171" width="18.28515625" style="4" bestFit="1" customWidth="1"/>
    <col min="172" max="172" width="15" style="4" bestFit="1" customWidth="1"/>
    <col min="173" max="173" width="12.140625" style="4" bestFit="1" customWidth="1"/>
    <col min="174" max="174" width="15.140625" style="4" bestFit="1" customWidth="1"/>
    <col min="175" max="175" width="14.140625" style="4" bestFit="1" customWidth="1"/>
    <col min="176" max="176" width="16" style="4" bestFit="1" customWidth="1"/>
    <col min="177" max="177" width="14.7109375" style="4" bestFit="1" customWidth="1"/>
    <col min="178" max="178" width="16.5703125" style="4" bestFit="1" customWidth="1"/>
    <col min="179" max="179" width="13.42578125" style="4" bestFit="1" customWidth="1"/>
    <col min="180" max="183" width="13.140625" style="4" bestFit="1" customWidth="1"/>
    <col min="184" max="184" width="12.85546875" style="4" bestFit="1" customWidth="1"/>
    <col min="185" max="186" width="18" style="4" bestFit="1" customWidth="1"/>
    <col min="187" max="188" width="16.5703125" style="4" bestFit="1" customWidth="1"/>
    <col min="189" max="189" width="14.7109375" style="4" bestFit="1" customWidth="1"/>
    <col min="190" max="190" width="18" style="4" bestFit="1" customWidth="1"/>
    <col min="191" max="191" width="14.7109375" style="4" bestFit="1" customWidth="1"/>
    <col min="192" max="192" width="11.85546875" style="4" bestFit="1" customWidth="1"/>
    <col min="193" max="193" width="15" style="4" bestFit="1" customWidth="1"/>
    <col min="194" max="194" width="13.85546875" style="4" bestFit="1" customWidth="1"/>
    <col min="195" max="195" width="15.7109375" style="4" bestFit="1" customWidth="1"/>
    <col min="196" max="196" width="14.42578125" style="4" bestFit="1" customWidth="1"/>
    <col min="197" max="197" width="16.28515625" style="4" bestFit="1" customWidth="1"/>
    <col min="198" max="198" width="13.42578125" style="4" bestFit="1" customWidth="1"/>
    <col min="199" max="202" width="13.140625" style="4" bestFit="1" customWidth="1"/>
    <col min="203" max="203" width="12.85546875" style="4" bestFit="1" customWidth="1"/>
    <col min="204" max="205" width="18" style="4" bestFit="1" customWidth="1"/>
    <col min="206" max="207" width="16.5703125" style="4" bestFit="1" customWidth="1"/>
    <col min="208" max="208" width="14.7109375" style="4" bestFit="1" customWidth="1"/>
    <col min="209" max="209" width="18" style="4" bestFit="1" customWidth="1"/>
    <col min="210" max="210" width="14.7109375" style="4" bestFit="1" customWidth="1"/>
    <col min="211" max="211" width="11.85546875" style="4" bestFit="1" customWidth="1"/>
    <col min="212" max="212" width="15" style="4" bestFit="1" customWidth="1"/>
    <col min="213" max="213" width="13.85546875" style="4" bestFit="1" customWidth="1"/>
    <col min="214" max="214" width="15.7109375" style="4" bestFit="1" customWidth="1"/>
    <col min="215" max="215" width="14.42578125" style="4" bestFit="1" customWidth="1"/>
    <col min="216" max="216" width="16.28515625" style="4" bestFit="1" customWidth="1"/>
    <col min="217" max="222" width="16" style="4" bestFit="1" customWidth="1"/>
    <col min="223" max="224" width="17.85546875" style="4" bestFit="1" customWidth="1"/>
    <col min="225" max="226" width="16.28515625" style="4" bestFit="1" customWidth="1"/>
    <col min="227" max="227" width="16" style="4" bestFit="1" customWidth="1"/>
    <col min="228" max="228" width="17.85546875" style="4" bestFit="1" customWidth="1"/>
    <col min="229" max="235" width="16" style="4" bestFit="1" customWidth="1"/>
    <col min="236" max="236" width="19.42578125" style="4" bestFit="1" customWidth="1"/>
    <col min="237" max="237" width="18.85546875" style="4" bestFit="1" customWidth="1"/>
    <col min="238" max="238" width="23.5703125" style="4" bestFit="1" customWidth="1"/>
    <col min="239" max="239" width="34.42578125" style="4" bestFit="1" customWidth="1"/>
    <col min="240" max="240" width="17.85546875" style="4" bestFit="1" customWidth="1"/>
    <col min="241" max="241" width="13.42578125" style="4" bestFit="1" customWidth="1"/>
    <col min="242" max="245" width="13.140625" style="4" bestFit="1" customWidth="1"/>
    <col min="246" max="246" width="12.85546875" style="4" bestFit="1" customWidth="1"/>
    <col min="247" max="248" width="18" style="4" bestFit="1" customWidth="1"/>
    <col min="249" max="250" width="16.5703125" style="4" bestFit="1" customWidth="1"/>
    <col min="251" max="251" width="14.7109375" style="4" bestFit="1" customWidth="1"/>
    <col min="252" max="252" width="18" style="4" bestFit="1" customWidth="1"/>
    <col min="253" max="253" width="14.7109375" style="4" bestFit="1" customWidth="1"/>
    <col min="254" max="254" width="11.85546875" style="4" bestFit="1" customWidth="1"/>
    <col min="255" max="255" width="15" style="4" bestFit="1" customWidth="1"/>
    <col min="256" max="256" width="13.85546875" style="4" bestFit="1" customWidth="1"/>
    <col min="257" max="257" width="15.7109375" style="4" bestFit="1" customWidth="1"/>
    <col min="258" max="258" width="14.42578125" style="4" bestFit="1" customWidth="1"/>
    <col min="259" max="259" width="16.28515625" style="4" bestFit="1" customWidth="1"/>
    <col min="260" max="260" width="19.5703125" style="4" bestFit="1" customWidth="1"/>
    <col min="261" max="261" width="19.140625" style="4" bestFit="1" customWidth="1"/>
    <col min="262" max="262" width="23.7109375" style="4" bestFit="1" customWidth="1"/>
    <col min="263" max="263" width="34.7109375" style="4" bestFit="1" customWidth="1"/>
    <col min="264" max="264" width="18" style="4" bestFit="1" customWidth="1"/>
    <col min="265" max="265" width="13.140625" style="4" bestFit="1" customWidth="1"/>
    <col min="266" max="269" width="12.85546875" style="4" bestFit="1" customWidth="1"/>
    <col min="270" max="270" width="12.5703125" style="4" bestFit="1" customWidth="1"/>
    <col min="271" max="272" width="17.85546875" style="4" bestFit="1" customWidth="1"/>
    <col min="273" max="274" width="16.28515625" style="4" bestFit="1" customWidth="1"/>
    <col min="275" max="275" width="14.42578125" style="4" bestFit="1" customWidth="1"/>
    <col min="276" max="276" width="17.85546875" style="4" bestFit="1" customWidth="1"/>
    <col min="277" max="277" width="14.42578125" style="4" bestFit="1" customWidth="1"/>
    <col min="278" max="278" width="11.5703125" style="4" bestFit="1" customWidth="1"/>
    <col min="279" max="279" width="14.7109375" style="4" bestFit="1" customWidth="1"/>
    <col min="280" max="280" width="13.7109375" style="4" bestFit="1" customWidth="1"/>
    <col min="281" max="281" width="15.42578125" style="4" bestFit="1" customWidth="1"/>
    <col min="282" max="282" width="14.140625" style="4" bestFit="1" customWidth="1"/>
    <col min="283" max="283" width="16" style="4" bestFit="1" customWidth="1"/>
    <col min="284" max="284" width="19.42578125" style="4" bestFit="1" customWidth="1"/>
    <col min="285" max="285" width="18.85546875" style="4" bestFit="1" customWidth="1"/>
    <col min="286" max="286" width="23.5703125" style="4" bestFit="1" customWidth="1"/>
    <col min="287" max="287" width="34.42578125" style="4" bestFit="1" customWidth="1"/>
    <col min="288" max="288" width="17.85546875" style="4" bestFit="1" customWidth="1"/>
    <col min="289" max="289" width="13.140625" style="4" bestFit="1" customWidth="1"/>
    <col min="290" max="293" width="12.85546875" style="4" bestFit="1" customWidth="1"/>
    <col min="294" max="294" width="12.5703125" style="4" bestFit="1" customWidth="1"/>
    <col min="295" max="296" width="17.85546875" style="4" bestFit="1" customWidth="1"/>
    <col min="297" max="298" width="16.28515625" style="4" bestFit="1" customWidth="1"/>
    <col min="299" max="299" width="14.42578125" style="4" bestFit="1" customWidth="1"/>
    <col min="300" max="300" width="17.85546875" style="4" bestFit="1" customWidth="1"/>
    <col min="301" max="301" width="14.42578125" style="4" bestFit="1" customWidth="1"/>
    <col min="302" max="302" width="11.5703125" style="4" bestFit="1" customWidth="1"/>
    <col min="303" max="303" width="14.7109375" style="4" bestFit="1" customWidth="1"/>
    <col min="304" max="304" width="13.7109375" style="4" bestFit="1" customWidth="1"/>
    <col min="305" max="305" width="15.42578125" style="4" bestFit="1" customWidth="1"/>
    <col min="306" max="306" width="14.140625" style="4" bestFit="1" customWidth="1"/>
    <col min="307" max="307" width="16" style="4" bestFit="1" customWidth="1"/>
    <col min="308" max="308" width="19.42578125" style="4" bestFit="1" customWidth="1"/>
    <col min="309" max="309" width="18.85546875" style="4" bestFit="1" customWidth="1"/>
    <col min="310" max="310" width="23.5703125" style="4" bestFit="1" customWidth="1"/>
    <col min="311" max="311" width="34.42578125" style="4" bestFit="1" customWidth="1"/>
    <col min="312" max="312" width="17.85546875" style="4" bestFit="1" customWidth="1"/>
    <col min="313" max="313" width="13.7109375" style="4" bestFit="1" customWidth="1"/>
    <col min="314" max="318" width="13.42578125" style="4" customWidth="1"/>
    <col min="319" max="320" width="18.28515625" style="4" bestFit="1" customWidth="1"/>
    <col min="321" max="322" width="16.7109375" style="4" bestFit="1" customWidth="1"/>
    <col min="323" max="323" width="15" style="4" bestFit="1" customWidth="1"/>
    <col min="324" max="324" width="18.28515625" style="4" bestFit="1" customWidth="1"/>
    <col min="325" max="325" width="15" style="4" bestFit="1" customWidth="1"/>
    <col min="326" max="326" width="13.42578125" style="4" customWidth="1"/>
    <col min="327" max="327" width="15.140625" style="4" bestFit="1" customWidth="1"/>
    <col min="328" max="328" width="14.140625" style="4" bestFit="1" customWidth="1"/>
    <col min="329" max="329" width="16" style="4" bestFit="1" customWidth="1"/>
    <col min="330" max="330" width="14.7109375" style="4" bestFit="1" customWidth="1"/>
    <col min="331" max="331" width="16.5703125" style="4" bestFit="1" customWidth="1"/>
    <col min="332" max="332" width="16.5703125" style="2" bestFit="1" customWidth="1"/>
    <col min="333" max="333" width="19.85546875" style="2" bestFit="1" customWidth="1"/>
    <col min="334" max="334" width="19.42578125" style="2" bestFit="1" customWidth="1"/>
    <col min="335" max="335" width="24" style="2" bestFit="1" customWidth="1"/>
    <col min="336" max="336" width="35" style="2" bestFit="1" customWidth="1"/>
    <col min="337" max="337" width="18.28515625" style="2" bestFit="1" customWidth="1"/>
    <col min="338" max="338" width="13.7109375" style="2" bestFit="1" customWidth="1"/>
    <col min="339" max="342" width="13.42578125" style="2" bestFit="1" customWidth="1"/>
    <col min="343" max="343" width="13.140625" style="2" bestFit="1" customWidth="1"/>
    <col min="344" max="345" width="18.28515625" style="2" bestFit="1" customWidth="1"/>
    <col min="346" max="347" width="16.7109375" style="2" bestFit="1" customWidth="1"/>
    <col min="348" max="348" width="15" style="2" bestFit="1" customWidth="1"/>
    <col min="349" max="349" width="18.28515625" style="2" bestFit="1" customWidth="1"/>
    <col min="350" max="350" width="15" style="2" bestFit="1" customWidth="1"/>
    <col min="351" max="351" width="12.140625" style="2" bestFit="1" customWidth="1"/>
    <col min="352" max="352" width="15.140625" style="2" bestFit="1" customWidth="1"/>
    <col min="353" max="353" width="14.140625" style="2" bestFit="1" customWidth="1"/>
    <col min="354" max="354" width="16" style="4" bestFit="1" customWidth="1"/>
    <col min="355" max="355" width="14.7109375" style="4" bestFit="1" customWidth="1"/>
    <col min="356" max="357" width="16.5703125" style="4" bestFit="1" customWidth="1"/>
    <col min="358" max="358" width="19.85546875" style="4" bestFit="1" customWidth="1"/>
    <col min="359" max="359" width="19.42578125" style="4" bestFit="1" customWidth="1"/>
    <col min="360" max="360" width="24" style="4" bestFit="1" customWidth="1"/>
    <col min="361" max="361" width="35" style="4" bestFit="1" customWidth="1"/>
    <col min="362" max="362" width="18.28515625" style="4" bestFit="1" customWidth="1"/>
    <col min="363" max="363" width="14.140625" style="4" bestFit="1" customWidth="1"/>
    <col min="364" max="367" width="13.85546875" style="4" bestFit="1" customWidth="1"/>
    <col min="368" max="368" width="13.7109375" style="4" bestFit="1" customWidth="1"/>
    <col min="369" max="370" width="18.85546875" style="4" bestFit="1" customWidth="1"/>
    <col min="371" max="372" width="17.28515625" style="4" bestFit="1" customWidth="1"/>
    <col min="373" max="373" width="15.42578125" style="4" bestFit="1" customWidth="1"/>
    <col min="374" max="374" width="18.85546875" style="4" bestFit="1" customWidth="1"/>
    <col min="375" max="375" width="15.42578125" style="4" bestFit="1" customWidth="1"/>
    <col min="376" max="376" width="13.42578125" style="4" customWidth="1"/>
    <col min="377" max="377" width="15.7109375" style="4" bestFit="1" customWidth="1"/>
    <col min="378" max="378" width="14.7109375" style="4" bestFit="1" customWidth="1"/>
    <col min="379" max="379" width="16.5703125" style="4" bestFit="1" customWidth="1"/>
    <col min="380" max="380" width="15.140625" style="4" bestFit="1" customWidth="1"/>
    <col min="381" max="382" width="17" style="4" bestFit="1" customWidth="1"/>
    <col min="383" max="383" width="13.7109375" style="4" bestFit="1" customWidth="1"/>
    <col min="384" max="387" width="13.42578125" style="4" bestFit="1" customWidth="1"/>
    <col min="388" max="388" width="13.140625" style="4" bestFit="1" customWidth="1"/>
    <col min="389" max="390" width="18.28515625" style="4" bestFit="1" customWidth="1"/>
    <col min="391" max="392" width="16.7109375" style="4" bestFit="1" customWidth="1"/>
    <col min="393" max="393" width="15" style="4" bestFit="1" customWidth="1"/>
    <col min="394" max="394" width="18.28515625" style="4" bestFit="1" customWidth="1"/>
    <col min="395" max="395" width="15" style="4" bestFit="1" customWidth="1"/>
    <col min="396" max="396" width="12.140625" style="4" bestFit="1" customWidth="1"/>
    <col min="397" max="397" width="15.140625" style="4" bestFit="1" customWidth="1"/>
    <col min="398" max="398" width="14.140625" style="4" bestFit="1" customWidth="1"/>
    <col min="399" max="399" width="16" style="4" bestFit="1" customWidth="1"/>
    <col min="400" max="400" width="14.7109375" style="4" bestFit="1" customWidth="1"/>
    <col min="401" max="401" width="16.5703125" style="4" customWidth="1"/>
    <col min="402" max="402" width="16.5703125" style="4" bestFit="1" customWidth="1"/>
    <col min="403" max="403" width="24" style="4" bestFit="1" customWidth="1"/>
    <col min="404" max="404" width="35" style="4" bestFit="1" customWidth="1"/>
    <col min="405" max="405" width="18.28515625" style="4" customWidth="1"/>
    <col min="406" max="406" width="13.42578125" style="4" bestFit="1" customWidth="1"/>
    <col min="407" max="410" width="13.140625" style="4" bestFit="1" customWidth="1"/>
    <col min="411" max="411" width="12.85546875" style="4" bestFit="1" customWidth="1"/>
    <col min="412" max="413" width="18" style="4" bestFit="1" customWidth="1"/>
    <col min="414" max="415" width="16.5703125" style="4" bestFit="1" customWidth="1"/>
    <col min="416" max="416" width="14.7109375" style="4" bestFit="1" customWidth="1"/>
    <col min="417" max="417" width="18" style="4" bestFit="1" customWidth="1"/>
    <col min="418" max="418" width="14.7109375" style="4" bestFit="1" customWidth="1"/>
    <col min="419" max="419" width="11.85546875" style="4" bestFit="1" customWidth="1"/>
    <col min="420" max="420" width="15" style="4" bestFit="1" customWidth="1"/>
    <col min="421" max="421" width="13.85546875" style="4" bestFit="1" customWidth="1"/>
    <col min="422" max="422" width="15.7109375" style="4" bestFit="1" customWidth="1"/>
    <col min="423" max="423" width="14.42578125" style="4" bestFit="1" customWidth="1"/>
    <col min="424" max="424" width="16.28515625" style="4" customWidth="1"/>
    <col min="425" max="425" width="16.28515625" style="4" bestFit="1" customWidth="1"/>
    <col min="426" max="426" width="23.7109375" style="4" bestFit="1" customWidth="1"/>
    <col min="427" max="427" width="34.7109375" style="4" bestFit="1" customWidth="1"/>
    <col min="428" max="428" width="18" style="4" bestFit="1" customWidth="1"/>
    <col min="429" max="16384" width="9.140625" style="4"/>
  </cols>
  <sheetData>
    <row r="1" spans="1:428" s="42" customFormat="1" x14ac:dyDescent="0.25">
      <c r="A1" s="50" t="s">
        <v>0</v>
      </c>
      <c r="B1" s="50" t="s">
        <v>147</v>
      </c>
      <c r="C1" s="50" t="s">
        <v>148</v>
      </c>
      <c r="D1" s="50" t="s">
        <v>3</v>
      </c>
      <c r="E1" s="50" t="s">
        <v>1</v>
      </c>
      <c r="F1" s="50" t="s">
        <v>2</v>
      </c>
      <c r="G1" s="50" t="s">
        <v>6</v>
      </c>
      <c r="H1" s="50" t="s">
        <v>44</v>
      </c>
      <c r="I1" s="50" t="s">
        <v>509</v>
      </c>
      <c r="J1" s="50" t="s">
        <v>510</v>
      </c>
      <c r="K1" s="50" t="s">
        <v>511</v>
      </c>
      <c r="L1" s="50" t="s">
        <v>512</v>
      </c>
      <c r="M1" s="50" t="s">
        <v>513</v>
      </c>
      <c r="N1" s="50" t="s">
        <v>514</v>
      </c>
      <c r="O1" s="50" t="s">
        <v>228</v>
      </c>
      <c r="P1" s="50" t="s">
        <v>229</v>
      </c>
      <c r="Q1" s="50" t="s">
        <v>350</v>
      </c>
      <c r="R1" s="50" t="s">
        <v>348</v>
      </c>
      <c r="S1" s="50" t="s">
        <v>349</v>
      </c>
      <c r="T1" s="50" t="s">
        <v>347</v>
      </c>
      <c r="U1" s="50" t="s">
        <v>346</v>
      </c>
      <c r="V1" s="50" t="s">
        <v>345</v>
      </c>
      <c r="W1" s="50" t="s">
        <v>344</v>
      </c>
      <c r="X1" s="50" t="s">
        <v>343</v>
      </c>
      <c r="Y1" s="50" t="s">
        <v>342</v>
      </c>
      <c r="Z1" s="50" t="s">
        <v>334</v>
      </c>
      <c r="AA1" s="50" t="s">
        <v>335</v>
      </c>
      <c r="AB1" s="50" t="s">
        <v>358</v>
      </c>
      <c r="AC1" s="50" t="s">
        <v>357</v>
      </c>
      <c r="AD1" s="50" t="s">
        <v>359</v>
      </c>
      <c r="AE1" s="50" t="s">
        <v>360</v>
      </c>
      <c r="AF1" s="50" t="s">
        <v>412</v>
      </c>
      <c r="AG1" s="50" t="s">
        <v>413</v>
      </c>
      <c r="AH1" s="50" t="s">
        <v>414</v>
      </c>
      <c r="AI1" s="50" t="s">
        <v>415</v>
      </c>
      <c r="AJ1" s="50" t="s">
        <v>333</v>
      </c>
      <c r="AK1" s="50" t="s">
        <v>332</v>
      </c>
      <c r="AL1" s="50" t="s">
        <v>331</v>
      </c>
      <c r="AM1" s="50" t="s">
        <v>330</v>
      </c>
      <c r="AN1" s="50" t="s">
        <v>329</v>
      </c>
      <c r="AO1" s="50" t="s">
        <v>363</v>
      </c>
      <c r="AP1" s="50" t="s">
        <v>362</v>
      </c>
      <c r="AQ1" s="50" t="s">
        <v>405</v>
      </c>
      <c r="AR1" s="50" t="s">
        <v>406</v>
      </c>
      <c r="AS1" s="50" t="s">
        <v>417</v>
      </c>
      <c r="AT1" s="50" t="s">
        <v>341</v>
      </c>
      <c r="AU1" s="50" t="s">
        <v>340</v>
      </c>
      <c r="AV1" s="50" t="s">
        <v>339</v>
      </c>
      <c r="AW1" s="50" t="s">
        <v>338</v>
      </c>
      <c r="AX1" s="50" t="s">
        <v>337</v>
      </c>
      <c r="AY1" s="50" t="s">
        <v>336</v>
      </c>
      <c r="AZ1" s="50" t="s">
        <v>364</v>
      </c>
      <c r="BA1" s="50" t="s">
        <v>365</v>
      </c>
      <c r="BB1" s="50" t="s">
        <v>407</v>
      </c>
      <c r="BC1" s="50" t="s">
        <v>416</v>
      </c>
      <c r="BD1" s="50" t="s">
        <v>531</v>
      </c>
      <c r="BE1" s="50" t="s">
        <v>532</v>
      </c>
      <c r="BF1" s="50" t="s">
        <v>533</v>
      </c>
      <c r="BG1" s="50" t="s">
        <v>534</v>
      </c>
      <c r="BH1" s="50" t="s">
        <v>535</v>
      </c>
      <c r="BI1" s="50" t="s">
        <v>536</v>
      </c>
      <c r="BJ1" s="50" t="s">
        <v>537</v>
      </c>
      <c r="BK1" s="50" t="s">
        <v>538</v>
      </c>
      <c r="BL1" s="50" t="s">
        <v>539</v>
      </c>
      <c r="BM1" s="50" t="s">
        <v>540</v>
      </c>
      <c r="BN1" s="50">
        <v>154</v>
      </c>
      <c r="BO1" s="50">
        <v>161</v>
      </c>
      <c r="BP1" s="50">
        <v>168</v>
      </c>
      <c r="BQ1" s="50">
        <v>175</v>
      </c>
      <c r="BR1" s="50">
        <v>181</v>
      </c>
      <c r="BS1" s="50">
        <v>188</v>
      </c>
      <c r="BT1" s="50">
        <v>196</v>
      </c>
      <c r="BU1" s="50">
        <v>202</v>
      </c>
      <c r="BV1" s="50">
        <v>209</v>
      </c>
      <c r="BW1" s="50">
        <v>216</v>
      </c>
      <c r="BX1" s="50" t="s">
        <v>464</v>
      </c>
      <c r="BY1" s="50" t="s">
        <v>465</v>
      </c>
      <c r="BZ1" s="50" t="s">
        <v>466</v>
      </c>
      <c r="CA1" s="50" t="s">
        <v>467</v>
      </c>
      <c r="CB1" s="50" t="s">
        <v>468</v>
      </c>
      <c r="CC1" s="50" t="s">
        <v>469</v>
      </c>
      <c r="CD1" s="50" t="s">
        <v>470</v>
      </c>
      <c r="CE1" s="50" t="s">
        <v>471</v>
      </c>
      <c r="CF1" s="50" t="s">
        <v>472</v>
      </c>
      <c r="CG1" s="50" t="s">
        <v>473</v>
      </c>
      <c r="CH1" s="50" t="s">
        <v>489</v>
      </c>
      <c r="CI1" s="50" t="s">
        <v>474</v>
      </c>
      <c r="CJ1" s="50" t="s">
        <v>475</v>
      </c>
      <c r="CK1" s="50" t="s">
        <v>476</v>
      </c>
      <c r="CL1" s="50" t="s">
        <v>488</v>
      </c>
      <c r="CM1" s="50" t="s">
        <v>477</v>
      </c>
      <c r="CN1" s="50" t="s">
        <v>506</v>
      </c>
      <c r="CO1" s="50" t="s">
        <v>507</v>
      </c>
      <c r="CP1" s="50" t="s">
        <v>508</v>
      </c>
      <c r="CQ1" s="50" t="s">
        <v>478</v>
      </c>
      <c r="CR1" s="50" t="s">
        <v>479</v>
      </c>
      <c r="CS1" s="50" t="s">
        <v>480</v>
      </c>
      <c r="CT1" s="50" t="s">
        <v>481</v>
      </c>
      <c r="CU1" s="50" t="s">
        <v>482</v>
      </c>
      <c r="CV1" s="50" t="s">
        <v>483</v>
      </c>
      <c r="CW1" s="50" t="s">
        <v>484</v>
      </c>
      <c r="CX1" s="50" t="s">
        <v>485</v>
      </c>
      <c r="CY1" s="50" t="s">
        <v>486</v>
      </c>
      <c r="CZ1" s="50" t="s">
        <v>487</v>
      </c>
      <c r="DA1" s="50" t="s">
        <v>517</v>
      </c>
      <c r="DB1" s="50" t="s">
        <v>516</v>
      </c>
      <c r="DC1" s="50" t="s">
        <v>24</v>
      </c>
      <c r="DD1" s="50" t="s">
        <v>518</v>
      </c>
      <c r="DE1" s="50" t="s">
        <v>25</v>
      </c>
      <c r="DF1" s="50" t="s">
        <v>26</v>
      </c>
      <c r="DG1" s="50" t="s">
        <v>521</v>
      </c>
      <c r="DH1" s="50" t="s">
        <v>520</v>
      </c>
      <c r="DI1" s="50" t="s">
        <v>45</v>
      </c>
      <c r="DJ1" s="50" t="s">
        <v>525</v>
      </c>
      <c r="DK1" s="50" t="s">
        <v>522</v>
      </c>
      <c r="DL1" s="50" t="s">
        <v>27</v>
      </c>
      <c r="DM1" s="50" t="s">
        <v>519</v>
      </c>
      <c r="DN1" s="50" t="s">
        <v>560</v>
      </c>
      <c r="DO1" s="50" t="s">
        <v>28</v>
      </c>
      <c r="DP1" s="50" t="s">
        <v>29</v>
      </c>
      <c r="DQ1" s="50" t="s">
        <v>561</v>
      </c>
      <c r="DR1" s="50" t="s">
        <v>151</v>
      </c>
      <c r="DS1" s="50" t="s">
        <v>152</v>
      </c>
      <c r="DT1" s="50" t="s">
        <v>153</v>
      </c>
      <c r="DU1" s="50" t="s">
        <v>154</v>
      </c>
      <c r="DV1" s="50" t="s">
        <v>155</v>
      </c>
      <c r="DW1" s="50" t="s">
        <v>156</v>
      </c>
      <c r="DX1" s="50" t="s">
        <v>157</v>
      </c>
      <c r="DY1" s="50" t="s">
        <v>158</v>
      </c>
      <c r="DZ1" s="50" t="s">
        <v>159</v>
      </c>
      <c r="EA1" s="50" t="s">
        <v>160</v>
      </c>
      <c r="EB1" s="50" t="s">
        <v>161</v>
      </c>
      <c r="EC1" s="50" t="s">
        <v>162</v>
      </c>
      <c r="ED1" s="50" t="s">
        <v>283</v>
      </c>
      <c r="EE1" s="50" t="s">
        <v>163</v>
      </c>
      <c r="EF1" s="50" t="s">
        <v>164</v>
      </c>
      <c r="EG1" s="50" t="s">
        <v>165</v>
      </c>
      <c r="EH1" s="50" t="s">
        <v>166</v>
      </c>
      <c r="EI1" s="50" t="s">
        <v>167</v>
      </c>
      <c r="EJ1" s="50" t="s">
        <v>206</v>
      </c>
      <c r="EK1" s="50" t="s">
        <v>168</v>
      </c>
      <c r="EL1" s="50" t="s">
        <v>169</v>
      </c>
      <c r="EM1" s="50" t="s">
        <v>170</v>
      </c>
      <c r="EN1" s="50" t="s">
        <v>171</v>
      </c>
      <c r="EO1" s="50" t="s">
        <v>172</v>
      </c>
      <c r="EP1" s="50" t="s">
        <v>173</v>
      </c>
      <c r="EQ1" s="50" t="s">
        <v>174</v>
      </c>
      <c r="ER1" s="50" t="s">
        <v>175</v>
      </c>
      <c r="ES1" s="50" t="s">
        <v>176</v>
      </c>
      <c r="ET1" s="50" t="s">
        <v>177</v>
      </c>
      <c r="EU1" s="50" t="s">
        <v>178</v>
      </c>
      <c r="EV1" s="50" t="s">
        <v>179</v>
      </c>
      <c r="EW1" s="50" t="s">
        <v>284</v>
      </c>
      <c r="EX1" s="50" t="s">
        <v>180</v>
      </c>
      <c r="EY1" s="50" t="s">
        <v>181</v>
      </c>
      <c r="EZ1" s="50" t="s">
        <v>182</v>
      </c>
      <c r="FA1" s="50" t="s">
        <v>183</v>
      </c>
      <c r="FB1" s="50" t="s">
        <v>184</v>
      </c>
      <c r="FC1" s="50" t="s">
        <v>207</v>
      </c>
      <c r="FD1" s="50" t="s">
        <v>32</v>
      </c>
      <c r="FE1" s="50" t="s">
        <v>33</v>
      </c>
      <c r="FF1" s="50" t="s">
        <v>34</v>
      </c>
      <c r="FG1" s="50" t="s">
        <v>35</v>
      </c>
      <c r="FH1" s="50" t="s">
        <v>36</v>
      </c>
      <c r="FI1" s="50" t="s">
        <v>185</v>
      </c>
      <c r="FJ1" s="50" t="s">
        <v>37</v>
      </c>
      <c r="FK1" s="50" t="s">
        <v>38</v>
      </c>
      <c r="FL1" s="50" t="s">
        <v>39</v>
      </c>
      <c r="FM1" s="50" t="s">
        <v>40</v>
      </c>
      <c r="FN1" s="50" t="s">
        <v>186</v>
      </c>
      <c r="FO1" s="50" t="s">
        <v>41</v>
      </c>
      <c r="FP1" s="50" t="s">
        <v>285</v>
      </c>
      <c r="FQ1" s="50" t="s">
        <v>42</v>
      </c>
      <c r="FR1" s="50" t="s">
        <v>43</v>
      </c>
      <c r="FS1" s="50" t="s">
        <v>187</v>
      </c>
      <c r="FT1" s="50" t="s">
        <v>188</v>
      </c>
      <c r="FU1" s="50" t="s">
        <v>59</v>
      </c>
      <c r="FV1" s="50" t="s">
        <v>208</v>
      </c>
      <c r="FW1" s="50" t="s">
        <v>189</v>
      </c>
      <c r="FX1" s="50" t="s">
        <v>190</v>
      </c>
      <c r="FY1" s="50" t="s">
        <v>191</v>
      </c>
      <c r="FZ1" s="50" t="s">
        <v>192</v>
      </c>
      <c r="GA1" s="50" t="s">
        <v>193</v>
      </c>
      <c r="GB1" s="50" t="s">
        <v>194</v>
      </c>
      <c r="GC1" s="50" t="s">
        <v>195</v>
      </c>
      <c r="GD1" s="50" t="s">
        <v>196</v>
      </c>
      <c r="GE1" s="50" t="s">
        <v>197</v>
      </c>
      <c r="GF1" s="50" t="s">
        <v>198</v>
      </c>
      <c r="GG1" s="50" t="s">
        <v>199</v>
      </c>
      <c r="GH1" s="50" t="s">
        <v>200</v>
      </c>
      <c r="GI1" s="50" t="s">
        <v>286</v>
      </c>
      <c r="GJ1" s="50" t="s">
        <v>201</v>
      </c>
      <c r="GK1" s="50" t="s">
        <v>202</v>
      </c>
      <c r="GL1" s="50" t="s">
        <v>203</v>
      </c>
      <c r="GM1" s="50" t="s">
        <v>204</v>
      </c>
      <c r="GN1" s="50" t="s">
        <v>205</v>
      </c>
      <c r="GO1" s="50" t="s">
        <v>209</v>
      </c>
      <c r="GP1" s="50" t="s">
        <v>210</v>
      </c>
      <c r="GQ1" s="50" t="s">
        <v>211</v>
      </c>
      <c r="GR1" s="50" t="s">
        <v>212</v>
      </c>
      <c r="GS1" s="50" t="s">
        <v>213</v>
      </c>
      <c r="GT1" s="50" t="s">
        <v>214</v>
      </c>
      <c r="GU1" s="50" t="s">
        <v>215</v>
      </c>
      <c r="GV1" s="50" t="s">
        <v>216</v>
      </c>
      <c r="GW1" s="50" t="s">
        <v>217</v>
      </c>
      <c r="GX1" s="50" t="s">
        <v>218</v>
      </c>
      <c r="GY1" s="50" t="s">
        <v>219</v>
      </c>
      <c r="GZ1" s="50" t="s">
        <v>220</v>
      </c>
      <c r="HA1" s="50" t="s">
        <v>221</v>
      </c>
      <c r="HB1" s="50" t="s">
        <v>287</v>
      </c>
      <c r="HC1" s="50" t="s">
        <v>222</v>
      </c>
      <c r="HD1" s="50" t="s">
        <v>223</v>
      </c>
      <c r="HE1" s="50" t="s">
        <v>224</v>
      </c>
      <c r="HF1" s="50" t="s">
        <v>225</v>
      </c>
      <c r="HG1" s="50" t="s">
        <v>226</v>
      </c>
      <c r="HH1" s="50" t="s">
        <v>227</v>
      </c>
      <c r="HI1" s="50" t="s">
        <v>230</v>
      </c>
      <c r="HJ1" s="50" t="s">
        <v>231</v>
      </c>
      <c r="HK1" s="50" t="s">
        <v>232</v>
      </c>
      <c r="HL1" s="50" t="s">
        <v>233</v>
      </c>
      <c r="HM1" s="50" t="s">
        <v>234</v>
      </c>
      <c r="HN1" s="50" t="s">
        <v>235</v>
      </c>
      <c r="HO1" s="50" t="s">
        <v>236</v>
      </c>
      <c r="HP1" s="50" t="s">
        <v>237</v>
      </c>
      <c r="HQ1" s="50" t="s">
        <v>238</v>
      </c>
      <c r="HR1" s="50" t="s">
        <v>239</v>
      </c>
      <c r="HS1" s="50" t="s">
        <v>240</v>
      </c>
      <c r="HT1" s="50" t="s">
        <v>241</v>
      </c>
      <c r="HU1" s="50" t="s">
        <v>288</v>
      </c>
      <c r="HV1" s="50" t="s">
        <v>242</v>
      </c>
      <c r="HW1" s="50" t="s">
        <v>243</v>
      </c>
      <c r="HX1" s="50" t="s">
        <v>244</v>
      </c>
      <c r="HY1" s="50" t="s">
        <v>245</v>
      </c>
      <c r="HZ1" s="50" t="s">
        <v>246</v>
      </c>
      <c r="IA1" s="50" t="s">
        <v>247</v>
      </c>
      <c r="IB1" s="50" t="s">
        <v>504</v>
      </c>
      <c r="IC1" s="50" t="s">
        <v>505</v>
      </c>
      <c r="ID1" s="50" t="s">
        <v>542</v>
      </c>
      <c r="IE1" s="50" t="s">
        <v>543</v>
      </c>
      <c r="IF1" s="50" t="s">
        <v>566</v>
      </c>
      <c r="IG1" s="50" t="s">
        <v>515</v>
      </c>
      <c r="IH1" s="50" t="s">
        <v>248</v>
      </c>
      <c r="II1" s="50" t="s">
        <v>249</v>
      </c>
      <c r="IJ1" s="50" t="s">
        <v>250</v>
      </c>
      <c r="IK1" s="50" t="s">
        <v>251</v>
      </c>
      <c r="IL1" s="50" t="s">
        <v>252</v>
      </c>
      <c r="IM1" s="50" t="s">
        <v>253</v>
      </c>
      <c r="IN1" s="50" t="s">
        <v>254</v>
      </c>
      <c r="IO1" s="50" t="s">
        <v>255</v>
      </c>
      <c r="IP1" s="50" t="s">
        <v>256</v>
      </c>
      <c r="IQ1" s="50" t="s">
        <v>257</v>
      </c>
      <c r="IR1" s="50" t="s">
        <v>258</v>
      </c>
      <c r="IS1" s="50" t="s">
        <v>289</v>
      </c>
      <c r="IT1" s="50" t="s">
        <v>259</v>
      </c>
      <c r="IU1" s="50" t="s">
        <v>260</v>
      </c>
      <c r="IV1" s="50" t="s">
        <v>261</v>
      </c>
      <c r="IW1" s="50" t="s">
        <v>262</v>
      </c>
      <c r="IX1" s="50" t="s">
        <v>263</v>
      </c>
      <c r="IY1" s="50" t="s">
        <v>264</v>
      </c>
      <c r="IZ1" s="50" t="s">
        <v>502</v>
      </c>
      <c r="JA1" s="50" t="s">
        <v>503</v>
      </c>
      <c r="JB1" s="50" t="s">
        <v>458</v>
      </c>
      <c r="JC1" s="50" t="s">
        <v>459</v>
      </c>
      <c r="JD1" s="50" t="s">
        <v>567</v>
      </c>
      <c r="JE1" s="50" t="s">
        <v>265</v>
      </c>
      <c r="JF1" s="50" t="s">
        <v>266</v>
      </c>
      <c r="JG1" s="50" t="s">
        <v>267</v>
      </c>
      <c r="JH1" s="50" t="s">
        <v>268</v>
      </c>
      <c r="JI1" s="50" t="s">
        <v>269</v>
      </c>
      <c r="JJ1" s="50" t="s">
        <v>270</v>
      </c>
      <c r="JK1" s="50" t="s">
        <v>271</v>
      </c>
      <c r="JL1" s="50" t="s">
        <v>272</v>
      </c>
      <c r="JM1" s="50" t="s">
        <v>273</v>
      </c>
      <c r="JN1" s="50" t="s">
        <v>274</v>
      </c>
      <c r="JO1" s="50" t="s">
        <v>275</v>
      </c>
      <c r="JP1" s="50" t="s">
        <v>276</v>
      </c>
      <c r="JQ1" s="50" t="s">
        <v>290</v>
      </c>
      <c r="JR1" s="50" t="s">
        <v>277</v>
      </c>
      <c r="JS1" s="50" t="s">
        <v>278</v>
      </c>
      <c r="JT1" s="50" t="s">
        <v>279</v>
      </c>
      <c r="JU1" s="50" t="s">
        <v>280</v>
      </c>
      <c r="JV1" s="50" t="s">
        <v>281</v>
      </c>
      <c r="JW1" s="50" t="s">
        <v>282</v>
      </c>
      <c r="JX1" s="50" t="s">
        <v>500</v>
      </c>
      <c r="JY1" s="50" t="s">
        <v>501</v>
      </c>
      <c r="JZ1" s="50" t="s">
        <v>460</v>
      </c>
      <c r="KA1" s="50" t="s">
        <v>461</v>
      </c>
      <c r="KB1" s="50" t="s">
        <v>568</v>
      </c>
      <c r="KC1" s="50" t="s">
        <v>291</v>
      </c>
      <c r="KD1" s="50" t="s">
        <v>292</v>
      </c>
      <c r="KE1" s="50" t="s">
        <v>293</v>
      </c>
      <c r="KF1" s="50" t="s">
        <v>294</v>
      </c>
      <c r="KG1" s="50" t="s">
        <v>295</v>
      </c>
      <c r="KH1" s="50" t="s">
        <v>296</v>
      </c>
      <c r="KI1" s="50" t="s">
        <v>297</v>
      </c>
      <c r="KJ1" s="50" t="s">
        <v>298</v>
      </c>
      <c r="KK1" s="50" t="s">
        <v>299</v>
      </c>
      <c r="KL1" s="50" t="s">
        <v>300</v>
      </c>
      <c r="KM1" s="50" t="s">
        <v>301</v>
      </c>
      <c r="KN1" s="50" t="s">
        <v>302</v>
      </c>
      <c r="KO1" s="50" t="s">
        <v>327</v>
      </c>
      <c r="KP1" s="50" t="s">
        <v>303</v>
      </c>
      <c r="KQ1" s="50" t="s">
        <v>304</v>
      </c>
      <c r="KR1" s="50" t="s">
        <v>305</v>
      </c>
      <c r="KS1" s="50" t="s">
        <v>306</v>
      </c>
      <c r="KT1" s="50" t="s">
        <v>307</v>
      </c>
      <c r="KU1" s="50" t="s">
        <v>308</v>
      </c>
      <c r="KV1" s="50" t="s">
        <v>498</v>
      </c>
      <c r="KW1" s="50" t="s">
        <v>499</v>
      </c>
      <c r="KX1" s="50" t="s">
        <v>490</v>
      </c>
      <c r="KY1" s="50" t="s">
        <v>491</v>
      </c>
      <c r="KZ1" s="50" t="s">
        <v>565</v>
      </c>
      <c r="LA1" s="50" t="s">
        <v>309</v>
      </c>
      <c r="LB1" s="50" t="s">
        <v>310</v>
      </c>
      <c r="LC1" s="50" t="s">
        <v>311</v>
      </c>
      <c r="LD1" s="50" t="s">
        <v>312</v>
      </c>
      <c r="LE1" s="50" t="s">
        <v>313</v>
      </c>
      <c r="LF1" s="50" t="s">
        <v>314</v>
      </c>
      <c r="LG1" s="50" t="s">
        <v>315</v>
      </c>
      <c r="LH1" s="50" t="s">
        <v>316</v>
      </c>
      <c r="LI1" s="50" t="s">
        <v>317</v>
      </c>
      <c r="LJ1" s="50" t="s">
        <v>318</v>
      </c>
      <c r="LK1" s="50" t="s">
        <v>319</v>
      </c>
      <c r="LL1" s="50" t="s">
        <v>320</v>
      </c>
      <c r="LM1" s="50" t="s">
        <v>328</v>
      </c>
      <c r="LN1" s="50" t="s">
        <v>321</v>
      </c>
      <c r="LO1" s="50" t="s">
        <v>322</v>
      </c>
      <c r="LP1" s="50" t="s">
        <v>323</v>
      </c>
      <c r="LQ1" s="50" t="s">
        <v>324</v>
      </c>
      <c r="LR1" s="50" t="s">
        <v>325</v>
      </c>
      <c r="LS1" s="50" t="s">
        <v>326</v>
      </c>
      <c r="LT1" s="50" t="s">
        <v>527</v>
      </c>
      <c r="LU1" s="50" t="s">
        <v>496</v>
      </c>
      <c r="LV1" s="50" t="s">
        <v>497</v>
      </c>
      <c r="LW1" s="50" t="s">
        <v>361</v>
      </c>
      <c r="LX1" s="50" t="s">
        <v>404</v>
      </c>
      <c r="LY1" s="50" t="s">
        <v>569</v>
      </c>
      <c r="LZ1" s="50" t="s">
        <v>366</v>
      </c>
      <c r="MA1" s="50" t="s">
        <v>367</v>
      </c>
      <c r="MB1" s="50" t="s">
        <v>368</v>
      </c>
      <c r="MC1" s="50" t="s">
        <v>369</v>
      </c>
      <c r="MD1" s="50" t="s">
        <v>370</v>
      </c>
      <c r="ME1" s="50" t="s">
        <v>371</v>
      </c>
      <c r="MF1" s="50" t="s">
        <v>372</v>
      </c>
      <c r="MG1" s="50" t="s">
        <v>373</v>
      </c>
      <c r="MH1" s="50" t="s">
        <v>374</v>
      </c>
      <c r="MI1" s="50" t="s">
        <v>375</v>
      </c>
      <c r="MJ1" s="50" t="s">
        <v>376</v>
      </c>
      <c r="MK1" s="50" t="s">
        <v>377</v>
      </c>
      <c r="ML1" s="50" t="s">
        <v>378</v>
      </c>
      <c r="MM1" s="50" t="s">
        <v>379</v>
      </c>
      <c r="MN1" s="50" t="s">
        <v>380</v>
      </c>
      <c r="MO1" s="50" t="s">
        <v>381</v>
      </c>
      <c r="MP1" s="50" t="s">
        <v>382</v>
      </c>
      <c r="MQ1" s="50" t="s">
        <v>383</v>
      </c>
      <c r="MR1" s="50" t="s">
        <v>384</v>
      </c>
      <c r="MS1" s="50" t="s">
        <v>528</v>
      </c>
      <c r="MT1" s="50" t="s">
        <v>492</v>
      </c>
      <c r="MU1" s="50" t="s">
        <v>493</v>
      </c>
      <c r="MV1" s="50" t="s">
        <v>494</v>
      </c>
      <c r="MW1" s="50" t="s">
        <v>495</v>
      </c>
      <c r="MX1" s="50" t="s">
        <v>570</v>
      </c>
      <c r="MY1" s="50" t="s">
        <v>385</v>
      </c>
      <c r="MZ1" s="50" t="s">
        <v>386</v>
      </c>
      <c r="NA1" s="50" t="s">
        <v>387</v>
      </c>
      <c r="NB1" s="50" t="s">
        <v>388</v>
      </c>
      <c r="NC1" s="50" t="s">
        <v>389</v>
      </c>
      <c r="ND1" s="50" t="s">
        <v>390</v>
      </c>
      <c r="NE1" s="50" t="s">
        <v>391</v>
      </c>
      <c r="NF1" s="50" t="s">
        <v>392</v>
      </c>
      <c r="NG1" s="50" t="s">
        <v>393</v>
      </c>
      <c r="NH1" s="50" t="s">
        <v>394</v>
      </c>
      <c r="NI1" s="50" t="s">
        <v>395</v>
      </c>
      <c r="NJ1" s="50" t="s">
        <v>396</v>
      </c>
      <c r="NK1" s="50" t="s">
        <v>397</v>
      </c>
      <c r="NL1" s="50" t="s">
        <v>398</v>
      </c>
      <c r="NM1" s="50" t="s">
        <v>399</v>
      </c>
      <c r="NN1" s="50" t="s">
        <v>400</v>
      </c>
      <c r="NO1" s="50" t="s">
        <v>401</v>
      </c>
      <c r="NP1" s="50" t="s">
        <v>402</v>
      </c>
      <c r="NQ1" s="50" t="s">
        <v>403</v>
      </c>
      <c r="NR1" s="50" t="s">
        <v>529</v>
      </c>
      <c r="NS1" s="50" t="s">
        <v>418</v>
      </c>
      <c r="NT1" s="50" t="s">
        <v>419</v>
      </c>
      <c r="NU1" s="50" t="s">
        <v>420</v>
      </c>
      <c r="NV1" s="50" t="s">
        <v>421</v>
      </c>
      <c r="NW1" s="50" t="s">
        <v>422</v>
      </c>
      <c r="NX1" s="50" t="s">
        <v>423</v>
      </c>
      <c r="NY1" s="50" t="s">
        <v>424</v>
      </c>
      <c r="NZ1" s="50" t="s">
        <v>425</v>
      </c>
      <c r="OA1" s="50" t="s">
        <v>426</v>
      </c>
      <c r="OB1" s="50" t="s">
        <v>427</v>
      </c>
      <c r="OC1" s="50" t="s">
        <v>428</v>
      </c>
      <c r="OD1" s="50" t="s">
        <v>429</v>
      </c>
      <c r="OE1" s="50" t="s">
        <v>430</v>
      </c>
      <c r="OF1" s="50" t="s">
        <v>431</v>
      </c>
      <c r="OG1" s="50" t="s">
        <v>432</v>
      </c>
      <c r="OH1" s="50" t="s">
        <v>433</v>
      </c>
      <c r="OI1" s="50" t="s">
        <v>434</v>
      </c>
      <c r="OJ1" s="50" t="s">
        <v>435</v>
      </c>
      <c r="OK1" s="50" t="s">
        <v>436</v>
      </c>
      <c r="OL1" s="50" t="s">
        <v>530</v>
      </c>
      <c r="OM1" s="50" t="s">
        <v>463</v>
      </c>
      <c r="ON1" s="50" t="s">
        <v>462</v>
      </c>
      <c r="OO1" s="50" t="s">
        <v>571</v>
      </c>
      <c r="OP1" s="50" t="s">
        <v>437</v>
      </c>
      <c r="OQ1" s="50" t="s">
        <v>438</v>
      </c>
      <c r="OR1" s="50" t="s">
        <v>439</v>
      </c>
      <c r="OS1" s="50" t="s">
        <v>440</v>
      </c>
      <c r="OT1" s="50" t="s">
        <v>441</v>
      </c>
      <c r="OU1" s="50" t="s">
        <v>442</v>
      </c>
      <c r="OV1" s="50" t="s">
        <v>443</v>
      </c>
      <c r="OW1" s="50" t="s">
        <v>444</v>
      </c>
      <c r="OX1" s="50" t="s">
        <v>445</v>
      </c>
      <c r="OY1" s="50" t="s">
        <v>446</v>
      </c>
      <c r="OZ1" s="50" t="s">
        <v>447</v>
      </c>
      <c r="PA1" s="50" t="s">
        <v>448</v>
      </c>
      <c r="PB1" s="50" t="s">
        <v>449</v>
      </c>
      <c r="PC1" s="50" t="s">
        <v>450</v>
      </c>
      <c r="PD1" s="50" t="s">
        <v>451</v>
      </c>
      <c r="PE1" s="50" t="s">
        <v>452</v>
      </c>
      <c r="PF1" s="50" t="s">
        <v>453</v>
      </c>
      <c r="PG1" s="50" t="s">
        <v>454</v>
      </c>
      <c r="PH1" s="50" t="s">
        <v>455</v>
      </c>
      <c r="PI1" s="50" t="s">
        <v>526</v>
      </c>
      <c r="PJ1" s="50" t="s">
        <v>456</v>
      </c>
      <c r="PK1" s="50" t="s">
        <v>457</v>
      </c>
      <c r="PL1" s="50" t="s">
        <v>572</v>
      </c>
    </row>
    <row r="2" spans="1:428" x14ac:dyDescent="0.25">
      <c r="A2" s="45">
        <v>1</v>
      </c>
      <c r="B2" s="45">
        <v>1</v>
      </c>
      <c r="C2" s="45">
        <v>101</v>
      </c>
      <c r="D2" s="45">
        <v>1</v>
      </c>
      <c r="E2" s="45" t="s">
        <v>62</v>
      </c>
      <c r="F2" s="45">
        <v>7</v>
      </c>
      <c r="G2" s="45">
        <f>H2*1.12</f>
        <v>89.600000000000009</v>
      </c>
      <c r="H2" s="46">
        <v>80</v>
      </c>
      <c r="I2" s="46">
        <v>8.4340133370055721</v>
      </c>
      <c r="J2" s="47">
        <v>26.611669411172862</v>
      </c>
      <c r="K2" s="45">
        <v>0.76955513388150898</v>
      </c>
      <c r="L2" s="45">
        <v>11.047860004216732</v>
      </c>
      <c r="M2" s="45">
        <v>0.70990642142626625</v>
      </c>
      <c r="N2" s="47">
        <v>19.022265246853816</v>
      </c>
      <c r="O2" s="48">
        <v>7.5</v>
      </c>
      <c r="P2" s="48">
        <v>7.5</v>
      </c>
      <c r="Q2" s="48">
        <v>7.5</v>
      </c>
      <c r="R2" s="48">
        <v>26.666666666666668</v>
      </c>
      <c r="S2" s="48">
        <v>38.666666666666664</v>
      </c>
      <c r="T2" s="48">
        <v>32.333333333333336</v>
      </c>
      <c r="U2" s="48">
        <v>44</v>
      </c>
      <c r="V2" s="48">
        <v>53.666666666666664</v>
      </c>
      <c r="W2" s="48">
        <v>64.666666666666671</v>
      </c>
      <c r="X2" s="48">
        <v>58</v>
      </c>
      <c r="Y2" s="48">
        <v>65.333333333333329</v>
      </c>
      <c r="Z2" s="48">
        <v>68.666666666666671</v>
      </c>
      <c r="AA2" s="48">
        <v>79.666666666666671</v>
      </c>
      <c r="AB2" s="48">
        <v>79</v>
      </c>
      <c r="AC2" s="48">
        <v>86.666666666666671</v>
      </c>
      <c r="AD2" s="48">
        <v>78</v>
      </c>
      <c r="AE2" s="48">
        <v>83.666666666666671</v>
      </c>
      <c r="AF2" s="48">
        <f>(Z2+AB2+AD2)/3</f>
        <v>75.222222222222229</v>
      </c>
      <c r="AG2" s="48">
        <f>(Z2+AB2+AD2)/3</f>
        <v>75.222222222222229</v>
      </c>
      <c r="AH2" s="48">
        <v>81</v>
      </c>
      <c r="AI2" s="48">
        <v>93</v>
      </c>
      <c r="AJ2" s="48">
        <v>131</v>
      </c>
      <c r="AK2" s="48">
        <v>147</v>
      </c>
      <c r="AL2" s="48">
        <v>166</v>
      </c>
      <c r="AM2" s="48">
        <v>171</v>
      </c>
      <c r="AN2" s="48">
        <v>178</v>
      </c>
      <c r="AO2" s="48">
        <v>189</v>
      </c>
      <c r="AP2" s="48">
        <v>199</v>
      </c>
      <c r="AQ2" s="48">
        <v>199</v>
      </c>
      <c r="AR2" s="48">
        <v>201</v>
      </c>
      <c r="AS2" s="48">
        <v>203</v>
      </c>
      <c r="AT2" s="49">
        <v>46.8</v>
      </c>
      <c r="AU2" s="49">
        <v>42.7</v>
      </c>
      <c r="AV2" s="49">
        <v>43.6</v>
      </c>
      <c r="AW2" s="49">
        <v>44.1</v>
      </c>
      <c r="AX2" s="49">
        <v>41.1</v>
      </c>
      <c r="AY2" s="49">
        <v>35.1</v>
      </c>
      <c r="AZ2" s="49">
        <v>43</v>
      </c>
      <c r="BA2" s="49">
        <v>44.4</v>
      </c>
      <c r="BB2" s="49">
        <v>44.4</v>
      </c>
      <c r="BC2" s="49">
        <v>40.1</v>
      </c>
      <c r="BD2" s="45">
        <v>5</v>
      </c>
      <c r="BE2" s="45">
        <v>5.43</v>
      </c>
      <c r="BF2" s="45">
        <v>4.88</v>
      </c>
      <c r="BG2" s="45">
        <v>4.58</v>
      </c>
      <c r="BH2" s="45">
        <v>4.04</v>
      </c>
      <c r="BI2" s="45">
        <v>4.29</v>
      </c>
      <c r="BJ2" s="45">
        <v>4.3600000000000003</v>
      </c>
      <c r="BK2" s="45">
        <v>4.3099999999999996</v>
      </c>
      <c r="BL2" s="45">
        <v>4.01</v>
      </c>
      <c r="BM2" s="45">
        <v>3.62</v>
      </c>
      <c r="BN2" s="45">
        <v>26715.484515484517</v>
      </c>
      <c r="BO2" s="45">
        <v>19793.127490039842</v>
      </c>
      <c r="BP2" s="49">
        <v>18459.860557768923</v>
      </c>
      <c r="BQ2" s="45">
        <v>12829.780876494026</v>
      </c>
      <c r="BR2" s="45">
        <v>6544.8756218905464</v>
      </c>
      <c r="BS2" s="45">
        <v>7569.6606786427146</v>
      </c>
      <c r="BT2" s="49">
        <v>11501.791044776119</v>
      </c>
      <c r="BU2" s="49">
        <v>8462.0517928286863</v>
      </c>
      <c r="BV2" s="49">
        <v>4196.9428007889546</v>
      </c>
      <c r="BW2" s="49">
        <v>1153.0841121495328</v>
      </c>
      <c r="BX2" s="48">
        <v>310.58999999999997</v>
      </c>
      <c r="BY2" s="45">
        <v>11</v>
      </c>
      <c r="BZ2" s="45">
        <v>338.8</v>
      </c>
      <c r="CA2" s="45">
        <v>103</v>
      </c>
      <c r="CB2" s="45">
        <v>106.64</v>
      </c>
      <c r="CC2" s="45">
        <v>316.77999999999997</v>
      </c>
      <c r="CD2" s="45">
        <v>180.85999999999999</v>
      </c>
      <c r="CE2" s="45">
        <v>147.72</v>
      </c>
      <c r="CF2" s="48">
        <f>(CE2*10000/(1000*1*1.02))</f>
        <v>1448.2352941176471</v>
      </c>
      <c r="CG2" s="48">
        <f>CF2/1.12</f>
        <v>1293.0672268907563</v>
      </c>
      <c r="CH2" s="48">
        <f t="shared" ref="CH2:CH33" si="0">(BX2*10000/(1000*1*1.02))</f>
        <v>3044.9999999999995</v>
      </c>
      <c r="CI2" s="48">
        <f t="shared" ref="CI2:CI65" si="1">(BZ2*10000/(1000*1*1.02))</f>
        <v>3321.5686274509803</v>
      </c>
      <c r="CJ2" s="48">
        <f>(CB2*10000/(1000*1*1.02))</f>
        <v>1045.4901960784314</v>
      </c>
      <c r="CK2" s="48">
        <f>(CC2*10000/(1000*1*1.02))</f>
        <v>3105.6862745098033</v>
      </c>
      <c r="CL2" s="48">
        <f>SUM(CH2:CK2)</f>
        <v>10517.745098039213</v>
      </c>
      <c r="CM2" s="48">
        <f>(CD2*10000/(1000*1*1.02))</f>
        <v>1773.1372549019607</v>
      </c>
      <c r="CN2" s="48">
        <v>151.01</v>
      </c>
      <c r="CO2" s="48">
        <v>0</v>
      </c>
      <c r="CP2" s="48">
        <f>CD2-CN2-CO2</f>
        <v>29.849999999999994</v>
      </c>
      <c r="CQ2" s="45">
        <v>3.18</v>
      </c>
      <c r="CR2" s="45">
        <f>CH2*(CQ2/100)</f>
        <v>96.830999999999989</v>
      </c>
      <c r="CS2" s="45">
        <v>1.1200000000000001</v>
      </c>
      <c r="CT2" s="45">
        <f>CI2*(CS2/100)</f>
        <v>37.201568627450982</v>
      </c>
      <c r="CU2" s="45">
        <v>1.68</v>
      </c>
      <c r="CV2" s="45">
        <f>CJ2*(CU2/100)</f>
        <v>17.564235294117648</v>
      </c>
      <c r="CW2" s="45">
        <v>4.1100000000000003</v>
      </c>
      <c r="CX2" s="45">
        <f>CM2*(CW2/100)</f>
        <v>72.87594117647059</v>
      </c>
      <c r="CY2" s="48">
        <f>CR2+CT2+CV2+CX2</f>
        <v>224.47274509803924</v>
      </c>
      <c r="CZ2" s="48">
        <f>CY2/1.12</f>
        <v>200.42209383753502</v>
      </c>
      <c r="DA2" s="45">
        <v>16.7</v>
      </c>
      <c r="DB2" s="48">
        <v>5.03</v>
      </c>
      <c r="DC2" s="45">
        <f>DB2*(43560/(DA2*6.667*0.454))</f>
        <v>4334.6404259095389</v>
      </c>
      <c r="DD2" s="45">
        <v>1.86</v>
      </c>
      <c r="DE2" s="45">
        <f>DD2/DB2</f>
        <v>0.36978131212723658</v>
      </c>
      <c r="DF2" s="45">
        <f>DD2*(43560/(DA2*6.667*0.454))</f>
        <v>1602.8690242925929</v>
      </c>
      <c r="DG2" s="45">
        <v>3678.7511111111112</v>
      </c>
      <c r="DH2" s="45">
        <v>2908.4875000000002</v>
      </c>
      <c r="DI2" s="45">
        <f>(0.37)*DH2</f>
        <v>1076.1403749999999</v>
      </c>
      <c r="DJ2" s="45">
        <f>DI2*1.14</f>
        <v>1226.8000274999999</v>
      </c>
      <c r="DK2" s="45">
        <f>DG2*0.37</f>
        <v>1361.1379111111112</v>
      </c>
      <c r="DL2" s="47">
        <v>2.3199999999999998</v>
      </c>
      <c r="DM2" s="47">
        <f>DL2-0.06</f>
        <v>2.2599999999999998</v>
      </c>
      <c r="DN2" s="47">
        <v>2322</v>
      </c>
      <c r="DO2" s="47">
        <f t="shared" ref="DO2:DO33" si="2">DM2/DB2</f>
        <v>0.44930417495029812</v>
      </c>
      <c r="DP2" s="45">
        <f t="shared" ref="DP2:DP33" si="3">DL2*(43560/(DA2*6.667*0.454))</f>
        <v>1999.2774926660295</v>
      </c>
      <c r="DQ2" s="45">
        <f t="shared" ref="DQ2:DQ33" si="4">DN2*(43560/(DA2*6.667*0.454))*(1/1000)</f>
        <v>2001.0010077459142</v>
      </c>
      <c r="DR2" s="47">
        <v>0.54924444444444465</v>
      </c>
      <c r="DS2" s="47">
        <v>0.41554444444444433</v>
      </c>
      <c r="DT2" s="47">
        <v>0.4124638888888888</v>
      </c>
      <c r="DU2" s="47">
        <v>0.33792500000000003</v>
      </c>
      <c r="DV2" s="47">
        <v>0.21207499999999996</v>
      </c>
      <c r="DW2" s="47">
        <v>0.19495277777777778</v>
      </c>
      <c r="DX2" s="47">
        <v>0.2380917222222223</v>
      </c>
      <c r="DY2" s="47">
        <v>0.14213594444444444</v>
      </c>
      <c r="DZ2" s="47">
        <v>0.1029358888888889</v>
      </c>
      <c r="EA2" s="47">
        <v>3.6597499999999994E-3</v>
      </c>
      <c r="EB2" s="47">
        <v>0.13854411111111109</v>
      </c>
      <c r="EC2" s="47">
        <v>0.4427813611111111</v>
      </c>
      <c r="ED2" s="47">
        <v>0.4759699444444444</v>
      </c>
      <c r="EE2" s="47">
        <v>0.12585000000000002</v>
      </c>
      <c r="EF2" s="47">
        <v>0.62533755555555559</v>
      </c>
      <c r="EG2" s="47">
        <v>0.97568816666666669</v>
      </c>
      <c r="EH2" s="47">
        <v>0.58160952777777775</v>
      </c>
      <c r="EI2" s="47">
        <v>0.97835824999999987</v>
      </c>
      <c r="EJ2" s="47">
        <v>0.63218038888888883</v>
      </c>
      <c r="EK2" s="45">
        <v>0.59596923076923058</v>
      </c>
      <c r="EL2" s="45">
        <v>0.45068269230769215</v>
      </c>
      <c r="EM2" s="45">
        <v>0.42245961538461513</v>
      </c>
      <c r="EN2" s="45">
        <v>0.39440000000000008</v>
      </c>
      <c r="EO2" s="45">
        <v>0.26742115384615378</v>
      </c>
      <c r="EP2" s="45">
        <v>0.24443269230769235</v>
      </c>
      <c r="EQ2" s="45">
        <v>0.20331740384615396</v>
      </c>
      <c r="ER2" s="45">
        <v>0.17020113461538464</v>
      </c>
      <c r="ES2" s="45">
        <v>6.6436519230769223E-2</v>
      </c>
      <c r="ET2" s="45">
        <v>3.2198038461538458E-2</v>
      </c>
      <c r="EU2" s="45">
        <v>0.13875536538461544</v>
      </c>
      <c r="EV2" s="45">
        <v>0.38030915384615394</v>
      </c>
      <c r="EW2" s="45">
        <v>0.41806984615384629</v>
      </c>
      <c r="EX2" s="45">
        <v>0.12697884615384611</v>
      </c>
      <c r="EY2" s="45">
        <v>0.51115261538461532</v>
      </c>
      <c r="EZ2" s="45">
        <v>0.81527917307692355</v>
      </c>
      <c r="FA2" s="45">
        <v>0.68182626923076917</v>
      </c>
      <c r="FB2" s="45">
        <v>0.83720751923076886</v>
      </c>
      <c r="FC2" s="45">
        <v>0.72006307692307725</v>
      </c>
      <c r="FD2" s="47">
        <v>0.64525909090909084</v>
      </c>
      <c r="FE2" s="47">
        <v>0.45705909090909086</v>
      </c>
      <c r="FF2" s="47">
        <v>0.44339545454545443</v>
      </c>
      <c r="FG2" s="47">
        <v>0.39236363636363641</v>
      </c>
      <c r="FH2" s="47">
        <v>0.28312727272727278</v>
      </c>
      <c r="FI2" s="47">
        <v>0.25041818181818187</v>
      </c>
      <c r="FJ2" s="47">
        <v>0.24337095454545457</v>
      </c>
      <c r="FK2" s="47">
        <v>0.18491127272727273</v>
      </c>
      <c r="FL2" s="47">
        <v>7.5987454545454539E-2</v>
      </c>
      <c r="FM2" s="47">
        <v>1.485640909090909E-2</v>
      </c>
      <c r="FN2" s="47">
        <v>0.17054381818181819</v>
      </c>
      <c r="FO2" s="47">
        <v>0.38957672727272724</v>
      </c>
      <c r="FP2" s="47">
        <v>0.44050554545454546</v>
      </c>
      <c r="FQ2" s="47">
        <v>0.10923636363636363</v>
      </c>
      <c r="FR2" s="47">
        <v>0.64420495454545446</v>
      </c>
      <c r="FS2" s="47">
        <v>0.92514277272727241</v>
      </c>
      <c r="FT2" s="47">
        <v>0.70055431818181813</v>
      </c>
      <c r="FU2" s="47">
        <v>0.9358844999999999</v>
      </c>
      <c r="FV2" s="47">
        <v>0.74384068181818186</v>
      </c>
      <c r="FW2" s="47">
        <v>0.60077368421052635</v>
      </c>
      <c r="FX2" s="47">
        <v>0.40145789473684212</v>
      </c>
      <c r="FY2" s="47">
        <v>0.39153157894736845</v>
      </c>
      <c r="FZ2" s="47">
        <v>0.34276315789473683</v>
      </c>
      <c r="GA2" s="47">
        <v>0.25714210526315789</v>
      </c>
      <c r="GB2" s="47">
        <v>0.22336315789473685</v>
      </c>
      <c r="GC2" s="47">
        <v>0.2731358421052632</v>
      </c>
      <c r="GD2" s="47">
        <v>0.21063284210526315</v>
      </c>
      <c r="GE2" s="47">
        <v>7.8719315789473693E-2</v>
      </c>
      <c r="GF2" s="47">
        <v>1.246194736842105E-2</v>
      </c>
      <c r="GG2" s="47">
        <v>0.19868957894736838</v>
      </c>
      <c r="GH2" s="47">
        <v>0.40032552631578949</v>
      </c>
      <c r="GI2" s="47">
        <v>0.45771042105263149</v>
      </c>
      <c r="GJ2" s="47">
        <v>8.5621052631578959E-2</v>
      </c>
      <c r="GK2" s="47">
        <v>0.75269489473684226</v>
      </c>
      <c r="GL2" s="47">
        <v>0.94462636842105274</v>
      </c>
      <c r="GM2" s="47">
        <v>0.72733547368421059</v>
      </c>
      <c r="GN2" s="47">
        <v>0.9533997894736842</v>
      </c>
      <c r="GO2" s="47">
        <v>0.77213510526315787</v>
      </c>
      <c r="GP2" s="47">
        <v>0.55024666666666655</v>
      </c>
      <c r="GQ2" s="47">
        <v>0.3681399999999998</v>
      </c>
      <c r="GR2" s="47">
        <v>0.30066666666666658</v>
      </c>
      <c r="GS2" s="47">
        <v>0.30896666666666667</v>
      </c>
      <c r="GT2" s="47">
        <v>0.21034666666666665</v>
      </c>
      <c r="GU2" s="47">
        <v>0.18819333333333332</v>
      </c>
      <c r="GV2" s="47">
        <v>0.2803190000000001</v>
      </c>
      <c r="GW2" s="47">
        <v>0.29294729999999997</v>
      </c>
      <c r="GX2" s="47">
        <v>8.7274466666666661E-2</v>
      </c>
      <c r="GY2" s="47">
        <v>0.10092253333333336</v>
      </c>
      <c r="GZ2" s="47">
        <v>0.19800296666666664</v>
      </c>
      <c r="HA2" s="47">
        <v>0.44640229999999992</v>
      </c>
      <c r="HB2" s="47">
        <v>0.48983283333333338</v>
      </c>
      <c r="HC2" s="47">
        <v>9.8619999999999985E-2</v>
      </c>
      <c r="HD2" s="47">
        <v>0.78317769999999998</v>
      </c>
      <c r="HE2" s="47">
        <v>0.67854776666666661</v>
      </c>
      <c r="HF2" s="47">
        <v>0.70719753333333324</v>
      </c>
      <c r="HG2" s="47">
        <v>0.7309192000000001</v>
      </c>
      <c r="HH2" s="47">
        <v>0.75507146666666658</v>
      </c>
      <c r="HI2" s="45">
        <v>0.51562916666666658</v>
      </c>
      <c r="HJ2" s="45">
        <v>0.30864166666666676</v>
      </c>
      <c r="HK2" s="45">
        <v>0.22838333333333327</v>
      </c>
      <c r="HL2" s="45">
        <v>0.22140833333333329</v>
      </c>
      <c r="HM2" s="45">
        <v>0.17839583333333328</v>
      </c>
      <c r="HN2" s="45">
        <v>0.1595708333333333</v>
      </c>
      <c r="HO2" s="45">
        <v>0.39746137500000001</v>
      </c>
      <c r="HP2" s="45">
        <v>0.38457616666666677</v>
      </c>
      <c r="HQ2" s="45">
        <v>0.16401654166666668</v>
      </c>
      <c r="HR2" s="45">
        <v>0.14915216666666661</v>
      </c>
      <c r="HS2" s="45">
        <v>0.25033233333333343</v>
      </c>
      <c r="HT2" s="45">
        <v>0.48428612499999985</v>
      </c>
      <c r="HU2" s="45">
        <v>0.52580670833333309</v>
      </c>
      <c r="HV2" s="45">
        <v>4.3012500000000002E-2</v>
      </c>
      <c r="HW2" s="45">
        <v>1.3354217500000003</v>
      </c>
      <c r="HX2" s="45">
        <v>0.65654129166666653</v>
      </c>
      <c r="HY2" s="45">
        <v>0.63347220833333329</v>
      </c>
      <c r="HZ2" s="45">
        <v>0.72515933333333349</v>
      </c>
      <c r="IA2" s="45">
        <v>0.70684725000000004</v>
      </c>
      <c r="IB2" s="48">
        <v>41.24</v>
      </c>
      <c r="IC2" s="48">
        <v>42.317500000000003</v>
      </c>
      <c r="ID2" s="48">
        <v>101.5</v>
      </c>
      <c r="IE2" s="48">
        <f>131-ID2</f>
        <v>29.5</v>
      </c>
      <c r="IF2" s="48">
        <f>HP2*IE2</f>
        <v>11.34499691666667</v>
      </c>
      <c r="IG2" s="47">
        <v>0.52839999999999998</v>
      </c>
      <c r="IH2" s="47">
        <v>0.30609999999999998</v>
      </c>
      <c r="II2" s="47">
        <v>0.16930000000000001</v>
      </c>
      <c r="IJ2" s="47">
        <v>0.1782</v>
      </c>
      <c r="IK2" s="47">
        <v>0.14649999999999999</v>
      </c>
      <c r="IL2" s="47">
        <v>0.13750000000000001</v>
      </c>
      <c r="IM2" s="47">
        <v>0.4924</v>
      </c>
      <c r="IN2" s="47">
        <v>0.51180000000000003</v>
      </c>
      <c r="IO2" s="47">
        <v>0.2626</v>
      </c>
      <c r="IP2" s="47">
        <v>0.28670000000000001</v>
      </c>
      <c r="IQ2" s="47">
        <v>0.26490000000000002</v>
      </c>
      <c r="IR2" s="47">
        <v>0.56320000000000003</v>
      </c>
      <c r="IS2" s="47">
        <v>0.58450000000000002</v>
      </c>
      <c r="IT2" s="47">
        <v>3.1699999999999999E-2</v>
      </c>
      <c r="IU2" s="47">
        <v>1.9696</v>
      </c>
      <c r="IV2" s="47">
        <v>0.51939999999999997</v>
      </c>
      <c r="IW2" s="47">
        <v>0.53900000000000003</v>
      </c>
      <c r="IX2" s="47">
        <v>0.61980000000000002</v>
      </c>
      <c r="IY2" s="47">
        <v>0.63529999999999998</v>
      </c>
      <c r="IZ2" s="48">
        <v>35.880000000000003</v>
      </c>
      <c r="JA2" s="48">
        <v>35.887500000000003</v>
      </c>
      <c r="JB2" s="48">
        <v>104.93333333</v>
      </c>
      <c r="JC2" s="48">
        <f>147-JB2</f>
        <v>42.066666670000004</v>
      </c>
      <c r="JD2" s="48">
        <f>IN2*JC2</f>
        <v>21.529720001706004</v>
      </c>
      <c r="JE2" s="47">
        <v>0.39324857142857134</v>
      </c>
      <c r="JF2" s="47">
        <v>0.2079257142857143</v>
      </c>
      <c r="JG2" s="47">
        <v>0.11162857142857141</v>
      </c>
      <c r="JH2" s="47">
        <v>0.11881142857142858</v>
      </c>
      <c r="JI2" s="47">
        <v>9.6782857142857157E-2</v>
      </c>
      <c r="JJ2" s="47">
        <v>8.5242857142857134E-2</v>
      </c>
      <c r="JK2" s="47">
        <v>0.53352985714285706</v>
      </c>
      <c r="JL2" s="47">
        <v>0.55540814285714279</v>
      </c>
      <c r="JM2" s="47">
        <v>0.27151057142857155</v>
      </c>
      <c r="JN2" s="47">
        <v>0.30039891428571425</v>
      </c>
      <c r="JO2" s="47">
        <v>0.30728934285714288</v>
      </c>
      <c r="JP2" s="47">
        <v>0.60301642857142856</v>
      </c>
      <c r="JQ2" s="47">
        <v>0.64196342857142852</v>
      </c>
      <c r="JR2" s="47">
        <v>2.2028571428571432E-2</v>
      </c>
      <c r="JS2" s="47">
        <v>2.3216435714285715</v>
      </c>
      <c r="JT2" s="47">
        <v>0.55480594285714291</v>
      </c>
      <c r="JU2" s="47">
        <v>0.5770119714285713</v>
      </c>
      <c r="JV2" s="47">
        <v>0.65906574285714281</v>
      </c>
      <c r="JW2" s="47">
        <v>0.67602554285714278</v>
      </c>
      <c r="JX2" s="48">
        <v>43.766666667000003</v>
      </c>
      <c r="JY2" s="48">
        <v>39.153333332999999</v>
      </c>
      <c r="JZ2" s="48">
        <v>125.24</v>
      </c>
      <c r="KA2" s="48">
        <f>166-JZ2</f>
        <v>40.760000000000005</v>
      </c>
      <c r="KB2" s="48">
        <f>JL2*KA2</f>
        <v>22.638435902857143</v>
      </c>
      <c r="KC2" s="47">
        <v>0.46431076923076919</v>
      </c>
      <c r="KD2" s="47">
        <v>0.23935846153846152</v>
      </c>
      <c r="KE2" s="47">
        <v>0.10544153846153842</v>
      </c>
      <c r="KF2" s="47">
        <v>0.11799538461538463</v>
      </c>
      <c r="KG2" s="47">
        <v>9.8515384615384657E-2</v>
      </c>
      <c r="KH2" s="47">
        <v>8.8287692307692289E-2</v>
      </c>
      <c r="KI2" s="47">
        <v>0.59234660000000006</v>
      </c>
      <c r="KJ2" s="47">
        <v>0.62732306153846162</v>
      </c>
      <c r="KK2" s="47">
        <v>0.33775115384615384</v>
      </c>
      <c r="KL2" s="47">
        <v>0.38639156923076934</v>
      </c>
      <c r="KM2" s="47">
        <v>0.31910515384615373</v>
      </c>
      <c r="KN2" s="47">
        <v>0.64794818461538484</v>
      </c>
      <c r="KO2" s="47">
        <v>0.67896233846153831</v>
      </c>
      <c r="KP2" s="47">
        <v>1.9480000000000001E-2</v>
      </c>
      <c r="KQ2" s="47">
        <v>2.9466618461538459</v>
      </c>
      <c r="KR2" s="47">
        <v>0.51019078461538481</v>
      </c>
      <c r="KS2" s="47">
        <v>0.53963107692307677</v>
      </c>
      <c r="KT2" s="47">
        <v>0.62835140000000012</v>
      </c>
      <c r="KU2" s="47">
        <v>0.65073056923076911</v>
      </c>
      <c r="KV2" s="46">
        <v>-9999</v>
      </c>
      <c r="KW2" s="46">
        <v>-9999</v>
      </c>
      <c r="KX2" s="46">
        <v>-9999</v>
      </c>
      <c r="KY2" s="46">
        <v>-9999</v>
      </c>
      <c r="KZ2" s="46">
        <v>-9999</v>
      </c>
      <c r="LA2" s="47">
        <v>0.54519130434782603</v>
      </c>
      <c r="LB2" s="47">
        <v>0.25864999999999994</v>
      </c>
      <c r="LC2" s="47">
        <v>7.9473913043478256E-2</v>
      </c>
      <c r="LD2" s="47">
        <v>0.10834130434782611</v>
      </c>
      <c r="LE2" s="47">
        <v>9.9828260869565186E-2</v>
      </c>
      <c r="LF2" s="47">
        <v>9.4034782608695647E-2</v>
      </c>
      <c r="LG2" s="47">
        <v>0.66582378260869579</v>
      </c>
      <c r="LH2" s="47">
        <v>0.74245136956521751</v>
      </c>
      <c r="LI2" s="47">
        <v>0.40759095652173927</v>
      </c>
      <c r="LJ2" s="47">
        <v>0.52752260869565215</v>
      </c>
      <c r="LK2" s="47">
        <v>0.35531613043478261</v>
      </c>
      <c r="LL2" s="47">
        <v>0.68788828260869561</v>
      </c>
      <c r="LM2" s="47">
        <v>0.70387230434782611</v>
      </c>
      <c r="LN2" s="47">
        <v>8.513043478260875E-3</v>
      </c>
      <c r="LO2" s="47">
        <v>4.0322584130434782</v>
      </c>
      <c r="LP2" s="47">
        <v>0.47914208695652188</v>
      </c>
      <c r="LQ2" s="47">
        <v>0.53378263043478247</v>
      </c>
      <c r="LR2" s="47">
        <v>0.6154848913043478</v>
      </c>
      <c r="LS2" s="47">
        <v>0.65581121739130432</v>
      </c>
      <c r="LT2" s="47">
        <f>((LB2-LC2)-0.2*(LB2-LD2))*(LB2/LC2)</f>
        <v>0.48529667897587364</v>
      </c>
      <c r="LU2" s="48">
        <v>42.757599999999996</v>
      </c>
      <c r="LV2" s="48">
        <v>40.42</v>
      </c>
      <c r="LW2" s="48">
        <v>115.964</v>
      </c>
      <c r="LX2" s="48">
        <f t="shared" ref="LX2:LX7" si="5">AO2-LW2</f>
        <v>73.036000000000001</v>
      </c>
      <c r="LY2" s="48">
        <f>LH2*LX2</f>
        <v>54.225678227565226</v>
      </c>
      <c r="LZ2" s="47">
        <v>0.41428461538461536</v>
      </c>
      <c r="MA2" s="47">
        <v>0.19491153846153847</v>
      </c>
      <c r="MB2" s="47">
        <v>8.3673076923076919E-2</v>
      </c>
      <c r="MC2" s="47">
        <v>9.908846153846157E-2</v>
      </c>
      <c r="MD2" s="47">
        <v>8.7192307692307694E-2</v>
      </c>
      <c r="ME2" s="47">
        <v>7.6119230769230772E-2</v>
      </c>
      <c r="MF2" s="47">
        <v>0.61001165384615397</v>
      </c>
      <c r="MG2" s="47">
        <v>0.65906176923076931</v>
      </c>
      <c r="MH2" s="47">
        <v>0.32306807692307693</v>
      </c>
      <c r="MI2" s="47">
        <v>0.39599515384615391</v>
      </c>
      <c r="MJ2" s="47">
        <v>0.35837057692307706</v>
      </c>
      <c r="MK2" s="47">
        <v>0.64915623076923079</v>
      </c>
      <c r="ML2" s="47">
        <v>0.68684784615384598</v>
      </c>
      <c r="MM2" s="47">
        <v>1.1896153846153846E-2</v>
      </c>
      <c r="MN2" s="47">
        <v>3.183627153846154</v>
      </c>
      <c r="MO2" s="47">
        <v>0.54534792307692304</v>
      </c>
      <c r="MP2" s="47">
        <v>0.58774323076923085</v>
      </c>
      <c r="MQ2" s="47">
        <v>0.66449319230769233</v>
      </c>
      <c r="MR2" s="47">
        <v>0.69568073076923076</v>
      </c>
      <c r="MS2" s="47">
        <f>((MA2-MB2)-0.2*(MA2-MC2))*(MA2/MB2)</f>
        <v>0.21448063900429615</v>
      </c>
      <c r="MT2" s="46">
        <v>-9999</v>
      </c>
      <c r="MU2" s="46">
        <v>-9999</v>
      </c>
      <c r="MV2" s="46">
        <v>-9999</v>
      </c>
      <c r="MW2" s="46">
        <v>-9999</v>
      </c>
      <c r="MX2" s="46">
        <v>-9999</v>
      </c>
      <c r="MY2" s="47">
        <v>0.40294318181818184</v>
      </c>
      <c r="MZ2" s="47">
        <v>0.18789545454545459</v>
      </c>
      <c r="NA2" s="47">
        <v>7.52590909090909E-2</v>
      </c>
      <c r="NB2" s="47">
        <v>8.9368181818181819E-2</v>
      </c>
      <c r="NC2" s="47">
        <v>8.3229545454545431E-2</v>
      </c>
      <c r="ND2" s="47">
        <v>7.4356818181818177E-2</v>
      </c>
      <c r="NE2" s="47">
        <v>0.62971609090909098</v>
      </c>
      <c r="NF2" s="47">
        <v>0.67642093181818186</v>
      </c>
      <c r="NG2" s="47">
        <v>0.35039963636363641</v>
      </c>
      <c r="NH2" s="47">
        <v>0.42267311363636362</v>
      </c>
      <c r="NI2" s="47">
        <v>0.36104784090909087</v>
      </c>
      <c r="NJ2" s="47">
        <v>0.6520264545454546</v>
      </c>
      <c r="NK2" s="47">
        <v>0.6834491590909092</v>
      </c>
      <c r="NL2" s="47">
        <v>6.1386363636363635E-3</v>
      </c>
      <c r="NM2" s="47">
        <v>3.5183206590909095</v>
      </c>
      <c r="NN2" s="47">
        <v>0.53761727272727278</v>
      </c>
      <c r="NO2" s="47">
        <v>0.57491711363636366</v>
      </c>
      <c r="NP2" s="47">
        <v>0.66001777272727269</v>
      </c>
      <c r="NQ2" s="47">
        <v>0.68733456818181804</v>
      </c>
      <c r="NR2" s="47">
        <f>((MZ2-NA2)-0.2*(MZ2-NB2))*(MZ2/NA2)</f>
        <v>0.23201576306643185</v>
      </c>
      <c r="NS2" s="47">
        <v>0.44549215686274513</v>
      </c>
      <c r="NT2" s="47">
        <v>0.23115490196078428</v>
      </c>
      <c r="NU2" s="47">
        <v>6.6529411764705892E-2</v>
      </c>
      <c r="NV2" s="47">
        <v>9.3237254901960789E-2</v>
      </c>
      <c r="NW2" s="47">
        <v>8.3041176470588215E-2</v>
      </c>
      <c r="NX2" s="47">
        <v>7.7270588235294133E-2</v>
      </c>
      <c r="NY2" s="47">
        <v>0.64875009803921591</v>
      </c>
      <c r="NZ2" s="47">
        <v>0.73444284313725483</v>
      </c>
      <c r="OA2" s="47">
        <v>0.42213558823529412</v>
      </c>
      <c r="OB2" s="47">
        <v>0.54982658823529418</v>
      </c>
      <c r="OC2" s="47">
        <v>0.31401196078431381</v>
      </c>
      <c r="OD2" s="47">
        <v>0.68185929411764667</v>
      </c>
      <c r="OE2" s="47">
        <v>0.70111129411764728</v>
      </c>
      <c r="OF2" s="47">
        <v>1.0196078431372544E-2</v>
      </c>
      <c r="OG2" s="47">
        <v>3.7866673333333352</v>
      </c>
      <c r="OH2" s="47">
        <v>0.42789766666666679</v>
      </c>
      <c r="OI2" s="47">
        <v>0.48409143137254901</v>
      </c>
      <c r="OJ2" s="47">
        <v>0.56413627450980408</v>
      </c>
      <c r="OK2" s="47">
        <v>0.60685784313725488</v>
      </c>
      <c r="OL2" s="47">
        <f>((NT2-NU2)-0.2*(NT2-NV2))*(NT2/NU2)</f>
        <v>0.47614912216038757</v>
      </c>
      <c r="OM2" s="47">
        <v>125.1025641025641</v>
      </c>
      <c r="ON2" s="48">
        <f>AR2-OM2+2</f>
        <v>77.897435897435898</v>
      </c>
      <c r="OO2" s="48">
        <f>NZ2*ON2</f>
        <v>57.21121429361488</v>
      </c>
      <c r="OP2" s="47">
        <v>0.47446792452830194</v>
      </c>
      <c r="OQ2" s="47">
        <v>0.2182264150943396</v>
      </c>
      <c r="OR2" s="47">
        <v>5.5918867924528305E-2</v>
      </c>
      <c r="OS2" s="47">
        <v>7.9318867924528316E-2</v>
      </c>
      <c r="OT2" s="47">
        <v>7.500566037735848E-2</v>
      </c>
      <c r="OU2" s="47">
        <v>7.1820754716981156E-2</v>
      </c>
      <c r="OV2" s="47">
        <v>0.70801515094339618</v>
      </c>
      <c r="OW2" s="47">
        <v>0.78273252830188689</v>
      </c>
      <c r="OX2" s="47">
        <v>0.46141166037735837</v>
      </c>
      <c r="OY2" s="47">
        <v>0.5857821698113207</v>
      </c>
      <c r="OZ2" s="47">
        <v>0.36851728301886777</v>
      </c>
      <c r="PA2" s="47">
        <v>0.72300309433962262</v>
      </c>
      <c r="PB2" s="47">
        <v>0.73380824528301869</v>
      </c>
      <c r="PC2" s="47">
        <v>4.3132075471698115E-3</v>
      </c>
      <c r="PD2" s="47">
        <v>5.0165149433962277</v>
      </c>
      <c r="PE2" s="47">
        <v>0.47254256603773587</v>
      </c>
      <c r="PF2" s="47">
        <v>0.52180518867924552</v>
      </c>
      <c r="PG2" s="47">
        <v>0.6143778301886792</v>
      </c>
      <c r="PH2" s="47">
        <v>0.65036988679245267</v>
      </c>
      <c r="PI2" s="47">
        <f>((OQ2-OR2)-0.2*(OQ2-OS2))*(OQ2/OR2)</f>
        <v>0.52499515890705195</v>
      </c>
      <c r="PJ2" s="48">
        <v>132.53488372093022</v>
      </c>
      <c r="PK2" s="48">
        <f t="shared" ref="PK2:PK33" si="6">AS2-PJ2</f>
        <v>70.465116279069775</v>
      </c>
      <c r="PL2" s="45">
        <f>OW2*PK2</f>
        <v>55.155338622202734</v>
      </c>
    </row>
    <row r="3" spans="1:428" x14ac:dyDescent="0.25">
      <c r="A3" s="45">
        <v>2</v>
      </c>
      <c r="B3" s="45">
        <v>1</v>
      </c>
      <c r="C3" s="45">
        <v>101</v>
      </c>
      <c r="D3" s="45">
        <v>1</v>
      </c>
      <c r="E3" s="45" t="s">
        <v>62</v>
      </c>
      <c r="F3" s="45">
        <v>7</v>
      </c>
      <c r="G3" s="45">
        <f t="shared" ref="G3:G65" si="7">H3*1.12</f>
        <v>89.600000000000009</v>
      </c>
      <c r="H3" s="46">
        <v>80</v>
      </c>
      <c r="I3" s="46">
        <v>-9999</v>
      </c>
      <c r="J3" s="46">
        <v>-9999</v>
      </c>
      <c r="K3" s="46">
        <v>-9999</v>
      </c>
      <c r="L3" s="46">
        <v>-9999</v>
      </c>
      <c r="M3" s="46">
        <v>-9999</v>
      </c>
      <c r="N3" s="46">
        <v>-9999</v>
      </c>
      <c r="O3" s="48">
        <v>7.5</v>
      </c>
      <c r="P3" s="48">
        <v>7.5</v>
      </c>
      <c r="Q3" s="48">
        <v>7.5</v>
      </c>
      <c r="R3" s="48">
        <v>25</v>
      </c>
      <c r="S3" s="48">
        <v>36</v>
      </c>
      <c r="T3" s="48">
        <v>33.333333333333336</v>
      </c>
      <c r="U3" s="48">
        <v>45</v>
      </c>
      <c r="V3" s="48">
        <v>55.333333333333336</v>
      </c>
      <c r="W3" s="48">
        <v>67.333333333333329</v>
      </c>
      <c r="X3" s="48">
        <v>59.333333333333336</v>
      </c>
      <c r="Y3" s="48">
        <v>69.333333333333329</v>
      </c>
      <c r="Z3" s="48">
        <v>70.333333333333329</v>
      </c>
      <c r="AA3" s="48">
        <v>80</v>
      </c>
      <c r="AB3" s="48">
        <v>82.666666666666671</v>
      </c>
      <c r="AC3" s="48">
        <v>95</v>
      </c>
      <c r="AD3" s="48">
        <v>88.333333333333329</v>
      </c>
      <c r="AE3" s="48">
        <v>99</v>
      </c>
      <c r="AF3" s="48">
        <f t="shared" ref="AF3:AF65" si="8">(Z3+AB3+AD3)/3</f>
        <v>80.444444444444443</v>
      </c>
      <c r="AG3" s="48">
        <f t="shared" ref="AG3:AG65" si="9">(Z3+AB3+AD3)/3</f>
        <v>80.444444444444443</v>
      </c>
      <c r="AH3" s="48">
        <v>88.666666666666671</v>
      </c>
      <c r="AI3" s="48">
        <v>101.33333333333333</v>
      </c>
      <c r="AJ3" s="48">
        <v>131</v>
      </c>
      <c r="AK3" s="48">
        <v>147</v>
      </c>
      <c r="AL3" s="48">
        <v>166</v>
      </c>
      <c r="AM3" s="48">
        <v>171</v>
      </c>
      <c r="AN3" s="48">
        <v>178</v>
      </c>
      <c r="AO3" s="48">
        <v>189</v>
      </c>
      <c r="AP3" s="48">
        <v>199</v>
      </c>
      <c r="AQ3" s="48">
        <v>199</v>
      </c>
      <c r="AR3" s="48">
        <v>201</v>
      </c>
      <c r="AS3" s="48">
        <v>203</v>
      </c>
      <c r="AT3" s="43">
        <v>-9999</v>
      </c>
      <c r="AU3" s="43">
        <v>-9999</v>
      </c>
      <c r="AV3" s="43">
        <v>-9999</v>
      </c>
      <c r="AW3" s="43">
        <v>-9999</v>
      </c>
      <c r="AX3" s="43">
        <v>-9999</v>
      </c>
      <c r="AY3" s="43">
        <v>-9999</v>
      </c>
      <c r="AZ3" s="43">
        <v>-9999</v>
      </c>
      <c r="BA3" s="43">
        <v>-9999</v>
      </c>
      <c r="BB3" s="43">
        <v>-9999</v>
      </c>
      <c r="BC3" s="43">
        <v>-9999</v>
      </c>
      <c r="BD3" s="43">
        <v>-9999</v>
      </c>
      <c r="BE3" s="43">
        <v>-9999</v>
      </c>
      <c r="BF3" s="43">
        <v>-9999</v>
      </c>
      <c r="BG3" s="43">
        <v>-9999</v>
      </c>
      <c r="BH3" s="43">
        <v>-9999</v>
      </c>
      <c r="BI3" s="43">
        <v>-9999</v>
      </c>
      <c r="BJ3" s="43">
        <v>-9999</v>
      </c>
      <c r="BK3" s="43">
        <v>-9999</v>
      </c>
      <c r="BL3" s="43">
        <v>-9999</v>
      </c>
      <c r="BM3" s="43">
        <v>-9999</v>
      </c>
      <c r="BN3" s="43">
        <v>-9999</v>
      </c>
      <c r="BO3" s="43">
        <v>-9999</v>
      </c>
      <c r="BP3" s="43">
        <v>-9999</v>
      </c>
      <c r="BQ3" s="43">
        <v>-9999</v>
      </c>
      <c r="BR3" s="43">
        <v>-9999</v>
      </c>
      <c r="BS3" s="43">
        <v>-9999</v>
      </c>
      <c r="BT3" s="43">
        <v>-9999</v>
      </c>
      <c r="BU3" s="43">
        <v>-9999</v>
      </c>
      <c r="BV3" s="43">
        <v>-9999</v>
      </c>
      <c r="BW3" s="43">
        <v>-9999</v>
      </c>
      <c r="BX3" s="48">
        <v>325.32</v>
      </c>
      <c r="BY3" s="45">
        <v>18</v>
      </c>
      <c r="BZ3" s="45">
        <v>364.71999999999997</v>
      </c>
      <c r="CA3" s="45">
        <v>122</v>
      </c>
      <c r="CB3" s="45">
        <v>122.29</v>
      </c>
      <c r="CC3" s="45">
        <v>406.84</v>
      </c>
      <c r="CD3" s="45">
        <v>239.19</v>
      </c>
      <c r="CE3" s="45">
        <v>180.5</v>
      </c>
      <c r="CF3" s="48">
        <f t="shared" ref="CF3:CF65" si="10">(CE3*10000/(1000*1*1.02))</f>
        <v>1769.6078431372548</v>
      </c>
      <c r="CG3" s="48">
        <f t="shared" ref="CG3:CG65" si="11">CF3/1.12</f>
        <v>1580.0070028011203</v>
      </c>
      <c r="CH3" s="48">
        <f t="shared" si="0"/>
        <v>3189.4117647058824</v>
      </c>
      <c r="CI3" s="48">
        <f t="shared" si="1"/>
        <v>3575.6862745098033</v>
      </c>
      <c r="CJ3" s="48">
        <f t="shared" ref="CJ3:CK65" si="12">(CB3*10000/(1000*1*1.02))</f>
        <v>1198.9215686274511</v>
      </c>
      <c r="CK3" s="48">
        <f t="shared" si="12"/>
        <v>3988.6274509803916</v>
      </c>
      <c r="CL3" s="48">
        <f t="shared" ref="CL3:CL65" si="13">SUM(CH3:CK3)</f>
        <v>11952.647058823528</v>
      </c>
      <c r="CM3" s="48">
        <f t="shared" ref="CM3:CM65" si="14">(CD3*10000/(1000*1*1.02))</f>
        <v>2345</v>
      </c>
      <c r="CN3" s="48">
        <v>195.07</v>
      </c>
      <c r="CO3" s="48">
        <v>0</v>
      </c>
      <c r="CP3" s="48">
        <f t="shared" ref="CP3:CP65" si="15">CD3-CN3-CO3</f>
        <v>44.120000000000005</v>
      </c>
      <c r="CQ3" s="45">
        <v>2.93</v>
      </c>
      <c r="CR3" s="45">
        <f t="shared" ref="CR3:CR65" si="16">CH3*(CQ3/100)</f>
        <v>93.449764705882359</v>
      </c>
      <c r="CS3" s="45">
        <v>0.90200000000000002</v>
      </c>
      <c r="CT3" s="45">
        <f t="shared" ref="CT3:CT65" si="17">CI3*(CS3/100)</f>
        <v>32.252690196078426</v>
      </c>
      <c r="CU3" s="45">
        <v>1.51</v>
      </c>
      <c r="CV3" s="45">
        <f t="shared" ref="CV3:CV65" si="18">CJ3*(CU3/100)</f>
        <v>18.103715686274512</v>
      </c>
      <c r="CW3" s="45">
        <v>3.89</v>
      </c>
      <c r="CX3" s="45">
        <f t="shared" ref="CX3:CX65" si="19">CM3*(CW3/100)</f>
        <v>91.220500000000015</v>
      </c>
      <c r="CY3" s="48">
        <f t="shared" ref="CY3:CY65" si="20">CR3+CT3+CV3+CX3</f>
        <v>235.02667058823531</v>
      </c>
      <c r="CZ3" s="48">
        <f t="shared" ref="CZ3:CZ65" si="21">CY3/1.12</f>
        <v>209.84524159663866</v>
      </c>
      <c r="DA3" s="45">
        <v>16.7</v>
      </c>
      <c r="DB3" s="48">
        <v>6.92</v>
      </c>
      <c r="DC3" s="45">
        <f t="shared" ref="DC3:DC65" si="22">DB3*(43560/(DA3*6.667*0.454))</f>
        <v>5963.3621764003992</v>
      </c>
      <c r="DD3" s="45">
        <v>2.58</v>
      </c>
      <c r="DE3" s="45">
        <f t="shared" ref="DE3:DE65" si="23">DD3/DB3</f>
        <v>0.37283236994219654</v>
      </c>
      <c r="DF3" s="45">
        <f t="shared" ref="DF3:DF65" si="24">DD3*(43560/(DA3*6.667*0.454))</f>
        <v>2223.3344530510158</v>
      </c>
      <c r="DG3" s="46">
        <v>-9999</v>
      </c>
      <c r="DH3" s="45">
        <v>5009.7857142857156</v>
      </c>
      <c r="DI3" s="45">
        <f t="shared" ref="DI3:DI65" si="25">(0.37)*DH3</f>
        <v>1853.6207142857147</v>
      </c>
      <c r="DJ3" s="45">
        <f t="shared" ref="DJ3:DJ65" si="26">DI3*1.14</f>
        <v>2113.1276142857146</v>
      </c>
      <c r="DK3" s="46">
        <v>-9999</v>
      </c>
      <c r="DL3" s="47">
        <v>3.28</v>
      </c>
      <c r="DM3" s="47">
        <f t="shared" ref="DM3:DM65" si="27">DL3-0.06</f>
        <v>3.2199999999999998</v>
      </c>
      <c r="DN3" s="47">
        <v>3275</v>
      </c>
      <c r="DO3" s="47">
        <f t="shared" si="2"/>
        <v>0.46531791907514447</v>
      </c>
      <c r="DP3" s="45">
        <f t="shared" si="3"/>
        <v>2826.5647310105937</v>
      </c>
      <c r="DQ3" s="45">
        <f t="shared" si="4"/>
        <v>2822.2559433108827</v>
      </c>
      <c r="DR3" s="47">
        <v>0.54074857142857125</v>
      </c>
      <c r="DS3" s="47">
        <v>0.40307428571428577</v>
      </c>
      <c r="DT3" s="47">
        <v>0.4050685714285715</v>
      </c>
      <c r="DU3" s="47">
        <v>0.3326885714285715</v>
      </c>
      <c r="DV3" s="47">
        <v>0.20757999999999999</v>
      </c>
      <c r="DW3" s="47">
        <v>0.19254285714285713</v>
      </c>
      <c r="DX3" s="47">
        <v>0.23811508571428577</v>
      </c>
      <c r="DY3" s="47">
        <v>0.14342917142857145</v>
      </c>
      <c r="DZ3" s="47">
        <v>9.5575971428571452E-2</v>
      </c>
      <c r="EA3" s="47">
        <v>-2.4888285714285713E-3</v>
      </c>
      <c r="EB3" s="47">
        <v>0.14585005714285712</v>
      </c>
      <c r="EC3" s="47">
        <v>0.44521128571428559</v>
      </c>
      <c r="ED3" s="47">
        <v>0.47477002857142858</v>
      </c>
      <c r="EE3" s="47">
        <v>0.1251085714285714</v>
      </c>
      <c r="EF3" s="47">
        <v>0.62566285714285719</v>
      </c>
      <c r="EG3" s="47">
        <v>1.0164709714285711</v>
      </c>
      <c r="EH3" s="47">
        <v>0.61123511428571431</v>
      </c>
      <c r="EI3" s="47">
        <v>1.0138336571428572</v>
      </c>
      <c r="EJ3" s="47">
        <v>0.66015782857142846</v>
      </c>
      <c r="EK3" s="45">
        <v>0.58838749999999995</v>
      </c>
      <c r="EL3" s="45">
        <v>0.44089375000000008</v>
      </c>
      <c r="EM3" s="45">
        <v>0.4196375</v>
      </c>
      <c r="EN3" s="45">
        <v>0.38563124999999998</v>
      </c>
      <c r="EO3" s="45">
        <v>0.26424375</v>
      </c>
      <c r="EP3" s="45">
        <v>0.24430624999999995</v>
      </c>
      <c r="EQ3" s="45">
        <v>0.207970875</v>
      </c>
      <c r="ER3" s="45">
        <v>0.16710643750000001</v>
      </c>
      <c r="ES3" s="45">
        <v>6.6978312499999998E-2</v>
      </c>
      <c r="ET3" s="45">
        <v>2.4721437500000006E-2</v>
      </c>
      <c r="EU3" s="45">
        <v>0.14297893750000004</v>
      </c>
      <c r="EV3" s="45">
        <v>0.37983412499999991</v>
      </c>
      <c r="EW3" s="45">
        <v>0.41293106249999995</v>
      </c>
      <c r="EX3" s="45">
        <v>0.1213875</v>
      </c>
      <c r="EY3" s="45">
        <v>0.52562774999999995</v>
      </c>
      <c r="EZ3" s="45">
        <v>0.85632975</v>
      </c>
      <c r="FA3" s="45">
        <v>0.68675731250000016</v>
      </c>
      <c r="FB3" s="45">
        <v>0.87401700000000004</v>
      </c>
      <c r="FC3" s="45">
        <v>0.72553018749999987</v>
      </c>
      <c r="FD3" s="47">
        <v>0.62639130434782619</v>
      </c>
      <c r="FE3" s="47">
        <v>0.43775217391304344</v>
      </c>
      <c r="FF3" s="47">
        <v>0.42865652173913049</v>
      </c>
      <c r="FG3" s="47">
        <v>0.37696956521739133</v>
      </c>
      <c r="FH3" s="47">
        <v>0.27403043478260869</v>
      </c>
      <c r="FI3" s="47">
        <v>0.24275217391304346</v>
      </c>
      <c r="FJ3" s="47">
        <v>0.24845286956521734</v>
      </c>
      <c r="FK3" s="47">
        <v>0.18710056521739132</v>
      </c>
      <c r="FL3" s="47">
        <v>7.4576173913043484E-2</v>
      </c>
      <c r="FM3" s="47">
        <v>1.0362478260869567E-2</v>
      </c>
      <c r="FN3" s="47">
        <v>0.17716913043478263</v>
      </c>
      <c r="FO3" s="47">
        <v>0.39087704347826085</v>
      </c>
      <c r="FP3" s="47">
        <v>0.44099291304347832</v>
      </c>
      <c r="FQ3" s="47">
        <v>0.10293913043478263</v>
      </c>
      <c r="FR3" s="47">
        <v>0.66200895652173919</v>
      </c>
      <c r="FS3" s="47">
        <v>0.96321891304347829</v>
      </c>
      <c r="FT3" s="47">
        <v>0.713114695652174</v>
      </c>
      <c r="FU3" s="47">
        <v>0.96841378260869571</v>
      </c>
      <c r="FV3" s="47">
        <v>0.75602617391304361</v>
      </c>
      <c r="FW3" s="47">
        <v>0.59588333333333332</v>
      </c>
      <c r="FX3" s="47">
        <v>0.39877222222222219</v>
      </c>
      <c r="FY3" s="47">
        <v>0.38896666666666663</v>
      </c>
      <c r="FZ3" s="47">
        <v>0.33759444444444447</v>
      </c>
      <c r="GA3" s="47">
        <v>0.25705000000000006</v>
      </c>
      <c r="GB3" s="47">
        <v>0.22018888888888888</v>
      </c>
      <c r="GC3" s="47">
        <v>0.27644150000000001</v>
      </c>
      <c r="GD3" s="47">
        <v>0.20983316666666665</v>
      </c>
      <c r="GE3" s="47">
        <v>8.2950166666666672E-2</v>
      </c>
      <c r="GF3" s="47">
        <v>1.2315055555555551E-2</v>
      </c>
      <c r="GG3" s="47">
        <v>0.19806166666666666</v>
      </c>
      <c r="GH3" s="47">
        <v>0.39695133333333327</v>
      </c>
      <c r="GI3" s="47">
        <v>0.46005327777777782</v>
      </c>
      <c r="GJ3" s="47">
        <v>8.0544444444444446E-2</v>
      </c>
      <c r="GK3" s="47">
        <v>0.76531561111111079</v>
      </c>
      <c r="GL3" s="47">
        <v>0.94730405555555564</v>
      </c>
      <c r="GM3" s="47">
        <v>0.71706594444444438</v>
      </c>
      <c r="GN3" s="47">
        <v>0.95592788888888891</v>
      </c>
      <c r="GO3" s="47">
        <v>0.76367650000000009</v>
      </c>
      <c r="GP3" s="47">
        <v>0.55676190476190479</v>
      </c>
      <c r="GQ3" s="47">
        <v>0.37047619047619051</v>
      </c>
      <c r="GR3" s="47">
        <v>0.30497142857142862</v>
      </c>
      <c r="GS3" s="47">
        <v>0.30674285714285715</v>
      </c>
      <c r="GT3" s="47">
        <v>0.2092857142857143</v>
      </c>
      <c r="GU3" s="47">
        <v>0.18684285714285714</v>
      </c>
      <c r="GV3" s="47">
        <v>0.28942833333333329</v>
      </c>
      <c r="GW3" s="47">
        <v>0.2921205238095238</v>
      </c>
      <c r="GX3" s="47">
        <v>9.4099285714285705E-2</v>
      </c>
      <c r="GY3" s="47">
        <v>9.7002857142857155E-2</v>
      </c>
      <c r="GZ3" s="47">
        <v>0.20082185714285719</v>
      </c>
      <c r="HA3" s="47">
        <v>0.45347328571428586</v>
      </c>
      <c r="HB3" s="47">
        <v>0.4974061428571428</v>
      </c>
      <c r="HC3" s="47">
        <v>9.7457142857142839E-2</v>
      </c>
      <c r="HD3" s="47">
        <v>0.81640485714285693</v>
      </c>
      <c r="HE3" s="47">
        <v>0.68876233333333337</v>
      </c>
      <c r="HF3" s="47">
        <v>0.69433923809523812</v>
      </c>
      <c r="HG3" s="47">
        <v>0.74032090476190482</v>
      </c>
      <c r="HH3" s="47">
        <v>0.74504376190476196</v>
      </c>
      <c r="HI3" s="45">
        <v>0.53101578947368411</v>
      </c>
      <c r="HJ3" s="45">
        <v>0.3109035087719299</v>
      </c>
      <c r="HK3" s="45">
        <v>0.22566315789473679</v>
      </c>
      <c r="HL3" s="45">
        <v>0.21525964912280701</v>
      </c>
      <c r="HM3" s="45">
        <v>0.178859649122807</v>
      </c>
      <c r="HN3" s="45">
        <v>0.15736842105263155</v>
      </c>
      <c r="HO3" s="45">
        <v>0.42214612280701752</v>
      </c>
      <c r="HP3" s="45">
        <v>0.4030732807017543</v>
      </c>
      <c r="HQ3" s="45">
        <v>0.18154475438596487</v>
      </c>
      <c r="HR3" s="45">
        <v>0.15914050877192989</v>
      </c>
      <c r="HS3" s="45">
        <v>0.26095168421052645</v>
      </c>
      <c r="HT3" s="45">
        <v>0.49542708771929855</v>
      </c>
      <c r="HU3" s="45">
        <v>0.54207707017543871</v>
      </c>
      <c r="HV3" s="45">
        <v>3.6400000000000002E-2</v>
      </c>
      <c r="HW3" s="45">
        <v>1.4723595087719299</v>
      </c>
      <c r="HX3" s="45">
        <v>0.64994042105263128</v>
      </c>
      <c r="HY3" s="45">
        <v>0.61950950877192967</v>
      </c>
      <c r="HZ3" s="45">
        <v>0.72203907017543856</v>
      </c>
      <c r="IA3" s="45">
        <v>0.69803759649122799</v>
      </c>
      <c r="IB3" s="48">
        <v>41.17</v>
      </c>
      <c r="IC3" s="48">
        <v>42.207500000000003</v>
      </c>
      <c r="ID3" s="48">
        <v>105.14583333</v>
      </c>
      <c r="IE3" s="48">
        <f t="shared" ref="IE3:IE5" si="28">131-ID3</f>
        <v>25.854166669999998</v>
      </c>
      <c r="IF3" s="48">
        <f t="shared" ref="IF3:IF65" si="29">HP3*IE3</f>
        <v>10.42112377948685</v>
      </c>
      <c r="IG3" s="47">
        <v>0.51060000000000005</v>
      </c>
      <c r="IH3" s="47">
        <v>0.30509999999999998</v>
      </c>
      <c r="II3" s="47">
        <v>0.17530000000000001</v>
      </c>
      <c r="IJ3" s="47">
        <v>0.18190000000000001</v>
      </c>
      <c r="IK3" s="47">
        <v>0.15090000000000001</v>
      </c>
      <c r="IL3" s="47">
        <v>0.13930000000000001</v>
      </c>
      <c r="IM3" s="47">
        <v>0.4738</v>
      </c>
      <c r="IN3" s="47">
        <v>0.48830000000000001</v>
      </c>
      <c r="IO3" s="47">
        <v>0.25259999999999999</v>
      </c>
      <c r="IP3" s="47">
        <v>0.27</v>
      </c>
      <c r="IQ3" s="47">
        <v>0.25159999999999999</v>
      </c>
      <c r="IR3" s="47">
        <v>0.54310000000000003</v>
      </c>
      <c r="IS3" s="47">
        <v>0.57079999999999997</v>
      </c>
      <c r="IT3" s="47">
        <v>3.1E-2</v>
      </c>
      <c r="IU3" s="47">
        <v>1.8120000000000001</v>
      </c>
      <c r="IV3" s="47">
        <v>0.51539999999999997</v>
      </c>
      <c r="IW3" s="47">
        <v>0.53149999999999997</v>
      </c>
      <c r="IX3" s="47">
        <v>0.61240000000000006</v>
      </c>
      <c r="IY3" s="47">
        <v>0.62529999999999997</v>
      </c>
      <c r="IZ3" s="48">
        <v>35.875882353000002</v>
      </c>
      <c r="JA3" s="48">
        <v>35.875882353000002</v>
      </c>
      <c r="JB3" s="48">
        <v>114.40588235</v>
      </c>
      <c r="JC3" s="48">
        <f t="shared" ref="JC3:JC65" si="30">147-JB3</f>
        <v>32.594117650000001</v>
      </c>
      <c r="JD3" s="48">
        <f t="shared" ref="JD3:JD65" si="31">IN3*JC3</f>
        <v>15.915707648495001</v>
      </c>
      <c r="JE3" s="47">
        <v>0.40137027027027028</v>
      </c>
      <c r="JF3" s="47">
        <v>0.21479189189189188</v>
      </c>
      <c r="JG3" s="47">
        <v>0.10919999999999998</v>
      </c>
      <c r="JH3" s="47">
        <v>0.11893513513513514</v>
      </c>
      <c r="JI3" s="47">
        <v>9.6467567567567553E-2</v>
      </c>
      <c r="JJ3" s="47">
        <v>8.6337837837837855E-2</v>
      </c>
      <c r="JK3" s="47">
        <v>0.54196321621621624</v>
      </c>
      <c r="JL3" s="47">
        <v>0.57168205405405403</v>
      </c>
      <c r="JM3" s="47">
        <v>0.28687756756756755</v>
      </c>
      <c r="JN3" s="47">
        <v>0.32572751351351353</v>
      </c>
      <c r="JO3" s="47">
        <v>0.30218867567567564</v>
      </c>
      <c r="JP3" s="47">
        <v>0.61168772972972962</v>
      </c>
      <c r="JQ3" s="47">
        <v>0.64518891891891894</v>
      </c>
      <c r="JR3" s="47">
        <v>2.2467567567567567E-2</v>
      </c>
      <c r="JS3" s="47">
        <v>2.3771970810810816</v>
      </c>
      <c r="JT3" s="47">
        <v>0.52851629729729732</v>
      </c>
      <c r="JU3" s="47">
        <v>0.55724835135135142</v>
      </c>
      <c r="JV3" s="47">
        <v>0.63726702702702698</v>
      </c>
      <c r="JW3" s="47">
        <v>0.65941202702702706</v>
      </c>
      <c r="JX3" s="48">
        <v>38.06</v>
      </c>
      <c r="JY3" s="48">
        <v>39.222962963000001</v>
      </c>
      <c r="JZ3" s="48">
        <v>127.31481481</v>
      </c>
      <c r="KA3" s="48">
        <f t="shared" ref="KA3:KA65" si="32">166-JZ3</f>
        <v>38.685185189999999</v>
      </c>
      <c r="KB3" s="48">
        <f t="shared" ref="KB3:KB65" si="33">JL3*KA3</f>
        <v>22.115626130880671</v>
      </c>
      <c r="KC3" s="47">
        <v>0.50802428571428548</v>
      </c>
      <c r="KD3" s="47">
        <v>0.25710142857142859</v>
      </c>
      <c r="KE3" s="47">
        <v>9.3950000000000006E-2</v>
      </c>
      <c r="KF3" s="47">
        <v>0.1133914285714286</v>
      </c>
      <c r="KG3" s="47">
        <v>9.7954285714285688E-2</v>
      </c>
      <c r="KH3" s="47">
        <v>9.0444285714285699E-2</v>
      </c>
      <c r="KI3" s="47">
        <v>0.63445747142857156</v>
      </c>
      <c r="KJ3" s="47">
        <v>0.68732018571428577</v>
      </c>
      <c r="KK3" s="47">
        <v>0.38725537142857142</v>
      </c>
      <c r="KL3" s="47">
        <v>0.46422268571428577</v>
      </c>
      <c r="KM3" s="47">
        <v>0.32783517142857149</v>
      </c>
      <c r="KN3" s="47">
        <v>0.67618681428571437</v>
      </c>
      <c r="KO3" s="47">
        <v>0.69709071428571456</v>
      </c>
      <c r="KP3" s="47">
        <v>1.5437142857142854E-2</v>
      </c>
      <c r="KQ3" s="47">
        <v>3.4843875142857152</v>
      </c>
      <c r="KR3" s="47">
        <v>0.47703945714285723</v>
      </c>
      <c r="KS3" s="47">
        <v>0.5168095285714287</v>
      </c>
      <c r="KT3" s="47">
        <v>0.60587649999999993</v>
      </c>
      <c r="KU3" s="47">
        <v>0.63581837142857189</v>
      </c>
      <c r="KV3" s="46">
        <v>-9999</v>
      </c>
      <c r="KW3" s="46">
        <v>-9999</v>
      </c>
      <c r="KX3" s="46">
        <v>-9999</v>
      </c>
      <c r="KY3" s="46">
        <v>-9999</v>
      </c>
      <c r="KZ3" s="46">
        <v>-9999</v>
      </c>
      <c r="LA3" s="47">
        <v>0.73557777777777777</v>
      </c>
      <c r="LB3" s="47">
        <v>0.33962222222222216</v>
      </c>
      <c r="LC3" s="47">
        <v>6.7822222222222214E-2</v>
      </c>
      <c r="LD3" s="47">
        <v>0.11451111111111111</v>
      </c>
      <c r="LE3" s="47">
        <v>0.10985555555555557</v>
      </c>
      <c r="LF3" s="47">
        <v>0.11217222222222224</v>
      </c>
      <c r="LG3" s="47">
        <v>0.73032283333333348</v>
      </c>
      <c r="LH3" s="47">
        <v>0.83096355555555546</v>
      </c>
      <c r="LI3" s="47">
        <v>0.49527172222222215</v>
      </c>
      <c r="LJ3" s="47">
        <v>0.66657294444444437</v>
      </c>
      <c r="LK3" s="47">
        <v>0.36834161111111113</v>
      </c>
      <c r="LL3" s="47">
        <v>0.73980777777777773</v>
      </c>
      <c r="LM3" s="47">
        <v>0.73483577777777775</v>
      </c>
      <c r="LN3" s="47">
        <v>4.655555555555556E-3</v>
      </c>
      <c r="LO3" s="47">
        <v>5.4326581111111105</v>
      </c>
      <c r="LP3" s="47">
        <v>0.44337061111111115</v>
      </c>
      <c r="LQ3" s="47">
        <v>0.50438483333333339</v>
      </c>
      <c r="LR3" s="47">
        <v>0.59303349999999999</v>
      </c>
      <c r="LS3" s="47">
        <v>0.63764072222222223</v>
      </c>
      <c r="LT3" s="47">
        <f t="shared" ref="LT3:LT65" si="34">((LB3-LC3)-0.2*(LB3-LD3))*(LB3/LC3)</f>
        <v>1.1355978957332165</v>
      </c>
      <c r="LU3" s="48">
        <v>29.015882352999999</v>
      </c>
      <c r="LV3" s="48">
        <v>40.408529412</v>
      </c>
      <c r="LW3" s="48">
        <v>104.09705882</v>
      </c>
      <c r="LX3" s="48">
        <f t="shared" si="5"/>
        <v>84.902941179999999</v>
      </c>
      <c r="LY3" s="48">
        <f t="shared" ref="LY3:LY65" si="35">LH3*LX3</f>
        <v>70.551249880056986</v>
      </c>
      <c r="LZ3" s="47">
        <v>0.5914208333333334</v>
      </c>
      <c r="MA3" s="47">
        <v>0.26190416666666666</v>
      </c>
      <c r="MB3" s="47">
        <v>6.6591666666666674E-2</v>
      </c>
      <c r="MC3" s="47">
        <v>9.8416666666666666E-2</v>
      </c>
      <c r="MD3" s="47">
        <v>9.0820833333333337E-2</v>
      </c>
      <c r="ME3" s="47">
        <v>8.593333333333332E-2</v>
      </c>
      <c r="MF3" s="47">
        <v>0.71339495833333333</v>
      </c>
      <c r="MG3" s="47">
        <v>0.79660491666666655</v>
      </c>
      <c r="MH3" s="47">
        <v>0.45269787500000008</v>
      </c>
      <c r="MI3" s="47">
        <v>0.59382866666666678</v>
      </c>
      <c r="MJ3" s="47">
        <v>0.38557316666666669</v>
      </c>
      <c r="MK3" s="47">
        <v>0.73266924999999994</v>
      </c>
      <c r="ML3" s="47">
        <v>0.74528825000000021</v>
      </c>
      <c r="MM3" s="47">
        <v>7.595833333333332E-3</v>
      </c>
      <c r="MN3" s="47">
        <v>5.0236368333333319</v>
      </c>
      <c r="MO3" s="47">
        <v>0.48412783333333337</v>
      </c>
      <c r="MP3" s="47">
        <v>0.54081366666666664</v>
      </c>
      <c r="MQ3" s="47">
        <v>0.62752812499999988</v>
      </c>
      <c r="MR3" s="47">
        <v>0.66843391666666674</v>
      </c>
      <c r="MS3" s="47">
        <f t="shared" ref="MS3:MS65" si="36">((MA3-MB3)-0.2*(MA3-MC3))*(MA3/MB3)</f>
        <v>0.63956269897384554</v>
      </c>
      <c r="MT3" s="48">
        <v>37.543636364000001</v>
      </c>
      <c r="MU3" s="48">
        <v>39.246363635999998</v>
      </c>
      <c r="MV3" s="48">
        <v>110.42727273</v>
      </c>
      <c r="MW3" s="48">
        <f>AO3-MV3</f>
        <v>78.572727270000001</v>
      </c>
      <c r="MX3" s="45">
        <f t="shared" ref="MX3:MX65" si="37">MG3*MW3</f>
        <v>62.591420859191068</v>
      </c>
      <c r="MY3" s="47">
        <v>0.55310697674418607</v>
      </c>
      <c r="MZ3" s="47">
        <v>0.24361395348837214</v>
      </c>
      <c r="NA3" s="47">
        <v>6.1388372093023252E-2</v>
      </c>
      <c r="NB3" s="47">
        <v>8.5188372093023254E-2</v>
      </c>
      <c r="NC3" s="47">
        <v>8.4958139534883736E-2</v>
      </c>
      <c r="ND3" s="47">
        <v>8.0741860465116291E-2</v>
      </c>
      <c r="NE3" s="47">
        <v>0.73226404651162802</v>
      </c>
      <c r="NF3" s="47">
        <v>0.79925379069767433</v>
      </c>
      <c r="NG3" s="47">
        <v>0.48096639534883712</v>
      </c>
      <c r="NH3" s="47">
        <v>0.59645472093023255</v>
      </c>
      <c r="NI3" s="47">
        <v>0.38817897674418611</v>
      </c>
      <c r="NJ3" s="47">
        <v>0.73292323255813974</v>
      </c>
      <c r="NK3" s="47">
        <v>0.74443239534883721</v>
      </c>
      <c r="NL3" s="47">
        <v>2.302325581395347E-4</v>
      </c>
      <c r="NM3" s="47">
        <v>5.4992284883720917</v>
      </c>
      <c r="NN3" s="47">
        <v>0.4858392325581396</v>
      </c>
      <c r="NO3" s="47">
        <v>0.53021786046511643</v>
      </c>
      <c r="NP3" s="47">
        <v>0.62946265116279054</v>
      </c>
      <c r="NQ3" s="47">
        <v>0.66142702325581393</v>
      </c>
      <c r="NR3" s="47">
        <f t="shared" ref="NR3:NR65" si="38">((MZ3-NA3)-0.2*(MZ3-NB3))*(MZ3/NA3)</f>
        <v>0.59740560983409885</v>
      </c>
      <c r="NS3" s="47">
        <v>0.56605714285714281</v>
      </c>
      <c r="NT3" s="47">
        <v>0.26909387755102032</v>
      </c>
      <c r="NU3" s="47">
        <v>5.4326530612244898E-2</v>
      </c>
      <c r="NV3" s="47">
        <v>8.9981632653061194E-2</v>
      </c>
      <c r="NW3" s="47">
        <v>8.290816326530609E-2</v>
      </c>
      <c r="NX3" s="47">
        <v>8.1116326530612251E-2</v>
      </c>
      <c r="NY3" s="47">
        <v>0.72515938775510214</v>
      </c>
      <c r="NZ3" s="47">
        <v>0.82410991836734693</v>
      </c>
      <c r="OA3" s="47">
        <v>0.49838367346938767</v>
      </c>
      <c r="OB3" s="47">
        <v>0.66322761224489768</v>
      </c>
      <c r="OC3" s="47">
        <v>0.35521112244897951</v>
      </c>
      <c r="OD3" s="47">
        <v>0.74350020408163287</v>
      </c>
      <c r="OE3" s="47">
        <v>0.74863285714285721</v>
      </c>
      <c r="OF3" s="47">
        <v>7.0734693877551021E-3</v>
      </c>
      <c r="OG3" s="47">
        <v>5.2902582244897935</v>
      </c>
      <c r="OH3" s="47">
        <v>0.43103628571428559</v>
      </c>
      <c r="OI3" s="47">
        <v>0.48980032653061228</v>
      </c>
      <c r="OJ3" s="47">
        <v>0.57999540816326522</v>
      </c>
      <c r="OK3" s="47">
        <v>0.62334977551020399</v>
      </c>
      <c r="OL3" s="47">
        <f t="shared" ref="OL3:OL65" si="39">((NT3-NU3)-0.2*(NT3-NV3))*(NT3/NU3)</f>
        <v>0.88636207608212259</v>
      </c>
      <c r="OM3" s="47">
        <v>133.75</v>
      </c>
      <c r="ON3" s="48">
        <f>AR3-OM3+2</f>
        <v>69.25</v>
      </c>
      <c r="OO3" s="48">
        <f t="shared" ref="OO3:OO63" si="40">NZ3*ON3</f>
        <v>57.069611846938777</v>
      </c>
      <c r="OP3" s="47">
        <v>0.58721521739130433</v>
      </c>
      <c r="OQ3" s="47">
        <v>0.25436086956521742</v>
      </c>
      <c r="OR3" s="47">
        <v>4.4378260869565221E-2</v>
      </c>
      <c r="OS3" s="47">
        <v>7.4289130434782594E-2</v>
      </c>
      <c r="OT3" s="47">
        <v>7.5536956521739113E-2</v>
      </c>
      <c r="OU3" s="47">
        <v>7.5247826086956515E-2</v>
      </c>
      <c r="OV3" s="47">
        <v>0.77513539130434783</v>
      </c>
      <c r="OW3" s="47">
        <v>0.85907697826086948</v>
      </c>
      <c r="OX3" s="47">
        <v>0.54743769565217393</v>
      </c>
      <c r="OY3" s="47">
        <v>0.70224497826086929</v>
      </c>
      <c r="OZ3" s="47">
        <v>0.3955740869565218</v>
      </c>
      <c r="PA3" s="47">
        <v>0.77143726086956543</v>
      </c>
      <c r="PB3" s="47">
        <v>0.77244526086956522</v>
      </c>
      <c r="PC3" s="47">
        <v>-1.2478260869565221E-3</v>
      </c>
      <c r="PD3" s="47">
        <v>6.9152967173913051</v>
      </c>
      <c r="PE3" s="47">
        <v>0.4604876739130434</v>
      </c>
      <c r="PF3" s="47">
        <v>0.51036071739130418</v>
      </c>
      <c r="PG3" s="47">
        <v>0.61325995652173915</v>
      </c>
      <c r="PH3" s="47">
        <v>0.64898858695652195</v>
      </c>
      <c r="PI3" s="47">
        <f t="shared" ref="PI3:PI65" si="41">((OQ3-OR3)-0.2*(OQ3-OS3))*(OQ3/OR3)</f>
        <v>0.99712600819556918</v>
      </c>
      <c r="PJ3" s="48">
        <v>122.4</v>
      </c>
      <c r="PK3" s="48">
        <f t="shared" si="6"/>
        <v>80.599999999999994</v>
      </c>
      <c r="PL3" s="45">
        <f t="shared" ref="PL3:PL65" si="42">OW3*PK3</f>
        <v>69.241604447826077</v>
      </c>
    </row>
    <row r="4" spans="1:428" x14ac:dyDescent="0.25">
      <c r="A4" s="45">
        <v>3</v>
      </c>
      <c r="B4" s="45">
        <v>1</v>
      </c>
      <c r="C4" s="45">
        <v>201</v>
      </c>
      <c r="D4" s="45">
        <v>2</v>
      </c>
      <c r="E4" s="45" t="s">
        <v>60</v>
      </c>
      <c r="F4" s="45">
        <v>4</v>
      </c>
      <c r="G4" s="45">
        <f t="shared" si="7"/>
        <v>179.20000000000002</v>
      </c>
      <c r="H4" s="46">
        <v>160</v>
      </c>
      <c r="I4" s="45">
        <v>1.9916745864659597</v>
      </c>
      <c r="J4" s="47">
        <v>21.50859084371119</v>
      </c>
      <c r="K4" s="45">
        <v>4.0596476331988933</v>
      </c>
      <c r="L4" s="45">
        <v>23.652090851199304</v>
      </c>
      <c r="M4" s="45">
        <v>0.65999459020827711</v>
      </c>
      <c r="N4" s="47">
        <v>12.539897213957266</v>
      </c>
      <c r="O4" s="48">
        <v>15</v>
      </c>
      <c r="P4" s="48">
        <v>15</v>
      </c>
      <c r="Q4" s="48">
        <v>15</v>
      </c>
      <c r="R4" s="48">
        <v>27.666666666666668</v>
      </c>
      <c r="S4" s="48">
        <v>37.666666666666664</v>
      </c>
      <c r="T4" s="48">
        <v>31.666666666666668</v>
      </c>
      <c r="U4" s="48">
        <v>44</v>
      </c>
      <c r="V4" s="48">
        <v>50.333333333333336</v>
      </c>
      <c r="W4" s="48">
        <v>60.666666666666664</v>
      </c>
      <c r="X4" s="48">
        <v>62.333333333333336</v>
      </c>
      <c r="Y4" s="48">
        <v>72.333333333333329</v>
      </c>
      <c r="Z4" s="48">
        <v>72.666666666666671</v>
      </c>
      <c r="AA4" s="48">
        <v>84</v>
      </c>
      <c r="AB4" s="48">
        <v>83.666666666666671</v>
      </c>
      <c r="AC4" s="48">
        <v>94</v>
      </c>
      <c r="AD4" s="48">
        <v>85.333333333333329</v>
      </c>
      <c r="AE4" s="48">
        <v>98</v>
      </c>
      <c r="AF4" s="48">
        <f t="shared" si="8"/>
        <v>80.555555555555557</v>
      </c>
      <c r="AG4" s="48">
        <f t="shared" si="9"/>
        <v>80.555555555555557</v>
      </c>
      <c r="AH4" s="48">
        <v>89.666666666666671</v>
      </c>
      <c r="AI4" s="48">
        <v>101.33333333333333</v>
      </c>
      <c r="AJ4" s="48">
        <v>131</v>
      </c>
      <c r="AK4" s="48">
        <v>147</v>
      </c>
      <c r="AL4" s="48">
        <v>166</v>
      </c>
      <c r="AM4" s="48">
        <v>171</v>
      </c>
      <c r="AN4" s="48">
        <v>178</v>
      </c>
      <c r="AO4" s="48">
        <v>189</v>
      </c>
      <c r="AP4" s="48">
        <v>199</v>
      </c>
      <c r="AQ4" s="48">
        <v>199</v>
      </c>
      <c r="AR4" s="48">
        <v>201</v>
      </c>
      <c r="AS4" s="48">
        <v>203</v>
      </c>
      <c r="AT4" s="49">
        <v>47.8</v>
      </c>
      <c r="AU4" s="49">
        <v>38.299999999999997</v>
      </c>
      <c r="AV4" s="49">
        <v>42.3</v>
      </c>
      <c r="AW4" s="49">
        <v>42.8</v>
      </c>
      <c r="AX4" s="49">
        <v>41.3</v>
      </c>
      <c r="AY4" s="49">
        <v>35.200000000000003</v>
      </c>
      <c r="AZ4" s="49">
        <v>38.4</v>
      </c>
      <c r="BA4" s="49">
        <v>39.5</v>
      </c>
      <c r="BB4" s="49">
        <v>40.700000000000003</v>
      </c>
      <c r="BC4" s="49">
        <v>38.9</v>
      </c>
      <c r="BD4" s="45">
        <v>4.83</v>
      </c>
      <c r="BE4" s="45">
        <v>5.85</v>
      </c>
      <c r="BF4" s="45">
        <v>4.78</v>
      </c>
      <c r="BG4" s="45">
        <v>4.4000000000000004</v>
      </c>
      <c r="BH4" s="45">
        <v>4.25</v>
      </c>
      <c r="BI4" s="45">
        <v>3.91</v>
      </c>
      <c r="BJ4" s="45">
        <v>4.03</v>
      </c>
      <c r="BK4" s="45">
        <v>3.93</v>
      </c>
      <c r="BL4" s="45">
        <v>3.61</v>
      </c>
      <c r="BM4" s="45">
        <v>3.72</v>
      </c>
      <c r="BN4" s="45">
        <v>25867.899999999998</v>
      </c>
      <c r="BO4" s="45">
        <v>16207.1</v>
      </c>
      <c r="BP4" s="49">
        <v>16297.002997002999</v>
      </c>
      <c r="BQ4" s="45">
        <v>11823.804780876495</v>
      </c>
      <c r="BR4" s="45">
        <v>10484.315684315685</v>
      </c>
      <c r="BS4" s="45">
        <v>8065.265265265265</v>
      </c>
      <c r="BT4" s="49">
        <v>10018.407960199005</v>
      </c>
      <c r="BU4" s="49">
        <v>5396.4107676969088</v>
      </c>
      <c r="BV4" s="49">
        <v>1741.1646586345382</v>
      </c>
      <c r="BW4" s="49">
        <v>1374.9763033175357</v>
      </c>
      <c r="BX4" s="48">
        <v>266.22999999999996</v>
      </c>
      <c r="BY4" s="45">
        <v>10</v>
      </c>
      <c r="BZ4" s="45">
        <v>282</v>
      </c>
      <c r="CA4" s="45">
        <v>88</v>
      </c>
      <c r="CB4" s="45">
        <v>96.63000000000001</v>
      </c>
      <c r="CC4" s="45">
        <v>271.09999999999997</v>
      </c>
      <c r="CD4" s="45">
        <v>162.85999999999999</v>
      </c>
      <c r="CE4" s="45">
        <v>116.67</v>
      </c>
      <c r="CF4" s="48">
        <f t="shared" si="10"/>
        <v>1143.8235294117646</v>
      </c>
      <c r="CG4" s="48">
        <f t="shared" si="11"/>
        <v>1021.2710084033612</v>
      </c>
      <c r="CH4" s="48">
        <f t="shared" si="0"/>
        <v>2610.0980392156857</v>
      </c>
      <c r="CI4" s="48">
        <f t="shared" si="1"/>
        <v>2764.705882352941</v>
      </c>
      <c r="CJ4" s="48">
        <f t="shared" si="12"/>
        <v>947.35294117647072</v>
      </c>
      <c r="CK4" s="48">
        <f t="shared" si="12"/>
        <v>2657.8431372549016</v>
      </c>
      <c r="CL4" s="48">
        <f t="shared" si="13"/>
        <v>8980</v>
      </c>
      <c r="CM4" s="48">
        <f t="shared" si="14"/>
        <v>1596.6666666666665</v>
      </c>
      <c r="CN4" s="48">
        <v>136.58000000000001</v>
      </c>
      <c r="CO4" s="48">
        <v>0</v>
      </c>
      <c r="CP4" s="48">
        <f t="shared" si="15"/>
        <v>26.279999999999973</v>
      </c>
      <c r="CQ4" s="45">
        <v>3.38</v>
      </c>
      <c r="CR4" s="45">
        <f t="shared" si="16"/>
        <v>88.221313725490162</v>
      </c>
      <c r="CS4" s="45">
        <v>1.1200000000000001</v>
      </c>
      <c r="CT4" s="45">
        <f t="shared" si="17"/>
        <v>30.964705882352945</v>
      </c>
      <c r="CU4" s="45">
        <v>1.76</v>
      </c>
      <c r="CV4" s="45">
        <f t="shared" si="18"/>
        <v>16.673411764705886</v>
      </c>
      <c r="CW4" s="45">
        <v>3.85</v>
      </c>
      <c r="CX4" s="45">
        <f t="shared" si="19"/>
        <v>61.471666666666657</v>
      </c>
      <c r="CY4" s="48">
        <f t="shared" si="20"/>
        <v>197.33109803921565</v>
      </c>
      <c r="CZ4" s="48">
        <f t="shared" si="21"/>
        <v>176.18848039215681</v>
      </c>
      <c r="DA4" s="45">
        <v>16.7</v>
      </c>
      <c r="DB4" s="48">
        <v>6.64</v>
      </c>
      <c r="DC4" s="45">
        <f t="shared" si="22"/>
        <v>5722.0700652165679</v>
      </c>
      <c r="DD4" s="45">
        <v>2.46</v>
      </c>
      <c r="DE4" s="45">
        <f t="shared" si="23"/>
        <v>0.37048192771084337</v>
      </c>
      <c r="DF4" s="45">
        <f t="shared" si="24"/>
        <v>2119.9235482579452</v>
      </c>
      <c r="DG4" s="45">
        <v>4677.3177777777782</v>
      </c>
      <c r="DH4" s="45">
        <v>4705</v>
      </c>
      <c r="DI4" s="45">
        <f t="shared" si="25"/>
        <v>1740.85</v>
      </c>
      <c r="DJ4" s="45">
        <f t="shared" si="26"/>
        <v>1984.5689999999997</v>
      </c>
      <c r="DK4" s="45">
        <f t="shared" ref="DK4:DK64" si="43">DG4*0.37</f>
        <v>1730.607577777778</v>
      </c>
      <c r="DL4" s="47">
        <v>3.2</v>
      </c>
      <c r="DM4" s="47">
        <f t="shared" si="27"/>
        <v>3.14</v>
      </c>
      <c r="DN4" s="47">
        <v>3175</v>
      </c>
      <c r="DO4" s="47">
        <f t="shared" si="2"/>
        <v>0.47289156626506029</v>
      </c>
      <c r="DP4" s="45">
        <f t="shared" si="3"/>
        <v>2757.6241278152138</v>
      </c>
      <c r="DQ4" s="45">
        <f t="shared" si="4"/>
        <v>2736.0801893166567</v>
      </c>
      <c r="DR4" s="47">
        <v>0.55115294117647062</v>
      </c>
      <c r="DS4" s="47">
        <v>0.41124705882352941</v>
      </c>
      <c r="DT4" s="47">
        <v>0.41347941176470593</v>
      </c>
      <c r="DU4" s="47">
        <v>0.33893823529411765</v>
      </c>
      <c r="DV4" s="47">
        <v>0.21282352941176472</v>
      </c>
      <c r="DW4" s="47">
        <v>0.19545882352941177</v>
      </c>
      <c r="DX4" s="47">
        <v>0.23838979411764699</v>
      </c>
      <c r="DY4" s="47">
        <v>0.14271499999999995</v>
      </c>
      <c r="DZ4" s="47">
        <v>9.6419000000000019E-2</v>
      </c>
      <c r="EA4" s="47">
        <v>-2.6589705882352935E-3</v>
      </c>
      <c r="EB4" s="47">
        <v>0.14531594117647059</v>
      </c>
      <c r="EC4" s="47">
        <v>0.4428772352941176</v>
      </c>
      <c r="ED4" s="47">
        <v>0.47640544117647049</v>
      </c>
      <c r="EE4" s="47">
        <v>0.12611470588235293</v>
      </c>
      <c r="EF4" s="47">
        <v>0.62646323529411774</v>
      </c>
      <c r="EG4" s="47">
        <v>1.0196736176470591</v>
      </c>
      <c r="EH4" s="47">
        <v>0.60952852941176472</v>
      </c>
      <c r="EI4" s="47">
        <v>1.0169233235294122</v>
      </c>
      <c r="EJ4" s="47">
        <v>0.65886320588235303</v>
      </c>
      <c r="EK4" s="45">
        <v>0.59368750000000003</v>
      </c>
      <c r="EL4" s="45">
        <v>0.45666875000000001</v>
      </c>
      <c r="EM4" s="45">
        <v>0.43186875000000008</v>
      </c>
      <c r="EN4" s="45">
        <v>0.39724375000000001</v>
      </c>
      <c r="EO4" s="45">
        <v>0.27189999999999998</v>
      </c>
      <c r="EP4" s="45">
        <v>0.25125625000000001</v>
      </c>
      <c r="EQ4" s="45">
        <v>0.19821962499999995</v>
      </c>
      <c r="ER4" s="45">
        <v>0.157714625</v>
      </c>
      <c r="ES4" s="45">
        <v>6.9610187500000018E-2</v>
      </c>
      <c r="ET4" s="45">
        <v>2.7878375E-2</v>
      </c>
      <c r="EU4" s="45">
        <v>0.130413</v>
      </c>
      <c r="EV4" s="45">
        <v>0.37172606250000001</v>
      </c>
      <c r="EW4" s="45">
        <v>0.40519456250000008</v>
      </c>
      <c r="EX4" s="45">
        <v>0.12534375</v>
      </c>
      <c r="EY4" s="45">
        <v>0.49477943750000009</v>
      </c>
      <c r="EZ4" s="45">
        <v>0.8278450624999999</v>
      </c>
      <c r="FA4" s="45">
        <v>0.65808606250000001</v>
      </c>
      <c r="FB4" s="45">
        <v>0.8475764375</v>
      </c>
      <c r="FC4" s="45">
        <v>0.69737518749999983</v>
      </c>
      <c r="FD4" s="47">
        <v>0.63918095238095252</v>
      </c>
      <c r="FE4" s="47">
        <v>0.45146666666666657</v>
      </c>
      <c r="FF4" s="47">
        <v>0.44227619047619043</v>
      </c>
      <c r="FG4" s="47">
        <v>0.38833333333333331</v>
      </c>
      <c r="FH4" s="47">
        <v>0.28296666666666664</v>
      </c>
      <c r="FI4" s="47">
        <v>0.24976190476190471</v>
      </c>
      <c r="FJ4" s="47">
        <v>0.24398690476190474</v>
      </c>
      <c r="FK4" s="47">
        <v>0.18192566666666665</v>
      </c>
      <c r="FL4" s="47">
        <v>7.5098952380952377E-2</v>
      </c>
      <c r="FM4" s="47">
        <v>1.0192523809523809E-2</v>
      </c>
      <c r="FN4" s="47">
        <v>0.17205638095238096</v>
      </c>
      <c r="FO4" s="47">
        <v>0.38614385714285715</v>
      </c>
      <c r="FP4" s="47">
        <v>0.43790628571428575</v>
      </c>
      <c r="FQ4" s="47">
        <v>0.10536666666666666</v>
      </c>
      <c r="FR4" s="47">
        <v>0.6463564285714285</v>
      </c>
      <c r="FS4" s="47">
        <v>0.94807642857142838</v>
      </c>
      <c r="FT4" s="47">
        <v>0.70568033333333335</v>
      </c>
      <c r="FU4" s="47">
        <v>0.95543609523809536</v>
      </c>
      <c r="FV4" s="47">
        <v>0.74865552380952372</v>
      </c>
      <c r="FW4" s="47">
        <v>0.62682105263157883</v>
      </c>
      <c r="FX4" s="47">
        <v>0.42544736842105269</v>
      </c>
      <c r="FY4" s="47">
        <v>0.41905789473684207</v>
      </c>
      <c r="FZ4" s="47">
        <v>0.36718421052631572</v>
      </c>
      <c r="GA4" s="47">
        <v>0.26983684210526315</v>
      </c>
      <c r="GB4" s="47">
        <v>0.23607894736842105</v>
      </c>
      <c r="GC4" s="47">
        <v>0.26110626315789476</v>
      </c>
      <c r="GD4" s="47">
        <v>0.19856426315789474</v>
      </c>
      <c r="GE4" s="47">
        <v>7.340736842105261E-2</v>
      </c>
      <c r="GF4" s="47">
        <v>7.4861052631578938E-3</v>
      </c>
      <c r="GG4" s="47">
        <v>0.19136184210526316</v>
      </c>
      <c r="GH4" s="47">
        <v>0.39814394736842101</v>
      </c>
      <c r="GI4" s="47">
        <v>0.45273584210526308</v>
      </c>
      <c r="GJ4" s="47">
        <v>9.7347368421052655E-2</v>
      </c>
      <c r="GK4" s="47">
        <v>0.70754742105263158</v>
      </c>
      <c r="GL4" s="47">
        <v>0.96574705263157901</v>
      </c>
      <c r="GM4" s="47">
        <v>0.73296136842105264</v>
      </c>
      <c r="GN4" s="47">
        <v>0.97089073684210525</v>
      </c>
      <c r="GO4" s="47">
        <v>0.77549100000000004</v>
      </c>
      <c r="GP4" s="47">
        <v>0.54244736842105268</v>
      </c>
      <c r="GQ4" s="47">
        <v>0.37326315789473685</v>
      </c>
      <c r="GR4" s="47">
        <v>0.31501052631578946</v>
      </c>
      <c r="GS4" s="47">
        <v>0.31581052631578949</v>
      </c>
      <c r="GT4" s="47">
        <v>0.21631578947368424</v>
      </c>
      <c r="GU4" s="47">
        <v>0.19094736842105262</v>
      </c>
      <c r="GV4" s="47">
        <v>0.26356652631578936</v>
      </c>
      <c r="GW4" s="47">
        <v>0.26484757894736838</v>
      </c>
      <c r="GX4" s="47">
        <v>8.321868421052632E-2</v>
      </c>
      <c r="GY4" s="47">
        <v>8.4563210526315769E-2</v>
      </c>
      <c r="GZ4" s="47">
        <v>0.18446626315789472</v>
      </c>
      <c r="HA4" s="47">
        <v>0.42934047368421058</v>
      </c>
      <c r="HB4" s="47">
        <v>0.47879226315789469</v>
      </c>
      <c r="HC4" s="47">
        <v>9.9494736842105275E-2</v>
      </c>
      <c r="HD4" s="47">
        <v>0.71853794736842114</v>
      </c>
      <c r="HE4" s="47">
        <v>0.69844194736842125</v>
      </c>
      <c r="HF4" s="47">
        <v>0.70058726315789488</v>
      </c>
      <c r="HG4" s="47">
        <v>0.74489526315789478</v>
      </c>
      <c r="HH4" s="47">
        <v>0.74690747368421062</v>
      </c>
      <c r="HI4" s="45">
        <v>0.49741228070175436</v>
      </c>
      <c r="HJ4" s="45">
        <v>0.30246140350877199</v>
      </c>
      <c r="HK4" s="45">
        <v>0.23727719298245606</v>
      </c>
      <c r="HL4" s="45">
        <v>0.2284631578947369</v>
      </c>
      <c r="HM4" s="45">
        <v>0.18320701754385965</v>
      </c>
      <c r="HN4" s="45">
        <v>0.1607578947368421</v>
      </c>
      <c r="HO4" s="45">
        <v>0.36875752631578967</v>
      </c>
      <c r="HP4" s="45">
        <v>0.35331819298245604</v>
      </c>
      <c r="HQ4" s="45">
        <v>0.13947371929824559</v>
      </c>
      <c r="HR4" s="45">
        <v>0.12173815789473687</v>
      </c>
      <c r="HS4" s="45">
        <v>0.24261603508771937</v>
      </c>
      <c r="HT4" s="45">
        <v>0.4601797719298249</v>
      </c>
      <c r="HU4" s="45">
        <v>0.5100572105263157</v>
      </c>
      <c r="HV4" s="45">
        <v>4.5256140350877189E-2</v>
      </c>
      <c r="HW4" s="45">
        <v>1.1909971929824561</v>
      </c>
      <c r="HX4" s="45">
        <v>0.69463984210526286</v>
      </c>
      <c r="HY4" s="45">
        <v>0.6635914210526318</v>
      </c>
      <c r="HZ4" s="45">
        <v>0.75377956140350877</v>
      </c>
      <c r="IA4" s="45">
        <v>0.72927138596491214</v>
      </c>
      <c r="IB4" s="48">
        <v>43.741176471000003</v>
      </c>
      <c r="IC4" s="48">
        <v>42.199411765000001</v>
      </c>
      <c r="ID4" s="48">
        <v>108.07647059</v>
      </c>
      <c r="IE4" s="48">
        <f t="shared" si="28"/>
        <v>22.92352941</v>
      </c>
      <c r="IF4" s="48">
        <f t="shared" si="29"/>
        <v>8.0992999879213858</v>
      </c>
      <c r="IG4" s="47">
        <v>0.51359999999999995</v>
      </c>
      <c r="IH4" s="47">
        <v>0.30680000000000002</v>
      </c>
      <c r="II4" s="47">
        <v>0.16569999999999999</v>
      </c>
      <c r="IJ4" s="47">
        <v>0.17499999999999999</v>
      </c>
      <c r="IK4" s="47">
        <v>0.14480000000000001</v>
      </c>
      <c r="IL4" s="47">
        <v>0.1361</v>
      </c>
      <c r="IM4" s="47">
        <v>0.4899</v>
      </c>
      <c r="IN4" s="47">
        <v>0.51119999999999999</v>
      </c>
      <c r="IO4" s="47">
        <v>0.27279999999999999</v>
      </c>
      <c r="IP4" s="47">
        <v>0.29859999999999998</v>
      </c>
      <c r="IQ4" s="47">
        <v>0.25140000000000001</v>
      </c>
      <c r="IR4" s="47">
        <v>0.55869999999999997</v>
      </c>
      <c r="IS4" s="47">
        <v>0.5796</v>
      </c>
      <c r="IT4" s="47">
        <v>3.0200000000000001E-2</v>
      </c>
      <c r="IU4" s="47">
        <v>1.9479</v>
      </c>
      <c r="IV4" s="47">
        <v>0.49359999999999998</v>
      </c>
      <c r="IW4" s="47">
        <v>0.51449999999999996</v>
      </c>
      <c r="IX4" s="47">
        <v>0.59489999999999998</v>
      </c>
      <c r="IY4" s="47">
        <v>0.61180000000000001</v>
      </c>
      <c r="IZ4" s="48">
        <v>35.86</v>
      </c>
      <c r="JA4" s="48">
        <v>35.85</v>
      </c>
      <c r="JB4" s="48">
        <v>111.45</v>
      </c>
      <c r="JC4" s="48">
        <f t="shared" si="30"/>
        <v>35.549999999999997</v>
      </c>
      <c r="JD4" s="48">
        <f t="shared" si="31"/>
        <v>18.173159999999999</v>
      </c>
      <c r="JE4" s="47">
        <v>0.42100270270270279</v>
      </c>
      <c r="JF4" s="47">
        <v>0.21938918918918923</v>
      </c>
      <c r="JG4" s="47">
        <v>0.10558108108108108</v>
      </c>
      <c r="JH4" s="47">
        <v>0.11686756756756755</v>
      </c>
      <c r="JI4" s="47">
        <v>9.7156756756756765E-2</v>
      </c>
      <c r="JJ4" s="47">
        <v>8.6262162162162134E-2</v>
      </c>
      <c r="JK4" s="47">
        <v>0.56223256756756756</v>
      </c>
      <c r="JL4" s="47">
        <v>0.59641129729729736</v>
      </c>
      <c r="JM4" s="47">
        <v>0.3037241891891892</v>
      </c>
      <c r="JN4" s="47">
        <v>0.34980372972972978</v>
      </c>
      <c r="JO4" s="47">
        <v>0.31302651351351346</v>
      </c>
      <c r="JP4" s="47">
        <v>0.62277543243243239</v>
      </c>
      <c r="JQ4" s="47">
        <v>0.65774900000000003</v>
      </c>
      <c r="JR4" s="47">
        <v>1.971081081081081E-2</v>
      </c>
      <c r="JS4" s="47">
        <v>2.6141524054054055</v>
      </c>
      <c r="JT4" s="47">
        <v>0.52491256756756743</v>
      </c>
      <c r="JU4" s="47">
        <v>0.55693578378378383</v>
      </c>
      <c r="JV4" s="47">
        <v>0.63772675675675683</v>
      </c>
      <c r="JW4" s="47">
        <v>0.66217170270270276</v>
      </c>
      <c r="JX4" s="48">
        <v>38.119999999999997</v>
      </c>
      <c r="JY4" s="48">
        <v>39.261000000000003</v>
      </c>
      <c r="JZ4" s="48">
        <v>125.50666667</v>
      </c>
      <c r="KA4" s="48">
        <f t="shared" si="32"/>
        <v>40.493333329999999</v>
      </c>
      <c r="KB4" s="48">
        <f t="shared" si="33"/>
        <v>24.150681463237188</v>
      </c>
      <c r="KC4" s="47">
        <v>0.52343802816901386</v>
      </c>
      <c r="KD4" s="47">
        <v>0.25785915492957739</v>
      </c>
      <c r="KE4" s="47">
        <v>9.1152112676056329E-2</v>
      </c>
      <c r="KF4" s="47">
        <v>0.11093239436619717</v>
      </c>
      <c r="KG4" s="47">
        <v>9.6797183098591547E-2</v>
      </c>
      <c r="KH4" s="47">
        <v>8.8347887323943664E-2</v>
      </c>
      <c r="KI4" s="47">
        <v>0.64763561971830952</v>
      </c>
      <c r="KJ4" s="47">
        <v>0.7011895352112677</v>
      </c>
      <c r="KK4" s="47">
        <v>0.39685869014084507</v>
      </c>
      <c r="KL4" s="47">
        <v>0.47699580281690146</v>
      </c>
      <c r="KM4" s="47">
        <v>0.33874050704225356</v>
      </c>
      <c r="KN4" s="47">
        <v>0.68576494366197183</v>
      </c>
      <c r="KO4" s="47">
        <v>0.70924640845070441</v>
      </c>
      <c r="KP4" s="47">
        <v>1.4135211267605637E-2</v>
      </c>
      <c r="KQ4" s="47">
        <v>3.7339411126760575</v>
      </c>
      <c r="KR4" s="47">
        <v>0.48330964788732372</v>
      </c>
      <c r="KS4" s="47">
        <v>0.52317056338028167</v>
      </c>
      <c r="KT4" s="47">
        <v>0.61378236619718329</v>
      </c>
      <c r="KU4" s="47">
        <v>0.64355597183098556</v>
      </c>
      <c r="KV4" s="48">
        <v>36.69</v>
      </c>
      <c r="KW4" s="48">
        <v>40.174999999999997</v>
      </c>
      <c r="KX4" s="48">
        <v>111.1</v>
      </c>
      <c r="KY4" s="48">
        <f>171-KX4</f>
        <v>59.900000000000006</v>
      </c>
      <c r="KZ4" s="48">
        <f>KJ4*KY4</f>
        <v>42.001253159154942</v>
      </c>
      <c r="LA4" s="47">
        <v>0.6587793103448274</v>
      </c>
      <c r="LB4" s="47">
        <v>0.30986896551724141</v>
      </c>
      <c r="LC4" s="47">
        <v>6.9482758620689658E-2</v>
      </c>
      <c r="LD4" s="47">
        <v>0.10867931034482761</v>
      </c>
      <c r="LE4" s="47">
        <v>0.10372758620689657</v>
      </c>
      <c r="LF4" s="47">
        <v>0.10413793103448275</v>
      </c>
      <c r="LG4" s="47">
        <v>0.7160896896551725</v>
      </c>
      <c r="LH4" s="47">
        <v>0.80843300000000007</v>
      </c>
      <c r="LI4" s="47">
        <v>0.47982375862068966</v>
      </c>
      <c r="LJ4" s="47">
        <v>0.6325983793103449</v>
      </c>
      <c r="LK4" s="47">
        <v>0.3601135172413793</v>
      </c>
      <c r="LL4" s="47">
        <v>0.72690937931034483</v>
      </c>
      <c r="LM4" s="47">
        <v>0.72598875862068957</v>
      </c>
      <c r="LN4" s="47">
        <v>4.9517241379310349E-3</v>
      </c>
      <c r="LO4" s="47">
        <v>5.0642538965517243</v>
      </c>
      <c r="LP4" s="47">
        <v>0.44565134482758623</v>
      </c>
      <c r="LQ4" s="47">
        <v>0.50291410344827592</v>
      </c>
      <c r="LR4" s="47">
        <v>0.59223103448275838</v>
      </c>
      <c r="LS4" s="47">
        <v>0.63435248275862088</v>
      </c>
      <c r="LT4" s="47">
        <f t="shared" si="34"/>
        <v>0.89259177992641425</v>
      </c>
      <c r="LU4" s="48">
        <v>38.419411765</v>
      </c>
      <c r="LV4" s="48">
        <v>40.42</v>
      </c>
      <c r="LW4" s="48">
        <v>107.35294118</v>
      </c>
      <c r="LX4" s="48">
        <f t="shared" si="5"/>
        <v>81.647058819999998</v>
      </c>
      <c r="LY4" s="48">
        <f t="shared" si="35"/>
        <v>66.00617670302907</v>
      </c>
      <c r="LZ4" s="47">
        <v>0.60024347826086966</v>
      </c>
      <c r="MA4" s="47">
        <v>0.26632173913043483</v>
      </c>
      <c r="MB4" s="47">
        <v>6.573043478260869E-2</v>
      </c>
      <c r="MC4" s="47">
        <v>9.8056521739130417E-2</v>
      </c>
      <c r="MD4" s="47">
        <v>9.1804347826086957E-2</v>
      </c>
      <c r="ME4" s="47">
        <v>8.4713043478260877E-2</v>
      </c>
      <c r="MF4" s="47">
        <v>0.71651991304347828</v>
      </c>
      <c r="MG4" s="47">
        <v>0.79949669565217396</v>
      </c>
      <c r="MH4" s="47">
        <v>0.45875713043478272</v>
      </c>
      <c r="MI4" s="47">
        <v>0.60027239130434784</v>
      </c>
      <c r="MJ4" s="47">
        <v>0.38468482608695648</v>
      </c>
      <c r="MK4" s="47">
        <v>0.73223313043478266</v>
      </c>
      <c r="ML4" s="47">
        <v>0.75029343478260868</v>
      </c>
      <c r="MM4" s="47">
        <v>6.2521739130434774E-3</v>
      </c>
      <c r="MN4" s="47">
        <v>5.1104824347826092</v>
      </c>
      <c r="MO4" s="47">
        <v>0.48159695652173901</v>
      </c>
      <c r="MP4" s="47">
        <v>0.53722908695652161</v>
      </c>
      <c r="MQ4" s="47">
        <v>0.6255130000000001</v>
      </c>
      <c r="MR4" s="47">
        <v>0.66568591304347824</v>
      </c>
      <c r="MS4" s="47">
        <f t="shared" si="36"/>
        <v>0.67638816188016626</v>
      </c>
      <c r="MT4" s="48">
        <v>37.552857142999997</v>
      </c>
      <c r="MU4" s="48">
        <v>39.35</v>
      </c>
      <c r="MV4" s="48">
        <v>103.82857143</v>
      </c>
      <c r="MW4" s="48">
        <f>AO4-MV4</f>
        <v>85.171428570000003</v>
      </c>
      <c r="MX4" s="45">
        <f t="shared" si="37"/>
        <v>68.094275705690166</v>
      </c>
      <c r="MY4" s="47">
        <v>0.57784814814814822</v>
      </c>
      <c r="MZ4" s="47">
        <v>0.24953703703703706</v>
      </c>
      <c r="NA4" s="47">
        <v>6.1462962962962948E-2</v>
      </c>
      <c r="NB4" s="47">
        <v>8.6290740740740737E-2</v>
      </c>
      <c r="NC4" s="47">
        <v>8.5944444444444448E-2</v>
      </c>
      <c r="ND4" s="47">
        <v>8.082222222222224E-2</v>
      </c>
      <c r="NE4" s="47">
        <v>0.73836220370370365</v>
      </c>
      <c r="NF4" s="47">
        <v>0.80509012962962978</v>
      </c>
      <c r="NG4" s="47">
        <v>0.48410925925925924</v>
      </c>
      <c r="NH4" s="47">
        <v>0.60172727777777779</v>
      </c>
      <c r="NI4" s="47">
        <v>0.39616190740740742</v>
      </c>
      <c r="NJ4" s="47">
        <v>0.73881399999999975</v>
      </c>
      <c r="NK4" s="47">
        <v>0.75271790740740718</v>
      </c>
      <c r="NL4" s="47">
        <v>3.4629629629629626E-4</v>
      </c>
      <c r="NM4" s="47">
        <v>5.6924258888888897</v>
      </c>
      <c r="NN4" s="47">
        <v>0.49234864814814794</v>
      </c>
      <c r="NO4" s="47">
        <v>0.53664470370370354</v>
      </c>
      <c r="NP4" s="47">
        <v>0.63616631481481467</v>
      </c>
      <c r="NQ4" s="47">
        <v>0.66786401851851829</v>
      </c>
      <c r="NR4" s="47">
        <f t="shared" si="38"/>
        <v>0.63101819211498367</v>
      </c>
      <c r="NS4" s="47">
        <v>0.60334150943396236</v>
      </c>
      <c r="NT4" s="47">
        <v>0.28755094339622639</v>
      </c>
      <c r="NU4" s="47">
        <v>5.5535849056603789E-2</v>
      </c>
      <c r="NV4" s="47">
        <v>9.330377358490563E-2</v>
      </c>
      <c r="NW4" s="47">
        <v>8.925849056603774E-2</v>
      </c>
      <c r="NX4" s="47">
        <v>8.4833962264150978E-2</v>
      </c>
      <c r="NY4" s="47">
        <v>0.73099098113207539</v>
      </c>
      <c r="NZ4" s="47">
        <v>0.82995150943396201</v>
      </c>
      <c r="OA4" s="47">
        <v>0.50931432075471694</v>
      </c>
      <c r="OB4" s="47">
        <v>0.67490401886792439</v>
      </c>
      <c r="OC4" s="47">
        <v>0.35364767924528295</v>
      </c>
      <c r="OD4" s="47">
        <v>0.74130371698113207</v>
      </c>
      <c r="OE4" s="47">
        <v>0.75228584905660423</v>
      </c>
      <c r="OF4" s="47">
        <v>4.0452830188679248E-3</v>
      </c>
      <c r="OG4" s="47">
        <v>5.4707350188679236</v>
      </c>
      <c r="OH4" s="47">
        <v>0.42613071698113197</v>
      </c>
      <c r="OI4" s="47">
        <v>0.48369547169811328</v>
      </c>
      <c r="OJ4" s="47">
        <v>0.57583905660377355</v>
      </c>
      <c r="OK4" s="47">
        <v>0.61836822641509448</v>
      </c>
      <c r="OL4" s="47">
        <f t="shared" si="39"/>
        <v>1.0001641969433366</v>
      </c>
      <c r="OM4" s="47">
        <v>131.52173913043478</v>
      </c>
      <c r="ON4" s="48">
        <f>AR4-OM4+2</f>
        <v>71.478260869565219</v>
      </c>
      <c r="OO4" s="48">
        <f t="shared" si="40"/>
        <v>59.323490500410152</v>
      </c>
      <c r="OP4" s="47">
        <v>0.63230909090909093</v>
      </c>
      <c r="OQ4" s="47">
        <v>0.27357499999999996</v>
      </c>
      <c r="OR4" s="47">
        <v>4.722272727272727E-2</v>
      </c>
      <c r="OS4" s="47">
        <v>7.9263636363636356E-2</v>
      </c>
      <c r="OT4" s="47">
        <v>7.9597727272727278E-2</v>
      </c>
      <c r="OU4" s="47">
        <v>8.0304545454545448E-2</v>
      </c>
      <c r="OV4" s="47">
        <v>0.77637325000000001</v>
      </c>
      <c r="OW4" s="47">
        <v>0.85981093181818158</v>
      </c>
      <c r="OX4" s="47">
        <v>0.54929634090909107</v>
      </c>
      <c r="OY4" s="47">
        <v>0.70356345454545466</v>
      </c>
      <c r="OZ4" s="47">
        <v>0.39608554545454538</v>
      </c>
      <c r="PA4" s="47">
        <v>0.77547245454545444</v>
      </c>
      <c r="PB4" s="47">
        <v>0.77418413636363637</v>
      </c>
      <c r="PC4" s="47">
        <v>-3.340909090909097E-4</v>
      </c>
      <c r="PD4" s="47">
        <v>6.9861655000000011</v>
      </c>
      <c r="PE4" s="47">
        <v>0.46075850000000007</v>
      </c>
      <c r="PF4" s="47">
        <v>0.51018979545454546</v>
      </c>
      <c r="PG4" s="47">
        <v>0.61347402272727269</v>
      </c>
      <c r="PH4" s="47">
        <v>0.6488781136363635</v>
      </c>
      <c r="PI4" s="47">
        <f t="shared" si="41"/>
        <v>1.086184125998652</v>
      </c>
      <c r="PJ4" s="48">
        <v>118.88888888888889</v>
      </c>
      <c r="PK4" s="48">
        <f t="shared" si="6"/>
        <v>84.111111111111114</v>
      </c>
      <c r="PL4" s="45">
        <f t="shared" si="42"/>
        <v>72.319652820707049</v>
      </c>
    </row>
    <row r="5" spans="1:428" x14ac:dyDescent="0.25">
      <c r="A5" s="45">
        <v>4</v>
      </c>
      <c r="B5" s="45">
        <v>1</v>
      </c>
      <c r="C5" s="45">
        <v>201</v>
      </c>
      <c r="D5" s="45">
        <v>2</v>
      </c>
      <c r="E5" s="45" t="s">
        <v>60</v>
      </c>
      <c r="F5" s="45">
        <v>4</v>
      </c>
      <c r="G5" s="45">
        <f t="shared" si="7"/>
        <v>179.20000000000002</v>
      </c>
      <c r="H5" s="46">
        <v>160</v>
      </c>
      <c r="I5" s="46">
        <v>-9999</v>
      </c>
      <c r="J5" s="46">
        <v>-9999</v>
      </c>
      <c r="K5" s="46">
        <v>-9999</v>
      </c>
      <c r="L5" s="46">
        <v>-9999</v>
      </c>
      <c r="M5" s="46">
        <v>-9999</v>
      </c>
      <c r="N5" s="46">
        <v>-9999</v>
      </c>
      <c r="O5" s="48">
        <v>15</v>
      </c>
      <c r="P5" s="48">
        <v>15</v>
      </c>
      <c r="Q5" s="48">
        <v>15</v>
      </c>
      <c r="R5" s="48">
        <v>27.333333333333332</v>
      </c>
      <c r="S5" s="48">
        <v>38</v>
      </c>
      <c r="T5" s="48">
        <v>35.333333333333336</v>
      </c>
      <c r="U5" s="48">
        <v>47</v>
      </c>
      <c r="V5" s="48">
        <v>59</v>
      </c>
      <c r="W5" s="48">
        <v>68.666666666666671</v>
      </c>
      <c r="X5" s="48">
        <v>61.666666666666664</v>
      </c>
      <c r="Y5" s="48">
        <v>69.666666666666671</v>
      </c>
      <c r="Z5" s="48">
        <v>75.333333333333329</v>
      </c>
      <c r="AA5" s="48">
        <v>85</v>
      </c>
      <c r="AB5" s="48">
        <v>80</v>
      </c>
      <c r="AC5" s="48">
        <v>90.333333333333329</v>
      </c>
      <c r="AD5" s="48">
        <v>82.666666666666671</v>
      </c>
      <c r="AE5" s="48">
        <v>90</v>
      </c>
      <c r="AF5" s="48">
        <f t="shared" si="8"/>
        <v>79.333333333333329</v>
      </c>
      <c r="AG5" s="48">
        <f t="shared" si="9"/>
        <v>79.333333333333329</v>
      </c>
      <c r="AH5" s="48">
        <v>84.666666666666671</v>
      </c>
      <c r="AI5" s="48">
        <v>95</v>
      </c>
      <c r="AJ5" s="48">
        <v>131</v>
      </c>
      <c r="AK5" s="48">
        <v>147</v>
      </c>
      <c r="AL5" s="48">
        <v>166</v>
      </c>
      <c r="AM5" s="48">
        <v>171</v>
      </c>
      <c r="AN5" s="48">
        <v>178</v>
      </c>
      <c r="AO5" s="48">
        <v>189</v>
      </c>
      <c r="AP5" s="48">
        <v>199</v>
      </c>
      <c r="AQ5" s="48">
        <v>199</v>
      </c>
      <c r="AR5" s="48">
        <v>201</v>
      </c>
      <c r="AS5" s="48">
        <v>203</v>
      </c>
      <c r="AT5" s="43">
        <v>-9999</v>
      </c>
      <c r="AU5" s="43">
        <v>-9999</v>
      </c>
      <c r="AV5" s="43">
        <v>-9999</v>
      </c>
      <c r="AW5" s="43">
        <v>-9999</v>
      </c>
      <c r="AX5" s="43">
        <v>-9999</v>
      </c>
      <c r="AY5" s="43">
        <v>-9999</v>
      </c>
      <c r="AZ5" s="43">
        <v>-9999</v>
      </c>
      <c r="BA5" s="43">
        <v>-9999</v>
      </c>
      <c r="BB5" s="43">
        <v>-9999</v>
      </c>
      <c r="BC5" s="43">
        <v>-9999</v>
      </c>
      <c r="BD5" s="43">
        <v>-9999</v>
      </c>
      <c r="BE5" s="43">
        <v>-9999</v>
      </c>
      <c r="BF5" s="43">
        <v>-9999</v>
      </c>
      <c r="BG5" s="43">
        <v>-9999</v>
      </c>
      <c r="BH5" s="43">
        <v>-9999</v>
      </c>
      <c r="BI5" s="43">
        <v>-9999</v>
      </c>
      <c r="BJ5" s="43">
        <v>-9999</v>
      </c>
      <c r="BK5" s="43">
        <v>-9999</v>
      </c>
      <c r="BL5" s="43">
        <v>-9999</v>
      </c>
      <c r="BM5" s="43">
        <v>-9999</v>
      </c>
      <c r="BN5" s="43">
        <v>-9999</v>
      </c>
      <c r="BO5" s="43">
        <v>-9999</v>
      </c>
      <c r="BP5" s="43">
        <v>-9999</v>
      </c>
      <c r="BQ5" s="43">
        <v>-9999</v>
      </c>
      <c r="BR5" s="43">
        <v>-9999</v>
      </c>
      <c r="BS5" s="43">
        <v>-9999</v>
      </c>
      <c r="BT5" s="43">
        <v>-9999</v>
      </c>
      <c r="BU5" s="43">
        <v>-9999</v>
      </c>
      <c r="BV5" s="43">
        <v>-9999</v>
      </c>
      <c r="BW5" s="43">
        <v>-9999</v>
      </c>
      <c r="BX5" s="48">
        <v>289.58</v>
      </c>
      <c r="BY5" s="45">
        <v>16</v>
      </c>
      <c r="BZ5" s="45">
        <v>336.49</v>
      </c>
      <c r="CA5" s="45">
        <v>98</v>
      </c>
      <c r="CB5" s="45">
        <v>103.01</v>
      </c>
      <c r="CC5" s="45">
        <v>364.46</v>
      </c>
      <c r="CD5" s="45">
        <v>202.09</v>
      </c>
      <c r="CE5" s="45">
        <v>168.86999999999998</v>
      </c>
      <c r="CF5" s="48">
        <f t="shared" si="10"/>
        <v>1655.5882352941173</v>
      </c>
      <c r="CG5" s="48">
        <f t="shared" si="11"/>
        <v>1478.2037815126046</v>
      </c>
      <c r="CH5" s="48">
        <f t="shared" si="0"/>
        <v>2839.0196078431372</v>
      </c>
      <c r="CI5" s="48">
        <f t="shared" si="1"/>
        <v>3298.9215686274511</v>
      </c>
      <c r="CJ5" s="48">
        <f t="shared" si="12"/>
        <v>1009.9019607843137</v>
      </c>
      <c r="CK5" s="48">
        <f t="shared" si="12"/>
        <v>3573.1372549019607</v>
      </c>
      <c r="CL5" s="48">
        <f t="shared" si="13"/>
        <v>10720.980392156864</v>
      </c>
      <c r="CM5" s="48">
        <f t="shared" si="14"/>
        <v>1981.2745098039215</v>
      </c>
      <c r="CN5" s="48">
        <v>173.16</v>
      </c>
      <c r="CO5" s="48">
        <v>0</v>
      </c>
      <c r="CP5" s="48">
        <f t="shared" si="15"/>
        <v>28.930000000000007</v>
      </c>
      <c r="CQ5" s="45">
        <v>2.86</v>
      </c>
      <c r="CR5" s="45">
        <f t="shared" si="16"/>
        <v>81.195960784313726</v>
      </c>
      <c r="CS5" s="45">
        <v>0.9</v>
      </c>
      <c r="CT5" s="45">
        <f t="shared" si="17"/>
        <v>29.690294117647063</v>
      </c>
      <c r="CU5" s="45">
        <v>1.31</v>
      </c>
      <c r="CV5" s="45">
        <f t="shared" si="18"/>
        <v>13.22971568627451</v>
      </c>
      <c r="CW5" s="45">
        <v>4.3</v>
      </c>
      <c r="CX5" s="45">
        <f t="shared" si="19"/>
        <v>85.194803921568621</v>
      </c>
      <c r="CY5" s="48">
        <f t="shared" si="20"/>
        <v>209.31077450980393</v>
      </c>
      <c r="CZ5" s="48">
        <f t="shared" si="21"/>
        <v>186.88462009803922</v>
      </c>
      <c r="DA5" s="45">
        <v>16.7</v>
      </c>
      <c r="DB5" s="48">
        <v>6.04</v>
      </c>
      <c r="DC5" s="45">
        <f t="shared" si="22"/>
        <v>5205.0155412512158</v>
      </c>
      <c r="DD5" s="45">
        <v>2.2599999999999998</v>
      </c>
      <c r="DE5" s="45">
        <f t="shared" si="23"/>
        <v>0.37417218543046354</v>
      </c>
      <c r="DF5" s="45">
        <f t="shared" si="24"/>
        <v>1947.5720402694942</v>
      </c>
      <c r="DG5" s="46">
        <v>-9999</v>
      </c>
      <c r="DH5" s="45">
        <v>3831.6875</v>
      </c>
      <c r="DI5" s="45">
        <f t="shared" si="25"/>
        <v>1417.724375</v>
      </c>
      <c r="DJ5" s="45">
        <f t="shared" si="26"/>
        <v>1616.2057874999998</v>
      </c>
      <c r="DK5" s="46">
        <v>-9999</v>
      </c>
      <c r="DL5" s="47">
        <v>2.88</v>
      </c>
      <c r="DM5" s="47">
        <f t="shared" si="27"/>
        <v>2.82</v>
      </c>
      <c r="DN5" s="47">
        <v>2843</v>
      </c>
      <c r="DO5" s="47">
        <f t="shared" si="2"/>
        <v>0.46688741721854304</v>
      </c>
      <c r="DP5" s="45">
        <f t="shared" si="3"/>
        <v>2481.8617150336918</v>
      </c>
      <c r="DQ5" s="45">
        <f t="shared" si="4"/>
        <v>2449.9766860558288</v>
      </c>
      <c r="DR5" s="47">
        <v>0.547738888888889</v>
      </c>
      <c r="DS5" s="47">
        <v>0.41045833333333326</v>
      </c>
      <c r="DT5" s="47">
        <v>0.41122222222222216</v>
      </c>
      <c r="DU5" s="47">
        <v>0.33771111111111113</v>
      </c>
      <c r="DV5" s="47">
        <v>0.2109166666666667</v>
      </c>
      <c r="DW5" s="47">
        <v>0.19360833333333333</v>
      </c>
      <c r="DX5" s="47">
        <v>0.23703908333333334</v>
      </c>
      <c r="DY5" s="47">
        <v>0.14226133333333335</v>
      </c>
      <c r="DZ5" s="47">
        <v>9.7170166666666641E-2</v>
      </c>
      <c r="EA5" s="47">
        <v>-9.3238888888888885E-4</v>
      </c>
      <c r="EB5" s="47">
        <v>0.14316108333333333</v>
      </c>
      <c r="EC5" s="47">
        <v>0.44383124999999995</v>
      </c>
      <c r="ED5" s="47">
        <v>0.47758238888888882</v>
      </c>
      <c r="EE5" s="47">
        <v>0.12679444444444443</v>
      </c>
      <c r="EF5" s="47">
        <v>0.62208327777777783</v>
      </c>
      <c r="EG5" s="47">
        <v>1.0061336111111112</v>
      </c>
      <c r="EH5" s="47">
        <v>0.60282680555555546</v>
      </c>
      <c r="EI5" s="47">
        <v>1.0048578611111114</v>
      </c>
      <c r="EJ5" s="47">
        <v>0.65197361111111118</v>
      </c>
      <c r="EK5" s="45">
        <v>0.55252352941176486</v>
      </c>
      <c r="EL5" s="45">
        <v>0.41854117647058825</v>
      </c>
      <c r="EM5" s="45">
        <v>0.39857647058823525</v>
      </c>
      <c r="EN5" s="45">
        <v>0.36721764705882354</v>
      </c>
      <c r="EO5" s="45">
        <v>0.24810588235294112</v>
      </c>
      <c r="EP5" s="45">
        <v>0.22594117647058823</v>
      </c>
      <c r="EQ5" s="45">
        <v>0.20132288235294118</v>
      </c>
      <c r="ER5" s="45">
        <v>0.16162917647058828</v>
      </c>
      <c r="ES5" s="45">
        <v>6.525682352941177E-2</v>
      </c>
      <c r="ET5" s="45">
        <v>2.4299588235294125E-2</v>
      </c>
      <c r="EU5" s="45">
        <v>0.13788300000000001</v>
      </c>
      <c r="EV5" s="45">
        <v>0.3799445882352942</v>
      </c>
      <c r="EW5" s="45">
        <v>0.41927935294117641</v>
      </c>
      <c r="EX5" s="45">
        <v>0.11911176470588236</v>
      </c>
      <c r="EY5" s="45">
        <v>0.50478517647058818</v>
      </c>
      <c r="EZ5" s="45">
        <v>0.85445552941176517</v>
      </c>
      <c r="FA5" s="45">
        <v>0.68429458823529443</v>
      </c>
      <c r="FB5" s="45">
        <v>0.8718638823529411</v>
      </c>
      <c r="FC5" s="45">
        <v>0.72217817647058813</v>
      </c>
      <c r="FD5" s="47">
        <v>0.63460499999999986</v>
      </c>
      <c r="FE5" s="47">
        <v>0.43804500000000007</v>
      </c>
      <c r="FF5" s="47">
        <v>0.42909499999999995</v>
      </c>
      <c r="FG5" s="47">
        <v>0.37565499999999996</v>
      </c>
      <c r="FH5" s="47">
        <v>0.27094499999999999</v>
      </c>
      <c r="FI5" s="47">
        <v>0.24263499999999999</v>
      </c>
      <c r="FJ5" s="47">
        <v>0.25633824999999999</v>
      </c>
      <c r="FK5" s="47">
        <v>0.19296600000000003</v>
      </c>
      <c r="FL5" s="47">
        <v>7.6627299999999995E-2</v>
      </c>
      <c r="FM5" s="47">
        <v>1.0082000000000001E-2</v>
      </c>
      <c r="FN5" s="47">
        <v>0.18331290000000003</v>
      </c>
      <c r="FO5" s="47">
        <v>0.40128754999999999</v>
      </c>
      <c r="FP5" s="47">
        <v>0.44637875000000005</v>
      </c>
      <c r="FQ5" s="47">
        <v>0.10471</v>
      </c>
      <c r="FR5" s="47">
        <v>0.68986975000000006</v>
      </c>
      <c r="FS5" s="47">
        <v>0.96163634999999981</v>
      </c>
      <c r="FT5" s="47">
        <v>0.71496979999999977</v>
      </c>
      <c r="FU5" s="47">
        <v>0.96729060000000011</v>
      </c>
      <c r="FV5" s="47">
        <v>0.75894575000000009</v>
      </c>
      <c r="FW5" s="47">
        <v>0.60984090909090904</v>
      </c>
      <c r="FX5" s="47">
        <v>0.41050909090909082</v>
      </c>
      <c r="FY5" s="47">
        <v>0.40376363636363632</v>
      </c>
      <c r="FZ5" s="47">
        <v>0.35462727272727274</v>
      </c>
      <c r="GA5" s="47">
        <v>0.26099999999999995</v>
      </c>
      <c r="GB5" s="47">
        <v>0.22612272727272728</v>
      </c>
      <c r="GC5" s="47">
        <v>0.26421372727272724</v>
      </c>
      <c r="GD5" s="47">
        <v>0.2028990454545454</v>
      </c>
      <c r="GE5" s="47">
        <v>7.3024954545454532E-2</v>
      </c>
      <c r="GF5" s="47">
        <v>8.2894090909090903E-3</v>
      </c>
      <c r="GG5" s="47">
        <v>0.19501581818181812</v>
      </c>
      <c r="GH5" s="47">
        <v>0.40015454545454543</v>
      </c>
      <c r="GI5" s="47">
        <v>0.45862504545454547</v>
      </c>
      <c r="GJ5" s="47">
        <v>9.3627272727272726E-2</v>
      </c>
      <c r="GK5" s="47">
        <v>0.72045368181818181</v>
      </c>
      <c r="GL5" s="47">
        <v>0.96884513636363645</v>
      </c>
      <c r="GM5" s="47">
        <v>0.73942672727272718</v>
      </c>
      <c r="GN5" s="47">
        <v>0.97404213636363657</v>
      </c>
      <c r="GO5" s="47">
        <v>0.78175240909090893</v>
      </c>
      <c r="GP5" s="47">
        <v>0.54396842105263155</v>
      </c>
      <c r="GQ5" s="47">
        <v>0.3623157894736842</v>
      </c>
      <c r="GR5" s="47">
        <v>0.30534210526315791</v>
      </c>
      <c r="GS5" s="47">
        <v>0.30594736842105263</v>
      </c>
      <c r="GT5" s="47">
        <v>0.20843157894736838</v>
      </c>
      <c r="GU5" s="47">
        <v>0.18438421052631579</v>
      </c>
      <c r="GV5" s="47">
        <v>0.27940273684210526</v>
      </c>
      <c r="GW5" s="47">
        <v>0.28042852631578946</v>
      </c>
      <c r="GX5" s="47">
        <v>8.4208631578947354E-2</v>
      </c>
      <c r="GY5" s="47">
        <v>8.5326631578947362E-2</v>
      </c>
      <c r="GZ5" s="47">
        <v>0.20000015789473685</v>
      </c>
      <c r="HA5" s="47">
        <v>0.44524505263157899</v>
      </c>
      <c r="HB5" s="47">
        <v>0.49305057894736837</v>
      </c>
      <c r="HC5" s="47">
        <v>9.7515789473684236E-2</v>
      </c>
      <c r="HD5" s="47">
        <v>0.77867115789473684</v>
      </c>
      <c r="HE5" s="47">
        <v>0.71496357894736828</v>
      </c>
      <c r="HF5" s="47">
        <v>0.71699126315789474</v>
      </c>
      <c r="HG5" s="47">
        <v>0.76216689473684207</v>
      </c>
      <c r="HH5" s="47">
        <v>0.76390868421052627</v>
      </c>
      <c r="HI5" s="45">
        <v>0.4998620689655171</v>
      </c>
      <c r="HJ5" s="45">
        <v>0.29813965517241359</v>
      </c>
      <c r="HK5" s="45">
        <v>0.23500517241379318</v>
      </c>
      <c r="HL5" s="45">
        <v>0.21997586206896547</v>
      </c>
      <c r="HM5" s="45">
        <v>0.18101896551724134</v>
      </c>
      <c r="HN5" s="45">
        <v>0.15740000000000004</v>
      </c>
      <c r="HO5" s="45">
        <v>0.3875891206896549</v>
      </c>
      <c r="HP5" s="45">
        <v>0.35998313793103448</v>
      </c>
      <c r="HQ5" s="45">
        <v>0.15064960344827596</v>
      </c>
      <c r="HR5" s="45">
        <v>0.11886965517241378</v>
      </c>
      <c r="HS5" s="45">
        <v>0.25210020689655166</v>
      </c>
      <c r="HT5" s="45">
        <v>0.46737870689655192</v>
      </c>
      <c r="HU5" s="45">
        <v>0.52004468965517248</v>
      </c>
      <c r="HV5" s="45">
        <v>3.895689655172415E-2</v>
      </c>
      <c r="HW5" s="45">
        <v>1.278497172413793</v>
      </c>
      <c r="HX5" s="45">
        <v>0.70363163793103478</v>
      </c>
      <c r="HY5" s="45">
        <v>0.65301606896551756</v>
      </c>
      <c r="HZ5" s="45">
        <v>0.76283560344827595</v>
      </c>
      <c r="IA5" s="45">
        <v>0.72272706896551786</v>
      </c>
      <c r="IB5" s="48">
        <v>41.12</v>
      </c>
      <c r="IC5" s="48">
        <v>42.17</v>
      </c>
      <c r="ID5" s="48">
        <v>105.46666667</v>
      </c>
      <c r="IE5" s="48">
        <f t="shared" si="28"/>
        <v>25.533333330000005</v>
      </c>
      <c r="IF5" s="48">
        <f t="shared" si="29"/>
        <v>9.1915694539724715</v>
      </c>
      <c r="IG5" s="47">
        <v>0.49059999999999998</v>
      </c>
      <c r="IH5" s="47">
        <v>0.28910000000000002</v>
      </c>
      <c r="II5" s="47">
        <v>0.1741</v>
      </c>
      <c r="IJ5" s="47">
        <v>0.18029999999999999</v>
      </c>
      <c r="IK5" s="47">
        <v>0.14760000000000001</v>
      </c>
      <c r="IL5" s="47">
        <v>0.13569999999999999</v>
      </c>
      <c r="IM5" s="47">
        <v>0.46150000000000002</v>
      </c>
      <c r="IN5" s="47">
        <v>0.47510000000000002</v>
      </c>
      <c r="IO5" s="47">
        <v>0.2311</v>
      </c>
      <c r="IP5" s="47">
        <v>0.24790000000000001</v>
      </c>
      <c r="IQ5" s="47">
        <v>0.25819999999999999</v>
      </c>
      <c r="IR5" s="47">
        <v>0.53639999999999999</v>
      </c>
      <c r="IS5" s="47">
        <v>0.56579999999999997</v>
      </c>
      <c r="IT5" s="47">
        <v>3.27E-2</v>
      </c>
      <c r="IU5" s="47">
        <v>1.7271000000000001</v>
      </c>
      <c r="IV5" s="47">
        <v>0.54710000000000003</v>
      </c>
      <c r="IW5" s="47">
        <v>0.56100000000000005</v>
      </c>
      <c r="IX5" s="47">
        <v>0.63970000000000005</v>
      </c>
      <c r="IY5" s="47">
        <v>0.65080000000000005</v>
      </c>
      <c r="IZ5" s="48">
        <v>35.86</v>
      </c>
      <c r="JA5" s="48">
        <v>35.85</v>
      </c>
      <c r="JB5" s="48">
        <v>117.93333333</v>
      </c>
      <c r="JC5" s="48">
        <f t="shared" si="30"/>
        <v>29.066666670000004</v>
      </c>
      <c r="JD5" s="48">
        <f t="shared" si="31"/>
        <v>13.809573334917003</v>
      </c>
      <c r="JE5" s="47">
        <v>0.39353103448275861</v>
      </c>
      <c r="JF5" s="47">
        <v>0.20923448275862067</v>
      </c>
      <c r="JG5" s="47">
        <v>0.1123448275862069</v>
      </c>
      <c r="JH5" s="47">
        <v>0.11848965517241379</v>
      </c>
      <c r="JI5" s="47">
        <v>9.5110344827586193E-2</v>
      </c>
      <c r="JJ5" s="47">
        <v>8.5317241379310335E-2</v>
      </c>
      <c r="JK5" s="47">
        <v>0.53344310344827595</v>
      </c>
      <c r="JL5" s="47">
        <v>0.55223689655172425</v>
      </c>
      <c r="JM5" s="47">
        <v>0.27547106896551721</v>
      </c>
      <c r="JN5" s="47">
        <v>0.30014796551724149</v>
      </c>
      <c r="JO5" s="47">
        <v>0.30387013793103451</v>
      </c>
      <c r="JP5" s="47">
        <v>0.60787017241379315</v>
      </c>
      <c r="JQ5" s="47">
        <v>0.6412306896551726</v>
      </c>
      <c r="JR5" s="47">
        <v>2.3379310344827584E-2</v>
      </c>
      <c r="JS5" s="47">
        <v>2.3367231379310343</v>
      </c>
      <c r="JT5" s="47">
        <v>0.55102465517241384</v>
      </c>
      <c r="JU5" s="47">
        <v>0.57030879310344829</v>
      </c>
      <c r="JV5" s="47">
        <v>0.65514193103448282</v>
      </c>
      <c r="JW5" s="47">
        <v>0.66995072413793111</v>
      </c>
      <c r="JX5" s="48">
        <v>38.146956522000004</v>
      </c>
      <c r="JY5" s="48">
        <v>39.297391304000001</v>
      </c>
      <c r="JZ5" s="48">
        <v>129.03043478000001</v>
      </c>
      <c r="KA5" s="48">
        <f t="shared" si="32"/>
        <v>36.969565219999993</v>
      </c>
      <c r="KB5" s="48">
        <f t="shared" si="33"/>
        <v>20.415957963959357</v>
      </c>
      <c r="KC5" s="47">
        <v>0.47770422535211271</v>
      </c>
      <c r="KD5" s="47">
        <v>0.24134507042253517</v>
      </c>
      <c r="KE5" s="47">
        <v>9.7808450704225391E-2</v>
      </c>
      <c r="KF5" s="47">
        <v>0.11169154929577464</v>
      </c>
      <c r="KG5" s="47">
        <v>9.520563380281688E-2</v>
      </c>
      <c r="KH5" s="47">
        <v>8.5740845070422525E-2</v>
      </c>
      <c r="KI5" s="47">
        <v>0.61855705633802827</v>
      </c>
      <c r="KJ5" s="47">
        <v>0.65741136619718321</v>
      </c>
      <c r="KK5" s="47">
        <v>0.36497184507042246</v>
      </c>
      <c r="KL5" s="47">
        <v>0.42084373239436618</v>
      </c>
      <c r="KM5" s="47">
        <v>0.32816432394366196</v>
      </c>
      <c r="KN5" s="47">
        <v>0.66575228169014089</v>
      </c>
      <c r="KO5" s="47">
        <v>0.69381294366197177</v>
      </c>
      <c r="KP5" s="47">
        <v>1.6485915492957744E-2</v>
      </c>
      <c r="KQ5" s="47">
        <v>3.2806726056338018</v>
      </c>
      <c r="KR5" s="47">
        <v>0.50050946478873215</v>
      </c>
      <c r="KS5" s="47">
        <v>0.53118363380281708</v>
      </c>
      <c r="KT5" s="47">
        <v>0.6235692394366199</v>
      </c>
      <c r="KU5" s="47">
        <v>0.64668208450704245</v>
      </c>
      <c r="KV5" s="48">
        <v>36.69</v>
      </c>
      <c r="KW5" s="48">
        <v>40.183333333</v>
      </c>
      <c r="KX5" s="48">
        <v>114.63333333</v>
      </c>
      <c r="KY5" s="48">
        <f t="shared" ref="KY5:KY65" si="44">171-KX5</f>
        <v>56.366666670000001</v>
      </c>
      <c r="KZ5" s="48">
        <f t="shared" ref="KZ5:KZ65" si="45">KJ5*KY5</f>
        <v>37.056087343505929</v>
      </c>
      <c r="LA5" s="47">
        <v>0.66808749999999995</v>
      </c>
      <c r="LB5" s="47">
        <v>0.30987083333333326</v>
      </c>
      <c r="LC5" s="47">
        <v>6.9370833333333326E-2</v>
      </c>
      <c r="LD5" s="47">
        <v>0.1096625</v>
      </c>
      <c r="LE5" s="47">
        <v>0.10656250000000002</v>
      </c>
      <c r="LF5" s="47">
        <v>0.10557499999999999</v>
      </c>
      <c r="LG5" s="47">
        <v>0.71626199999999995</v>
      </c>
      <c r="LH5" s="47">
        <v>0.80982604166666672</v>
      </c>
      <c r="LI5" s="47">
        <v>0.47537141666666666</v>
      </c>
      <c r="LJ5" s="47">
        <v>0.63177908333333344</v>
      </c>
      <c r="LK5" s="47">
        <v>0.36560920833333327</v>
      </c>
      <c r="LL5" s="47">
        <v>0.72352462500000014</v>
      </c>
      <c r="LM5" s="47">
        <v>0.72528208333333322</v>
      </c>
      <c r="LN5" s="47">
        <v>3.0999999999999999E-3</v>
      </c>
      <c r="LO5" s="47">
        <v>5.0771886666666672</v>
      </c>
      <c r="LP5" s="47">
        <v>0.45163337499999995</v>
      </c>
      <c r="LQ5" s="47">
        <v>0.51046591666666685</v>
      </c>
      <c r="LR5" s="47">
        <v>0.59829070833333331</v>
      </c>
      <c r="LS5" s="47">
        <v>0.64137004166666656</v>
      </c>
      <c r="LT5" s="47">
        <f t="shared" si="34"/>
        <v>0.89542229513284055</v>
      </c>
      <c r="LU5" s="48">
        <v>42.56</v>
      </c>
      <c r="LV5" s="48">
        <v>40.33</v>
      </c>
      <c r="LW5" s="48">
        <v>109.7</v>
      </c>
      <c r="LX5" s="48">
        <f t="shared" si="5"/>
        <v>79.3</v>
      </c>
      <c r="LY5" s="48">
        <f t="shared" si="35"/>
        <v>64.219205104166662</v>
      </c>
      <c r="LZ5" s="47">
        <v>0.48158695652173916</v>
      </c>
      <c r="MA5" s="47">
        <v>0.21961739130434785</v>
      </c>
      <c r="MB5" s="47">
        <v>7.348260869565218E-2</v>
      </c>
      <c r="MC5" s="47">
        <v>9.6095652173913054E-2</v>
      </c>
      <c r="MD5" s="47">
        <v>8.5791304347826086E-2</v>
      </c>
      <c r="ME5" s="47">
        <v>7.6913043478260862E-2</v>
      </c>
      <c r="MF5" s="47">
        <v>0.66457817391304363</v>
      </c>
      <c r="MG5" s="47">
        <v>0.73235052173913029</v>
      </c>
      <c r="MH5" s="47">
        <v>0.38843217391304347</v>
      </c>
      <c r="MI5" s="47">
        <v>0.4953634347826088</v>
      </c>
      <c r="MJ5" s="47">
        <v>0.37317952173913055</v>
      </c>
      <c r="MK5" s="47">
        <v>0.69577539130434785</v>
      </c>
      <c r="ML5" s="47">
        <v>0.72288847826086944</v>
      </c>
      <c r="MM5" s="47">
        <v>1.0304347826086956E-2</v>
      </c>
      <c r="MN5" s="47">
        <v>4.0255077391304344</v>
      </c>
      <c r="MO5" s="47">
        <v>0.51021591304347824</v>
      </c>
      <c r="MP5" s="47">
        <v>0.56252160869565226</v>
      </c>
      <c r="MQ5" s="47">
        <v>0.64308034782608692</v>
      </c>
      <c r="MR5" s="47">
        <v>0.68117039130434776</v>
      </c>
      <c r="MS5" s="47">
        <f t="shared" si="36"/>
        <v>0.36291900607887884</v>
      </c>
      <c r="MT5" s="48">
        <v>37.57</v>
      </c>
      <c r="MU5" s="48">
        <v>39.4</v>
      </c>
      <c r="MV5" s="48">
        <v>112.7</v>
      </c>
      <c r="MW5" s="48">
        <f>AO5-MV5</f>
        <v>76.3</v>
      </c>
      <c r="MX5" s="45">
        <f t="shared" si="37"/>
        <v>55.878344808695637</v>
      </c>
      <c r="MY5" s="47">
        <v>0.51123255813953494</v>
      </c>
      <c r="MZ5" s="47">
        <v>0.22352790697674416</v>
      </c>
      <c r="NA5" s="47">
        <v>6.535581395348837E-2</v>
      </c>
      <c r="NB5" s="47">
        <v>8.5686046511627922E-2</v>
      </c>
      <c r="NC5" s="47">
        <v>8.3325581395348847E-2</v>
      </c>
      <c r="ND5" s="47">
        <v>7.7539534883720937E-2</v>
      </c>
      <c r="NE5" s="47">
        <v>0.70493130232558143</v>
      </c>
      <c r="NF5" s="47">
        <v>0.76282520930232545</v>
      </c>
      <c r="NG5" s="47">
        <v>0.43784220930232548</v>
      </c>
      <c r="NH5" s="47">
        <v>0.53624313953488356</v>
      </c>
      <c r="NI5" s="47">
        <v>0.38866109302325574</v>
      </c>
      <c r="NJ5" s="47">
        <v>0.71346397674418605</v>
      </c>
      <c r="NK5" s="47">
        <v>0.73214890697674417</v>
      </c>
      <c r="NL5" s="47">
        <v>2.3604651162790705E-3</v>
      </c>
      <c r="NM5" s="47">
        <v>4.9339787209302326</v>
      </c>
      <c r="NN5" s="47">
        <v>0.51092358139534888</v>
      </c>
      <c r="NO5" s="47">
        <v>0.55211386046511635</v>
      </c>
      <c r="NP5" s="47">
        <v>0.64758551162790712</v>
      </c>
      <c r="NQ5" s="47">
        <v>0.67720518604651159</v>
      </c>
      <c r="NR5" s="47">
        <f t="shared" si="38"/>
        <v>0.44668675389286405</v>
      </c>
      <c r="NS5" s="47">
        <v>0.49660566037735832</v>
      </c>
      <c r="NT5" s="47">
        <v>0.2451905660377359</v>
      </c>
      <c r="NU5" s="47">
        <v>5.8367924528301876E-2</v>
      </c>
      <c r="NV5" s="47">
        <v>8.9924528301886825E-2</v>
      </c>
      <c r="NW5" s="47">
        <v>8.2366037735849065E-2</v>
      </c>
      <c r="NX5" s="47">
        <v>7.7890566037735837E-2</v>
      </c>
      <c r="NY5" s="47">
        <v>0.68852162264150962</v>
      </c>
      <c r="NZ5" s="47">
        <v>0.78388405660377336</v>
      </c>
      <c r="OA5" s="47">
        <v>0.45864933962264137</v>
      </c>
      <c r="OB5" s="47">
        <v>0.60912537735849059</v>
      </c>
      <c r="OC5" s="47">
        <v>0.33718103773584901</v>
      </c>
      <c r="OD5" s="47">
        <v>0.71164796226415117</v>
      </c>
      <c r="OE5" s="47">
        <v>0.72640520754716975</v>
      </c>
      <c r="OF5" s="47">
        <v>7.5584905660377351E-3</v>
      </c>
      <c r="OG5" s="47">
        <v>4.4987534905660391</v>
      </c>
      <c r="OH5" s="47">
        <v>0.43049862264150951</v>
      </c>
      <c r="OI5" s="47">
        <v>0.48997796226415086</v>
      </c>
      <c r="OJ5" s="47">
        <v>0.57387986792452828</v>
      </c>
      <c r="OK5" s="47">
        <v>0.61835816981132063</v>
      </c>
      <c r="OL5" s="47">
        <f t="shared" si="39"/>
        <v>0.6543524717255601</v>
      </c>
      <c r="OM5" s="47">
        <v>144.18421052631578</v>
      </c>
      <c r="ON5" s="48">
        <f>AR5-OM5+2</f>
        <v>58.81578947368422</v>
      </c>
      <c r="OO5" s="48">
        <f t="shared" si="40"/>
        <v>46.104759644985101</v>
      </c>
      <c r="OP5" s="47">
        <v>0.53058536585365845</v>
      </c>
      <c r="OQ5" s="47">
        <v>0.23601951219512196</v>
      </c>
      <c r="OR5" s="47">
        <v>4.9841463414634142E-2</v>
      </c>
      <c r="OS5" s="47">
        <v>7.7685365853658553E-2</v>
      </c>
      <c r="OT5" s="47">
        <v>7.6917073170731723E-2</v>
      </c>
      <c r="OU5" s="47">
        <v>7.3719512195121947E-2</v>
      </c>
      <c r="OV5" s="47">
        <v>0.73963092682926823</v>
      </c>
      <c r="OW5" s="47">
        <v>0.82266143902439015</v>
      </c>
      <c r="OX5" s="47">
        <v>0.49928782926829263</v>
      </c>
      <c r="OY5" s="47">
        <v>0.64437024390243902</v>
      </c>
      <c r="OZ5" s="47">
        <v>0.38255743902439027</v>
      </c>
      <c r="PA5" s="47">
        <v>0.74340265853658549</v>
      </c>
      <c r="PB5" s="47">
        <v>0.75331702439024373</v>
      </c>
      <c r="PC5" s="47">
        <v>7.6829268292682778E-4</v>
      </c>
      <c r="PD5" s="47">
        <v>5.8045160487804885</v>
      </c>
      <c r="PE5" s="47">
        <v>0.46543458536585375</v>
      </c>
      <c r="PF5" s="47">
        <v>0.51748346341463403</v>
      </c>
      <c r="PG5" s="47">
        <v>0.6131059756097561</v>
      </c>
      <c r="PH5" s="47">
        <v>0.65076258536585352</v>
      </c>
      <c r="PI5" s="47">
        <f t="shared" si="41"/>
        <v>0.73167319254984597</v>
      </c>
      <c r="PJ5" s="48">
        <v>129.89655172413794</v>
      </c>
      <c r="PK5" s="48">
        <f t="shared" si="6"/>
        <v>73.103448275862064</v>
      </c>
      <c r="PL5" s="45">
        <f t="shared" si="42"/>
        <v>60.139387956265757</v>
      </c>
    </row>
    <row r="6" spans="1:428" x14ac:dyDescent="0.25">
      <c r="A6" s="45">
        <v>5</v>
      </c>
      <c r="B6" s="45">
        <v>1</v>
      </c>
      <c r="C6" s="45">
        <v>301</v>
      </c>
      <c r="D6" s="45">
        <v>3</v>
      </c>
      <c r="E6" s="45" t="s">
        <v>61</v>
      </c>
      <c r="F6" s="45">
        <v>3</v>
      </c>
      <c r="G6" s="45">
        <f t="shared" si="7"/>
        <v>232.96000000000004</v>
      </c>
      <c r="H6" s="46">
        <v>208</v>
      </c>
      <c r="I6" s="45">
        <v>2.3837737535710755</v>
      </c>
      <c r="J6" s="47">
        <v>22.035917937941068</v>
      </c>
      <c r="K6" s="45">
        <v>0.89506660348549538</v>
      </c>
      <c r="L6" s="45">
        <v>15.97430632338231</v>
      </c>
      <c r="M6" s="45">
        <v>2.4746125066809213</v>
      </c>
      <c r="N6" s="47">
        <v>18.118653126670242</v>
      </c>
      <c r="O6" s="48">
        <v>19.5</v>
      </c>
      <c r="P6" s="48">
        <v>19.5</v>
      </c>
      <c r="Q6" s="48">
        <v>19.5</v>
      </c>
      <c r="R6" s="48">
        <v>26.333333333333332</v>
      </c>
      <c r="S6" s="48">
        <v>37.333333333333336</v>
      </c>
      <c r="T6" s="48">
        <v>34.666666666666664</v>
      </c>
      <c r="U6" s="48">
        <v>45.333333333333336</v>
      </c>
      <c r="V6" s="48">
        <v>51.333333333333336</v>
      </c>
      <c r="W6" s="48">
        <v>60</v>
      </c>
      <c r="X6" s="48">
        <v>54.666666666666664</v>
      </c>
      <c r="Y6" s="48">
        <v>64</v>
      </c>
      <c r="Z6" s="48">
        <v>56</v>
      </c>
      <c r="AA6" s="48">
        <v>66.333333333333329</v>
      </c>
      <c r="AB6" s="48">
        <v>80</v>
      </c>
      <c r="AC6" s="48">
        <v>89</v>
      </c>
      <c r="AD6" s="48">
        <v>79.333333333333329</v>
      </c>
      <c r="AE6" s="48">
        <v>91</v>
      </c>
      <c r="AF6" s="48">
        <f t="shared" si="8"/>
        <v>71.777777777777771</v>
      </c>
      <c r="AG6" s="48">
        <f t="shared" si="9"/>
        <v>71.777777777777771</v>
      </c>
      <c r="AH6" s="48">
        <v>73</v>
      </c>
      <c r="AI6" s="48">
        <v>82.666666666666671</v>
      </c>
      <c r="AJ6" s="48">
        <v>131</v>
      </c>
      <c r="AK6" s="48">
        <v>147</v>
      </c>
      <c r="AL6" s="48">
        <v>166</v>
      </c>
      <c r="AM6" s="48">
        <v>171</v>
      </c>
      <c r="AN6" s="48">
        <v>178</v>
      </c>
      <c r="AO6" s="48">
        <v>189</v>
      </c>
      <c r="AP6" s="48">
        <v>199</v>
      </c>
      <c r="AQ6" s="48">
        <v>199</v>
      </c>
      <c r="AR6" s="48">
        <v>201</v>
      </c>
      <c r="AS6" s="48">
        <v>203</v>
      </c>
      <c r="AT6" s="49">
        <v>45.3</v>
      </c>
      <c r="AU6" s="49">
        <v>43.7</v>
      </c>
      <c r="AV6" s="49">
        <v>38.700000000000003</v>
      </c>
      <c r="AW6" s="49">
        <v>42.5</v>
      </c>
      <c r="AX6" s="49">
        <v>43.8</v>
      </c>
      <c r="AY6" s="49">
        <v>37.1</v>
      </c>
      <c r="AZ6" s="49">
        <v>37.200000000000003</v>
      </c>
      <c r="BA6" s="49">
        <v>40.4</v>
      </c>
      <c r="BB6" s="49">
        <v>38</v>
      </c>
      <c r="BC6" s="49">
        <v>39.200000000000003</v>
      </c>
      <c r="BD6" s="45">
        <v>4.8</v>
      </c>
      <c r="BE6" s="45">
        <v>5.09</v>
      </c>
      <c r="BF6" s="45">
        <v>4.75</v>
      </c>
      <c r="BG6" s="45">
        <v>4.28</v>
      </c>
      <c r="BH6" s="45">
        <v>3.99</v>
      </c>
      <c r="BI6" s="45">
        <v>4.0199999999999996</v>
      </c>
      <c r="BJ6" s="45">
        <v>3.85</v>
      </c>
      <c r="BK6" s="45">
        <v>3.44</v>
      </c>
      <c r="BL6" s="45">
        <v>3.64</v>
      </c>
      <c r="BM6" s="45">
        <v>3.2</v>
      </c>
      <c r="BN6" s="45">
        <v>29858.11623246493</v>
      </c>
      <c r="BO6" s="45">
        <v>28851.095617529885</v>
      </c>
      <c r="BP6" s="49">
        <v>16768.893320039879</v>
      </c>
      <c r="BQ6" s="45">
        <v>11755.522088353415</v>
      </c>
      <c r="BR6" s="45">
        <v>9705.9</v>
      </c>
      <c r="BS6" s="45">
        <v>5333.7313432835817</v>
      </c>
      <c r="BT6" s="49">
        <v>2646.4464464464463</v>
      </c>
      <c r="BU6" s="49">
        <v>1863.9800995024875</v>
      </c>
      <c r="BV6" s="49">
        <v>653.10957551826255</v>
      </c>
      <c r="BW6" s="49">
        <v>512.54578754578756</v>
      </c>
      <c r="BX6" s="48">
        <v>289.01</v>
      </c>
      <c r="BY6" s="45">
        <v>11</v>
      </c>
      <c r="BZ6" s="45">
        <v>292.12</v>
      </c>
      <c r="CA6" s="45">
        <v>91</v>
      </c>
      <c r="CB6" s="45">
        <v>94.160000000000011</v>
      </c>
      <c r="CC6" s="45">
        <v>316.21999999999997</v>
      </c>
      <c r="CD6" s="45">
        <v>178.85999999999999</v>
      </c>
      <c r="CE6" s="45">
        <v>140.76999999999998</v>
      </c>
      <c r="CF6" s="48">
        <f t="shared" si="10"/>
        <v>1380.098039215686</v>
      </c>
      <c r="CG6" s="48">
        <f t="shared" si="11"/>
        <v>1232.2303921568623</v>
      </c>
      <c r="CH6" s="48">
        <f t="shared" si="0"/>
        <v>2833.4313725490197</v>
      </c>
      <c r="CI6" s="48">
        <f t="shared" si="1"/>
        <v>2863.9215686274511</v>
      </c>
      <c r="CJ6" s="48">
        <f t="shared" si="12"/>
        <v>923.13725490196089</v>
      </c>
      <c r="CK6" s="48">
        <f t="shared" si="12"/>
        <v>3100.1960784313719</v>
      </c>
      <c r="CL6" s="48">
        <f t="shared" si="13"/>
        <v>9720.6862745098024</v>
      </c>
      <c r="CM6" s="48">
        <f t="shared" si="14"/>
        <v>1753.5294117647056</v>
      </c>
      <c r="CN6" s="48">
        <v>149.24</v>
      </c>
      <c r="CO6" s="48">
        <v>0</v>
      </c>
      <c r="CP6" s="48">
        <f t="shared" si="15"/>
        <v>29.619999999999976</v>
      </c>
      <c r="CQ6" s="45">
        <v>3.31</v>
      </c>
      <c r="CR6" s="45">
        <f t="shared" si="16"/>
        <v>93.786578431372547</v>
      </c>
      <c r="CS6" s="45">
        <v>1.1000000000000001</v>
      </c>
      <c r="CT6" s="45">
        <f t="shared" si="17"/>
        <v>31.503137254901965</v>
      </c>
      <c r="CU6" s="45">
        <v>1.65</v>
      </c>
      <c r="CV6" s="45">
        <f t="shared" si="18"/>
        <v>15.231764705882355</v>
      </c>
      <c r="CW6" s="45">
        <v>4.09</v>
      </c>
      <c r="CX6" s="45">
        <f t="shared" si="19"/>
        <v>71.719352941176453</v>
      </c>
      <c r="CY6" s="48">
        <f t="shared" si="20"/>
        <v>212.24083333333334</v>
      </c>
      <c r="CZ6" s="48">
        <f t="shared" si="21"/>
        <v>189.50074404761904</v>
      </c>
      <c r="DA6" s="45">
        <v>16.7</v>
      </c>
      <c r="DB6" s="48">
        <v>5.19</v>
      </c>
      <c r="DC6" s="45">
        <f t="shared" si="22"/>
        <v>4472.5216323002996</v>
      </c>
      <c r="DD6" s="45">
        <v>1.94</v>
      </c>
      <c r="DE6" s="45">
        <f t="shared" si="23"/>
        <v>0.37379576107899803</v>
      </c>
      <c r="DF6" s="45">
        <f t="shared" si="24"/>
        <v>1671.8096274879731</v>
      </c>
      <c r="DG6" s="45">
        <v>4712.6673913043523</v>
      </c>
      <c r="DH6" s="45">
        <v>4287.085714285713</v>
      </c>
      <c r="DI6" s="45">
        <f t="shared" si="25"/>
        <v>1586.2217142857139</v>
      </c>
      <c r="DJ6" s="45">
        <f t="shared" si="26"/>
        <v>1808.2927542857137</v>
      </c>
      <c r="DK6" s="45">
        <f t="shared" si="43"/>
        <v>1743.6869347826103</v>
      </c>
      <c r="DL6" s="47">
        <v>2.42</v>
      </c>
      <c r="DM6" s="47">
        <f t="shared" si="27"/>
        <v>2.36</v>
      </c>
      <c r="DN6" s="47">
        <v>2436</v>
      </c>
      <c r="DO6" s="47">
        <f t="shared" si="2"/>
        <v>0.45472061657032747</v>
      </c>
      <c r="DP6" s="45">
        <f t="shared" si="3"/>
        <v>2085.453246660255</v>
      </c>
      <c r="DQ6" s="45">
        <f t="shared" si="4"/>
        <v>2099.2413672993316</v>
      </c>
      <c r="DR6" s="47">
        <v>0.55605714285714281</v>
      </c>
      <c r="DS6" s="47">
        <v>0.41867857142857151</v>
      </c>
      <c r="DT6" s="47">
        <v>0.42096428571428574</v>
      </c>
      <c r="DU6" s="47">
        <v>0.34660000000000002</v>
      </c>
      <c r="DV6" s="47">
        <v>0.21530714285714289</v>
      </c>
      <c r="DW6" s="47">
        <v>0.19820714285714289</v>
      </c>
      <c r="DX6" s="47">
        <v>0.23193678571428572</v>
      </c>
      <c r="DY6" s="47">
        <v>0.13820235714285714</v>
      </c>
      <c r="DZ6" s="47">
        <v>9.4108857142857133E-2</v>
      </c>
      <c r="EA6" s="47">
        <v>-2.7586428571428566E-3</v>
      </c>
      <c r="EB6" s="47">
        <v>0.14089635714285714</v>
      </c>
      <c r="EC6" s="47">
        <v>0.44168964285714285</v>
      </c>
      <c r="ED6" s="47">
        <v>0.47436257142857141</v>
      </c>
      <c r="EE6" s="47">
        <v>0.13129285714285716</v>
      </c>
      <c r="EF6" s="47">
        <v>0.60433985714285721</v>
      </c>
      <c r="EG6" s="47">
        <v>1.0190522142857144</v>
      </c>
      <c r="EH6" s="47">
        <v>0.60679000000000005</v>
      </c>
      <c r="EI6" s="47">
        <v>1.0163157857142857</v>
      </c>
      <c r="EJ6" s="47">
        <v>0.6549492142857144</v>
      </c>
      <c r="EK6" s="45">
        <v>0.56956249999999997</v>
      </c>
      <c r="EL6" s="45">
        <v>0.43632500000000002</v>
      </c>
      <c r="EM6" s="45">
        <v>0.41097499999999998</v>
      </c>
      <c r="EN6" s="45">
        <v>0.37640000000000001</v>
      </c>
      <c r="EO6" s="45">
        <v>0.25469999999999998</v>
      </c>
      <c r="EP6" s="45">
        <v>0.23348749999999999</v>
      </c>
      <c r="EQ6" s="45">
        <v>0.20404549999999999</v>
      </c>
      <c r="ER6" s="45">
        <v>0.16159487500000003</v>
      </c>
      <c r="ES6" s="45">
        <v>7.3651687499999993E-2</v>
      </c>
      <c r="ET6" s="45">
        <v>2.9846187499999993E-2</v>
      </c>
      <c r="EU6" s="45">
        <v>0.13237568750000001</v>
      </c>
      <c r="EV6" s="45">
        <v>0.38185343749999995</v>
      </c>
      <c r="EW6" s="45">
        <v>0.41836781249999994</v>
      </c>
      <c r="EX6" s="45">
        <v>0.12170000000000003</v>
      </c>
      <c r="EY6" s="45">
        <v>0.51319468750000008</v>
      </c>
      <c r="EZ6" s="45">
        <v>0.81862862500000011</v>
      </c>
      <c r="FA6" s="45">
        <v>0.64749143750000004</v>
      </c>
      <c r="FB6" s="45">
        <v>0.83922787499999996</v>
      </c>
      <c r="FC6" s="45">
        <v>0.68815718749999999</v>
      </c>
      <c r="FD6" s="47">
        <v>0.61429</v>
      </c>
      <c r="FE6" s="47">
        <v>0.43333499999999991</v>
      </c>
      <c r="FF6" s="47">
        <v>0.42786000000000007</v>
      </c>
      <c r="FG6" s="47">
        <v>0.375695</v>
      </c>
      <c r="FH6" s="47">
        <v>0.27071499999999998</v>
      </c>
      <c r="FI6" s="47">
        <v>0.23788999999999999</v>
      </c>
      <c r="FJ6" s="47">
        <v>0.24047589999999999</v>
      </c>
      <c r="FK6" s="47">
        <v>0.17809644999999996</v>
      </c>
      <c r="FL6" s="47">
        <v>7.0932349999999991E-2</v>
      </c>
      <c r="FM6" s="47">
        <v>5.7702500000000002E-3</v>
      </c>
      <c r="FN6" s="47">
        <v>0.17250735</v>
      </c>
      <c r="FO6" s="47">
        <v>0.38742880000000007</v>
      </c>
      <c r="FP6" s="47">
        <v>0.44099639999999996</v>
      </c>
      <c r="FQ6" s="47">
        <v>0.10498</v>
      </c>
      <c r="FR6" s="47">
        <v>0.63476319999999997</v>
      </c>
      <c r="FS6" s="47">
        <v>0.9752375499999999</v>
      </c>
      <c r="FT6" s="47">
        <v>0.71734254999999991</v>
      </c>
      <c r="FU6" s="47">
        <v>0.97839844999999992</v>
      </c>
      <c r="FV6" s="47">
        <v>0.75847959999999992</v>
      </c>
      <c r="FW6" s="47">
        <v>0.61180000000000001</v>
      </c>
      <c r="FX6" s="47">
        <v>0.40373333333333333</v>
      </c>
      <c r="FY6" s="47">
        <v>0.40123999999999987</v>
      </c>
      <c r="FZ6" s="47">
        <v>0.34814666666666666</v>
      </c>
      <c r="GA6" s="47">
        <v>0.25809333333333329</v>
      </c>
      <c r="GB6" s="47">
        <v>0.22516666666666665</v>
      </c>
      <c r="GC6" s="47">
        <v>0.27445613333333335</v>
      </c>
      <c r="GD6" s="47">
        <v>0.20766879999999999</v>
      </c>
      <c r="GE6" s="47">
        <v>7.3825266666666653E-2</v>
      </c>
      <c r="GF6" s="47">
        <v>3.0010666666666669E-3</v>
      </c>
      <c r="GG6" s="47">
        <v>0.20478833333333332</v>
      </c>
      <c r="GH6" s="47">
        <v>0.40639446666666673</v>
      </c>
      <c r="GI6" s="47">
        <v>0.46177433333333334</v>
      </c>
      <c r="GJ6" s="47">
        <v>9.0053333333333332E-2</v>
      </c>
      <c r="GK6" s="47">
        <v>0.75754973333333331</v>
      </c>
      <c r="GL6" s="47">
        <v>0.98655046666666668</v>
      </c>
      <c r="GM6" s="47">
        <v>0.74617239999999996</v>
      </c>
      <c r="GN6" s="47">
        <v>0.98864966666666676</v>
      </c>
      <c r="GO6" s="47">
        <v>0.78906026666666673</v>
      </c>
      <c r="GP6" s="47">
        <v>0.53515000000000001</v>
      </c>
      <c r="GQ6" s="47">
        <v>0.3648818181818182</v>
      </c>
      <c r="GR6" s="47">
        <v>0.30680909090909092</v>
      </c>
      <c r="GS6" s="47">
        <v>0.30880909090909087</v>
      </c>
      <c r="GT6" s="47">
        <v>0.21155909090909084</v>
      </c>
      <c r="GU6" s="47">
        <v>0.18661363636363637</v>
      </c>
      <c r="GV6" s="47">
        <v>0.2679222727272727</v>
      </c>
      <c r="GW6" s="47">
        <v>0.27098804545454541</v>
      </c>
      <c r="GX6" s="47">
        <v>8.295818181818182E-2</v>
      </c>
      <c r="GY6" s="47">
        <v>8.6217909090909081E-2</v>
      </c>
      <c r="GZ6" s="47">
        <v>0.1892091818181818</v>
      </c>
      <c r="HA6" s="47">
        <v>0.4330542272727273</v>
      </c>
      <c r="HB6" s="47">
        <v>0.48258290909090906</v>
      </c>
      <c r="HC6" s="47">
        <v>9.7250000000000003E-2</v>
      </c>
      <c r="HD6" s="47">
        <v>0.73393786363636337</v>
      </c>
      <c r="HE6" s="47">
        <v>0.7005564090909091</v>
      </c>
      <c r="HF6" s="47">
        <v>0.70745431818181814</v>
      </c>
      <c r="HG6" s="47">
        <v>0.74761936363636361</v>
      </c>
      <c r="HH6" s="47">
        <v>0.75359181818181797</v>
      </c>
      <c r="HI6" s="45">
        <v>0.49155084745762728</v>
      </c>
      <c r="HJ6" s="45">
        <v>0.29444406779661003</v>
      </c>
      <c r="HK6" s="45">
        <v>0.24031016949152537</v>
      </c>
      <c r="HL6" s="45">
        <v>0.22281355932203398</v>
      </c>
      <c r="HM6" s="45">
        <v>0.17953389830508476</v>
      </c>
      <c r="HN6" s="45">
        <v>0.15584745762711869</v>
      </c>
      <c r="HO6" s="45">
        <v>0.3743823728813559</v>
      </c>
      <c r="HP6" s="45">
        <v>0.34203510169491524</v>
      </c>
      <c r="HQ6" s="45">
        <v>0.13785208474576269</v>
      </c>
      <c r="HR6" s="45">
        <v>0.10121196610169488</v>
      </c>
      <c r="HS6" s="45">
        <v>0.25000971186440679</v>
      </c>
      <c r="HT6" s="45">
        <v>0.46340255932203378</v>
      </c>
      <c r="HU6" s="45">
        <v>0.51711128813559315</v>
      </c>
      <c r="HV6" s="45">
        <v>4.3279661016949161E-2</v>
      </c>
      <c r="HW6" s="45">
        <v>1.2130844915254237</v>
      </c>
      <c r="HX6" s="45">
        <v>0.74087567796610176</v>
      </c>
      <c r="HY6" s="45">
        <v>0.67220715254237295</v>
      </c>
      <c r="HZ6" s="45">
        <v>0.79240754237288114</v>
      </c>
      <c r="IA6" s="45">
        <v>0.73766945762711855</v>
      </c>
      <c r="IB6" s="46">
        <v>-9999</v>
      </c>
      <c r="IC6" s="46">
        <v>-9999</v>
      </c>
      <c r="ID6" s="46">
        <v>-9999</v>
      </c>
      <c r="IE6" s="46">
        <v>-9999</v>
      </c>
      <c r="IF6" s="46">
        <v>-9999</v>
      </c>
      <c r="IG6" s="47">
        <v>0.4662</v>
      </c>
      <c r="IH6" s="47">
        <v>0.2797</v>
      </c>
      <c r="II6" s="47">
        <v>0.17469999999999999</v>
      </c>
      <c r="IJ6" s="47">
        <v>0.1749</v>
      </c>
      <c r="IK6" s="47">
        <v>0.1406</v>
      </c>
      <c r="IL6" s="47">
        <v>0.129</v>
      </c>
      <c r="IM6" s="47">
        <v>0.45300000000000001</v>
      </c>
      <c r="IN6" s="47">
        <v>0.45440000000000003</v>
      </c>
      <c r="IO6" s="47">
        <v>0.2303</v>
      </c>
      <c r="IP6" s="47">
        <v>0.23169999999999999</v>
      </c>
      <c r="IQ6" s="47">
        <v>0.24929999999999999</v>
      </c>
      <c r="IR6" s="47">
        <v>0.53580000000000005</v>
      </c>
      <c r="IS6" s="47">
        <v>0.56559999999999999</v>
      </c>
      <c r="IT6" s="47">
        <v>3.4299999999999997E-2</v>
      </c>
      <c r="IU6" s="47">
        <v>1.6735</v>
      </c>
      <c r="IV6" s="47">
        <v>0.55010000000000003</v>
      </c>
      <c r="IW6" s="47">
        <v>0.55110000000000003</v>
      </c>
      <c r="IX6" s="47">
        <v>0.63959999999999995</v>
      </c>
      <c r="IY6" s="47">
        <v>0.64059999999999995</v>
      </c>
      <c r="IZ6" s="48">
        <v>35.847777778000001</v>
      </c>
      <c r="JA6" s="48">
        <v>35.81</v>
      </c>
      <c r="JB6" s="48">
        <v>118.68888889</v>
      </c>
      <c r="JC6" s="48">
        <f t="shared" si="30"/>
        <v>28.311111109999999</v>
      </c>
      <c r="JD6" s="48">
        <f t="shared" si="31"/>
        <v>12.864568888383999</v>
      </c>
      <c r="JE6" s="47">
        <v>0.37986562500000004</v>
      </c>
      <c r="JF6" s="47">
        <v>0.20616562499999999</v>
      </c>
      <c r="JG6" s="47">
        <v>0.11630625</v>
      </c>
      <c r="JH6" s="47">
        <v>0.12332812499999997</v>
      </c>
      <c r="JI6" s="47">
        <v>9.7796874999999991E-2</v>
      </c>
      <c r="JJ6" s="47">
        <v>8.6303124999999994E-2</v>
      </c>
      <c r="JK6" s="47">
        <v>0.50723665624999992</v>
      </c>
      <c r="JL6" s="47">
        <v>0.52885659375000005</v>
      </c>
      <c r="JM6" s="47">
        <v>0.25072759374999998</v>
      </c>
      <c r="JN6" s="47">
        <v>0.27850081249999997</v>
      </c>
      <c r="JO6" s="47">
        <v>0.2948710625</v>
      </c>
      <c r="JP6" s="47">
        <v>0.58838225000000011</v>
      </c>
      <c r="JQ6" s="47">
        <v>0.62781274999999992</v>
      </c>
      <c r="JR6" s="47">
        <v>2.5531250000000002E-2</v>
      </c>
      <c r="JS6" s="47">
        <v>2.0913758124999995</v>
      </c>
      <c r="JT6" s="47">
        <v>0.56039812499999986</v>
      </c>
      <c r="JU6" s="47">
        <v>0.58206265625000009</v>
      </c>
      <c r="JV6" s="47">
        <v>0.65994003125</v>
      </c>
      <c r="JW6" s="47">
        <v>0.67672128124999997</v>
      </c>
      <c r="JX6" s="48">
        <v>40.178275862</v>
      </c>
      <c r="JY6" s="48">
        <v>39.35</v>
      </c>
      <c r="JZ6" s="48">
        <v>132.79310344999999</v>
      </c>
      <c r="KA6" s="48">
        <f t="shared" si="32"/>
        <v>33.20689655000001</v>
      </c>
      <c r="KB6" s="48">
        <f t="shared" si="33"/>
        <v>17.561686198441635</v>
      </c>
      <c r="KC6" s="47">
        <v>0.43967297297297298</v>
      </c>
      <c r="KD6" s="47">
        <v>0.22700540540540537</v>
      </c>
      <c r="KE6" s="47">
        <v>0.10453378378378377</v>
      </c>
      <c r="KF6" s="47">
        <v>0.11652432432432434</v>
      </c>
      <c r="KG6" s="47">
        <v>9.6062162162162193E-2</v>
      </c>
      <c r="KH6" s="47">
        <v>8.634054054054055E-2</v>
      </c>
      <c r="KI6" s="47">
        <v>0.57775835135135123</v>
      </c>
      <c r="KJ6" s="47">
        <v>0.61224635135135153</v>
      </c>
      <c r="KK6" s="47">
        <v>0.31991875675675685</v>
      </c>
      <c r="KL6" s="47">
        <v>0.36799118918918927</v>
      </c>
      <c r="KM6" s="47">
        <v>0.31751182432432434</v>
      </c>
      <c r="KN6" s="47">
        <v>0.63886932432432419</v>
      </c>
      <c r="KO6" s="47">
        <v>0.66963305405405404</v>
      </c>
      <c r="KP6" s="47">
        <v>2.0462162162162165E-2</v>
      </c>
      <c r="KQ6" s="47">
        <v>2.7840711486486485</v>
      </c>
      <c r="KR6" s="47">
        <v>0.52049166216216225</v>
      </c>
      <c r="KS6" s="47">
        <v>0.55022393243243251</v>
      </c>
      <c r="KT6" s="47">
        <v>0.63572802702702702</v>
      </c>
      <c r="KU6" s="47">
        <v>0.65825559459459448</v>
      </c>
      <c r="KV6" s="48">
        <v>36.61</v>
      </c>
      <c r="KW6" s="48">
        <v>39.981428571000002</v>
      </c>
      <c r="KX6" s="48">
        <v>123.61428571</v>
      </c>
      <c r="KY6" s="48">
        <f t="shared" si="44"/>
        <v>47.385714289999996</v>
      </c>
      <c r="KZ6" s="48">
        <f t="shared" si="45"/>
        <v>29.011730680230094</v>
      </c>
      <c r="LA6" s="47">
        <v>0.726992857142857</v>
      </c>
      <c r="LB6" s="47">
        <v>0.33696785714285715</v>
      </c>
      <c r="LC6" s="47">
        <v>6.4860714285714313E-2</v>
      </c>
      <c r="LD6" s="47">
        <v>0.110375</v>
      </c>
      <c r="LE6" s="47">
        <v>0.1081392857142857</v>
      </c>
      <c r="LF6" s="47">
        <v>0.10926785714285717</v>
      </c>
      <c r="LG6" s="47">
        <v>0.73555853571428553</v>
      </c>
      <c r="LH6" s="47">
        <v>0.83500439285714301</v>
      </c>
      <c r="LI6" s="47">
        <v>0.50588096428571439</v>
      </c>
      <c r="LJ6" s="47">
        <v>0.67596553571428575</v>
      </c>
      <c r="LK6" s="47">
        <v>0.36613939285714281</v>
      </c>
      <c r="LL6" s="47">
        <v>0.74016253571428581</v>
      </c>
      <c r="LM6" s="47">
        <v>0.73808428571428575</v>
      </c>
      <c r="LN6" s="47">
        <v>2.2357142857142858E-3</v>
      </c>
      <c r="LO6" s="47">
        <v>5.5909672499999994</v>
      </c>
      <c r="LP6" s="47">
        <v>0.4385615357142858</v>
      </c>
      <c r="LQ6" s="47">
        <v>0.49774267857142862</v>
      </c>
      <c r="LR6" s="47">
        <v>0.58888424999999989</v>
      </c>
      <c r="LS6" s="47">
        <v>0.63220378571428582</v>
      </c>
      <c r="LT6" s="47">
        <f t="shared" si="34"/>
        <v>1.1782241342909054</v>
      </c>
      <c r="LU6" s="48">
        <v>25.694285713999999</v>
      </c>
      <c r="LV6" s="48">
        <v>40.26</v>
      </c>
      <c r="LW6" s="48">
        <v>106.18571429000001</v>
      </c>
      <c r="LX6" s="48">
        <f t="shared" si="5"/>
        <v>82.814285709999993</v>
      </c>
      <c r="LY6" s="48">
        <f t="shared" si="35"/>
        <v>69.150292359176518</v>
      </c>
      <c r="LZ6" s="47">
        <v>0.60962272727272726</v>
      </c>
      <c r="MA6" s="47">
        <v>0.27494090909090918</v>
      </c>
      <c r="MB6" s="47">
        <v>6.6436363636363641E-2</v>
      </c>
      <c r="MC6" s="47">
        <v>9.8909090909090891E-2</v>
      </c>
      <c r="MD6" s="47">
        <v>9.1399999999999981E-2</v>
      </c>
      <c r="ME6" s="47">
        <v>8.4559090909090917E-2</v>
      </c>
      <c r="MF6" s="47">
        <v>0.71313540909090911</v>
      </c>
      <c r="MG6" s="47">
        <v>0.79276827272727279</v>
      </c>
      <c r="MH6" s="47">
        <v>0.4619764545454545</v>
      </c>
      <c r="MI6" s="47">
        <v>0.59814995454545461</v>
      </c>
      <c r="MJ6" s="47">
        <v>0.37683768181818178</v>
      </c>
      <c r="MK6" s="47">
        <v>0.73235450000000002</v>
      </c>
      <c r="ML6" s="47">
        <v>0.75219099999999994</v>
      </c>
      <c r="MM6" s="47">
        <v>7.5090909090909097E-3</v>
      </c>
      <c r="MN6" s="47">
        <v>5.1283302272727269</v>
      </c>
      <c r="MO6" s="47">
        <v>0.47810172727272726</v>
      </c>
      <c r="MP6" s="47">
        <v>0.52987118181818194</v>
      </c>
      <c r="MQ6" s="47">
        <v>0.62090809090909094</v>
      </c>
      <c r="MR6" s="47">
        <v>0.65847581818181833</v>
      </c>
      <c r="MS6" s="47">
        <f t="shared" si="36"/>
        <v>0.71717892197840527</v>
      </c>
      <c r="MT6" s="46">
        <v>-9999</v>
      </c>
      <c r="MU6" s="46">
        <v>-9999</v>
      </c>
      <c r="MV6" s="46">
        <v>-9999</v>
      </c>
      <c r="MW6" s="46">
        <v>-9999</v>
      </c>
      <c r="MX6" s="46">
        <v>-9999</v>
      </c>
      <c r="MY6" s="47">
        <v>0.46577222222222225</v>
      </c>
      <c r="MZ6" s="47">
        <v>0.2011555555555555</v>
      </c>
      <c r="NA6" s="47">
        <v>6.5352777777777787E-2</v>
      </c>
      <c r="NB6" s="47">
        <v>8.0569444444444444E-2</v>
      </c>
      <c r="NC6" s="47">
        <v>7.861944444444445E-2</v>
      </c>
      <c r="ND6" s="47">
        <v>6.9650000000000017E-2</v>
      </c>
      <c r="NE6" s="47">
        <v>0.69701644444444444</v>
      </c>
      <c r="NF6" s="47">
        <v>0.7438506388888888</v>
      </c>
      <c r="NG6" s="47">
        <v>0.42014438888888894</v>
      </c>
      <c r="NH6" s="47">
        <v>0.49925366666666665</v>
      </c>
      <c r="NI6" s="47">
        <v>0.3941001111111111</v>
      </c>
      <c r="NJ6" s="47">
        <v>0.70335927777777796</v>
      </c>
      <c r="NK6" s="47">
        <v>0.7338918888888889</v>
      </c>
      <c r="NL6" s="47">
        <v>1.9500000000000003E-3</v>
      </c>
      <c r="NM6" s="47">
        <v>4.761606249999998</v>
      </c>
      <c r="NN6" s="47">
        <v>0.53189774999999995</v>
      </c>
      <c r="NO6" s="47">
        <v>0.56649044444444452</v>
      </c>
      <c r="NP6" s="47">
        <v>0.66408436111111091</v>
      </c>
      <c r="NQ6" s="47">
        <v>0.68890516666666679</v>
      </c>
      <c r="NR6" s="47">
        <f t="shared" si="38"/>
        <v>0.3437676368049945</v>
      </c>
      <c r="NS6" s="47">
        <v>0.51245416666666677</v>
      </c>
      <c r="NT6" s="47">
        <v>0.24670208333333318</v>
      </c>
      <c r="NU6" s="47">
        <v>5.4231250000000002E-2</v>
      </c>
      <c r="NV6" s="47">
        <v>8.6972916666666678E-2</v>
      </c>
      <c r="NW6" s="47">
        <v>8.1643750000000001E-2</v>
      </c>
      <c r="NX6" s="47">
        <v>7.2699999999999973E-2</v>
      </c>
      <c r="NY6" s="47">
        <v>0.70502110416666675</v>
      </c>
      <c r="NZ6" s="47">
        <v>0.80224208333333369</v>
      </c>
      <c r="OA6" s="47">
        <v>0.47447018750000008</v>
      </c>
      <c r="OB6" s="47">
        <v>0.63279504166666667</v>
      </c>
      <c r="OC6" s="47">
        <v>0.34763733333333335</v>
      </c>
      <c r="OD6" s="47">
        <v>0.7206037291666666</v>
      </c>
      <c r="OE6" s="47">
        <v>0.74743845833333322</v>
      </c>
      <c r="OF6" s="47">
        <v>5.3291666666666669E-3</v>
      </c>
      <c r="OG6" s="47">
        <v>4.8575204166666657</v>
      </c>
      <c r="OH6" s="47">
        <v>0.43358487499999998</v>
      </c>
      <c r="OI6" s="47">
        <v>0.49317800000000017</v>
      </c>
      <c r="OJ6" s="47">
        <v>0.5794242083333333</v>
      </c>
      <c r="OK6" s="47">
        <v>0.62362160416666657</v>
      </c>
      <c r="OL6" s="47">
        <f t="shared" si="39"/>
        <v>0.73024044120471632</v>
      </c>
      <c r="OM6" s="47">
        <v>127.35416666666667</v>
      </c>
      <c r="ON6" s="48">
        <f>AR6-OM6+2</f>
        <v>75.645833333333329</v>
      </c>
      <c r="OO6" s="48">
        <f t="shared" si="40"/>
        <v>60.686270928819468</v>
      </c>
      <c r="OP6" s="47">
        <v>0.55166730769230798</v>
      </c>
      <c r="OQ6" s="47">
        <v>0.24060961538461539</v>
      </c>
      <c r="OR6" s="47">
        <v>4.3713461538461555E-2</v>
      </c>
      <c r="OS6" s="47">
        <v>7.175384615384614E-2</v>
      </c>
      <c r="OT6" s="47">
        <v>6.9190384615384612E-2</v>
      </c>
      <c r="OU6" s="47">
        <v>6.8323076923076931E-2</v>
      </c>
      <c r="OV6" s="47">
        <v>0.76705794230769242</v>
      </c>
      <c r="OW6" s="47">
        <v>0.84922249999999966</v>
      </c>
      <c r="OX6" s="47">
        <v>0.53689955769230768</v>
      </c>
      <c r="OY6" s="47">
        <v>0.68661759615384632</v>
      </c>
      <c r="OZ6" s="47">
        <v>0.39197453846153835</v>
      </c>
      <c r="PA6" s="47">
        <v>0.77374705769230789</v>
      </c>
      <c r="PB6" s="47">
        <v>0.77747651923076944</v>
      </c>
      <c r="PC6" s="47">
        <v>2.5634615384615396E-3</v>
      </c>
      <c r="PD6" s="47">
        <v>6.6619417115384625</v>
      </c>
      <c r="PE6" s="47">
        <v>0.4619165192307691</v>
      </c>
      <c r="PF6" s="47">
        <v>0.51116211538461531</v>
      </c>
      <c r="PG6" s="47">
        <v>0.61325955769230767</v>
      </c>
      <c r="PH6" s="47">
        <v>0.64863780769230772</v>
      </c>
      <c r="PI6" s="47">
        <f t="shared" si="41"/>
        <v>0.89788001517751037</v>
      </c>
      <c r="PJ6" s="48">
        <v>142.83333333333334</v>
      </c>
      <c r="PK6" s="48">
        <f t="shared" si="6"/>
        <v>60.166666666666657</v>
      </c>
      <c r="PL6" s="45">
        <f t="shared" si="42"/>
        <v>51.094887083333305</v>
      </c>
    </row>
    <row r="7" spans="1:428" x14ac:dyDescent="0.25">
      <c r="A7" s="45">
        <v>6</v>
      </c>
      <c r="B7" s="45">
        <v>1</v>
      </c>
      <c r="C7" s="45">
        <v>301</v>
      </c>
      <c r="D7" s="45">
        <v>3</v>
      </c>
      <c r="E7" s="45" t="s">
        <v>61</v>
      </c>
      <c r="F7" s="45">
        <v>3</v>
      </c>
      <c r="G7" s="45">
        <f t="shared" si="7"/>
        <v>232.96000000000004</v>
      </c>
      <c r="H7" s="46">
        <v>208</v>
      </c>
      <c r="I7" s="46">
        <v>-9999</v>
      </c>
      <c r="J7" s="46">
        <v>-9999</v>
      </c>
      <c r="K7" s="46">
        <v>-9999</v>
      </c>
      <c r="L7" s="46">
        <v>-9999</v>
      </c>
      <c r="M7" s="46">
        <v>-9999</v>
      </c>
      <c r="N7" s="46">
        <v>-9999</v>
      </c>
      <c r="O7" s="48">
        <v>19.5</v>
      </c>
      <c r="P7" s="48">
        <v>19.5</v>
      </c>
      <c r="Q7" s="48">
        <v>19.5</v>
      </c>
      <c r="R7" s="48">
        <v>25.333333333333332</v>
      </c>
      <c r="S7" s="48">
        <v>34.333333333333336</v>
      </c>
      <c r="T7" s="48">
        <v>35</v>
      </c>
      <c r="U7" s="48">
        <v>47.333333333333336</v>
      </c>
      <c r="V7" s="48">
        <v>49</v>
      </c>
      <c r="W7" s="48">
        <v>58</v>
      </c>
      <c r="X7" s="48">
        <v>61.666666666666664</v>
      </c>
      <c r="Y7" s="48">
        <v>72</v>
      </c>
      <c r="Z7" s="48">
        <v>69.333333333333329</v>
      </c>
      <c r="AA7" s="48">
        <v>79</v>
      </c>
      <c r="AB7" s="48">
        <v>81.666666666666671</v>
      </c>
      <c r="AC7" s="48">
        <v>92.666666666666671</v>
      </c>
      <c r="AD7" s="48">
        <v>88</v>
      </c>
      <c r="AE7" s="48">
        <v>99.666666666666671</v>
      </c>
      <c r="AF7" s="48">
        <f t="shared" si="8"/>
        <v>79.666666666666671</v>
      </c>
      <c r="AG7" s="48">
        <f t="shared" si="9"/>
        <v>79.666666666666671</v>
      </c>
      <c r="AH7" s="48">
        <v>81.333333333333329</v>
      </c>
      <c r="AI7" s="48">
        <v>94.666666666666671</v>
      </c>
      <c r="AJ7" s="48">
        <v>131</v>
      </c>
      <c r="AK7" s="48">
        <v>147</v>
      </c>
      <c r="AL7" s="48">
        <v>166</v>
      </c>
      <c r="AM7" s="48">
        <v>171</v>
      </c>
      <c r="AN7" s="48">
        <v>178</v>
      </c>
      <c r="AO7" s="48">
        <v>189</v>
      </c>
      <c r="AP7" s="48">
        <v>199</v>
      </c>
      <c r="AQ7" s="48">
        <v>199</v>
      </c>
      <c r="AR7" s="48">
        <v>201</v>
      </c>
      <c r="AS7" s="48">
        <v>203</v>
      </c>
      <c r="AT7" s="43">
        <v>-9999</v>
      </c>
      <c r="AU7" s="43">
        <v>-9999</v>
      </c>
      <c r="AV7" s="43">
        <v>-9999</v>
      </c>
      <c r="AW7" s="43">
        <v>-9999</v>
      </c>
      <c r="AX7" s="43">
        <v>-9999</v>
      </c>
      <c r="AY7" s="43">
        <v>-9999</v>
      </c>
      <c r="AZ7" s="43">
        <v>-9999</v>
      </c>
      <c r="BA7" s="43">
        <v>-9999</v>
      </c>
      <c r="BB7" s="43">
        <v>-9999</v>
      </c>
      <c r="BC7" s="43">
        <v>-9999</v>
      </c>
      <c r="BD7" s="43">
        <v>-9999</v>
      </c>
      <c r="BE7" s="43">
        <v>-9999</v>
      </c>
      <c r="BF7" s="43">
        <v>-9999</v>
      </c>
      <c r="BG7" s="43">
        <v>-9999</v>
      </c>
      <c r="BH7" s="43">
        <v>-9999</v>
      </c>
      <c r="BI7" s="43">
        <v>-9999</v>
      </c>
      <c r="BJ7" s="43">
        <v>-9999</v>
      </c>
      <c r="BK7" s="43">
        <v>-9999</v>
      </c>
      <c r="BL7" s="43">
        <v>-9999</v>
      </c>
      <c r="BM7" s="43">
        <v>-9999</v>
      </c>
      <c r="BN7" s="43">
        <v>-9999</v>
      </c>
      <c r="BO7" s="43">
        <v>-9999</v>
      </c>
      <c r="BP7" s="43">
        <v>-9999</v>
      </c>
      <c r="BQ7" s="43">
        <v>-9999</v>
      </c>
      <c r="BR7" s="43">
        <v>-9999</v>
      </c>
      <c r="BS7" s="43">
        <v>-9999</v>
      </c>
      <c r="BT7" s="43">
        <v>-9999</v>
      </c>
      <c r="BU7" s="43">
        <v>-9999</v>
      </c>
      <c r="BV7" s="43">
        <v>-9999</v>
      </c>
      <c r="BW7" s="43">
        <v>-9999</v>
      </c>
      <c r="BX7" s="48">
        <v>347.81</v>
      </c>
      <c r="BY7" s="45">
        <v>17</v>
      </c>
      <c r="BZ7" s="45">
        <v>354.91999999999996</v>
      </c>
      <c r="CA7" s="45">
        <v>135</v>
      </c>
      <c r="CB7" s="45">
        <v>136.29</v>
      </c>
      <c r="CC7" s="45">
        <v>452.36</v>
      </c>
      <c r="CD7" s="45">
        <v>261.98</v>
      </c>
      <c r="CE7" s="45">
        <v>195.07</v>
      </c>
      <c r="CF7" s="48">
        <f t="shared" si="10"/>
        <v>1912.4509803921569</v>
      </c>
      <c r="CG7" s="48">
        <f t="shared" si="11"/>
        <v>1707.5455182072828</v>
      </c>
      <c r="CH7" s="48">
        <f t="shared" si="0"/>
        <v>3409.9019607843138</v>
      </c>
      <c r="CI7" s="48">
        <f t="shared" si="1"/>
        <v>3479.6078431372543</v>
      </c>
      <c r="CJ7" s="48">
        <f t="shared" si="12"/>
        <v>1336.1764705882354</v>
      </c>
      <c r="CK7" s="48">
        <f t="shared" si="12"/>
        <v>4434.9019607843138</v>
      </c>
      <c r="CL7" s="48">
        <f t="shared" si="13"/>
        <v>12660.588235294119</v>
      </c>
      <c r="CM7" s="48">
        <f t="shared" si="14"/>
        <v>2568.4313725490197</v>
      </c>
      <c r="CN7" s="48">
        <v>203.03</v>
      </c>
      <c r="CO7" s="48">
        <v>0</v>
      </c>
      <c r="CP7" s="48">
        <f t="shared" si="15"/>
        <v>58.950000000000017</v>
      </c>
      <c r="CQ7" s="45">
        <v>3.38</v>
      </c>
      <c r="CR7" s="45">
        <f t="shared" si="16"/>
        <v>115.25468627450979</v>
      </c>
      <c r="CS7" s="45">
        <v>1.08</v>
      </c>
      <c r="CT7" s="45">
        <f t="shared" si="17"/>
        <v>37.579764705882347</v>
      </c>
      <c r="CU7" s="45">
        <v>1.62</v>
      </c>
      <c r="CV7" s="45">
        <f t="shared" si="18"/>
        <v>21.646058823529415</v>
      </c>
      <c r="CW7" s="45">
        <v>4.1399999999999997</v>
      </c>
      <c r="CX7" s="45">
        <f t="shared" si="19"/>
        <v>106.33305882352941</v>
      </c>
      <c r="CY7" s="48">
        <f t="shared" si="20"/>
        <v>280.81356862745099</v>
      </c>
      <c r="CZ7" s="48">
        <f t="shared" si="21"/>
        <v>250.72640056022408</v>
      </c>
      <c r="DA7" s="45">
        <v>16.7</v>
      </c>
      <c r="DB7" s="48">
        <v>7.17</v>
      </c>
      <c r="DC7" s="45">
        <f t="shared" si="22"/>
        <v>6178.8015613859625</v>
      </c>
      <c r="DD7" s="45">
        <v>2.62</v>
      </c>
      <c r="DE7" s="45">
        <f t="shared" si="23"/>
        <v>0.36541143654114366</v>
      </c>
      <c r="DF7" s="45">
        <f t="shared" si="24"/>
        <v>2257.804754648706</v>
      </c>
      <c r="DG7" s="46">
        <v>-9999</v>
      </c>
      <c r="DH7" s="45">
        <v>5659.45</v>
      </c>
      <c r="DI7" s="45">
        <f t="shared" si="25"/>
        <v>2093.9964999999997</v>
      </c>
      <c r="DJ7" s="45">
        <f t="shared" si="26"/>
        <v>2387.1560099999997</v>
      </c>
      <c r="DK7" s="46">
        <v>-9999</v>
      </c>
      <c r="DL7" s="47">
        <v>3.46</v>
      </c>
      <c r="DM7" s="47">
        <f t="shared" si="27"/>
        <v>3.4</v>
      </c>
      <c r="DN7" s="47">
        <v>3436</v>
      </c>
      <c r="DO7" s="47">
        <f t="shared" si="2"/>
        <v>0.47419804741980476</v>
      </c>
      <c r="DP7" s="45">
        <f t="shared" si="3"/>
        <v>2981.6810882001996</v>
      </c>
      <c r="DQ7" s="45">
        <f t="shared" si="4"/>
        <v>2960.9989072415851</v>
      </c>
      <c r="DR7" s="47">
        <v>0.55985294117647055</v>
      </c>
      <c r="DS7" s="47">
        <v>0.41554117647058825</v>
      </c>
      <c r="DT7" s="47">
        <v>0.41827647058823531</v>
      </c>
      <c r="DU7" s="47">
        <v>0.34478235294117648</v>
      </c>
      <c r="DV7" s="47">
        <v>0.21389999999999998</v>
      </c>
      <c r="DW7" s="47">
        <v>0.19590588235294121</v>
      </c>
      <c r="DX7" s="47">
        <v>0.23759870588235299</v>
      </c>
      <c r="DY7" s="47">
        <v>0.14461888235294115</v>
      </c>
      <c r="DZ7" s="47">
        <v>9.3036823529411769E-2</v>
      </c>
      <c r="EA7" s="47">
        <v>-3.2908235294117653E-3</v>
      </c>
      <c r="EB7" s="47">
        <v>0.14782800000000001</v>
      </c>
      <c r="EC7" s="47">
        <v>0.44701841176470586</v>
      </c>
      <c r="ED7" s="47">
        <v>0.48144852941176475</v>
      </c>
      <c r="EE7" s="47">
        <v>0.13088235294117645</v>
      </c>
      <c r="EF7" s="47">
        <v>0.62383729411764699</v>
      </c>
      <c r="EG7" s="47">
        <v>1.0226221764705883</v>
      </c>
      <c r="EH7" s="47">
        <v>0.62114047058823518</v>
      </c>
      <c r="EI7" s="47">
        <v>1.0192846470588235</v>
      </c>
      <c r="EJ7" s="47">
        <v>0.66953129411764722</v>
      </c>
      <c r="EK7" s="45">
        <v>0.58205294117647055</v>
      </c>
      <c r="EL7" s="45">
        <v>0.4424941176470587</v>
      </c>
      <c r="EM7" s="45">
        <v>0.41661764705882354</v>
      </c>
      <c r="EN7" s="45">
        <v>0.38305294117647054</v>
      </c>
      <c r="EO7" s="45">
        <v>0.25907647058823524</v>
      </c>
      <c r="EP7" s="45">
        <v>0.23759999999999992</v>
      </c>
      <c r="EQ7" s="45">
        <v>0.20599464705882348</v>
      </c>
      <c r="ER7" s="45">
        <v>0.16541194117647059</v>
      </c>
      <c r="ES7" s="45">
        <v>7.1853470588235283E-2</v>
      </c>
      <c r="ET7" s="45">
        <v>2.9918647058823515E-2</v>
      </c>
      <c r="EU7" s="45">
        <v>0.13616052941176468</v>
      </c>
      <c r="EV7" s="45">
        <v>0.38381229411764706</v>
      </c>
      <c r="EW7" s="45">
        <v>0.41997305882352953</v>
      </c>
      <c r="EX7" s="45">
        <v>0.1239764705882353</v>
      </c>
      <c r="EY7" s="45">
        <v>0.51979694117647035</v>
      </c>
      <c r="EZ7" s="45">
        <v>0.82192182352941179</v>
      </c>
      <c r="FA7" s="45">
        <v>0.65989570588235291</v>
      </c>
      <c r="FB7" s="45">
        <v>0.84259423529411759</v>
      </c>
      <c r="FC7" s="45">
        <v>0.6999761176470588</v>
      </c>
      <c r="FD7" s="47">
        <v>0.59357499999999996</v>
      </c>
      <c r="FE7" s="47">
        <v>0.41911000000000004</v>
      </c>
      <c r="FF7" s="47">
        <v>0.40884500000000001</v>
      </c>
      <c r="FG7" s="47">
        <v>0.36135500000000004</v>
      </c>
      <c r="FH7" s="47">
        <v>0.26095000000000002</v>
      </c>
      <c r="FI7" s="47">
        <v>0.22939000000000007</v>
      </c>
      <c r="FJ7" s="47">
        <v>0.24304450000000002</v>
      </c>
      <c r="FK7" s="47">
        <v>0.18408099999999999</v>
      </c>
      <c r="FL7" s="47">
        <v>7.403585E-2</v>
      </c>
      <c r="FM7" s="47">
        <v>1.24125E-2</v>
      </c>
      <c r="FN7" s="47">
        <v>0.17212500000000003</v>
      </c>
      <c r="FO7" s="47">
        <v>0.38897414999999991</v>
      </c>
      <c r="FP7" s="47">
        <v>0.44223165000000009</v>
      </c>
      <c r="FQ7" s="47">
        <v>0.10040500000000001</v>
      </c>
      <c r="FR7" s="47">
        <v>0.64357564999999994</v>
      </c>
      <c r="FS7" s="47">
        <v>0.94344980000000012</v>
      </c>
      <c r="FT7" s="47">
        <v>0.70800624999999995</v>
      </c>
      <c r="FU7" s="47">
        <v>0.95187749999999993</v>
      </c>
      <c r="FV7" s="47">
        <v>0.75045164999999991</v>
      </c>
      <c r="FW7" s="47">
        <v>0.62340000000000007</v>
      </c>
      <c r="FX7" s="47">
        <v>0.4264466666666667</v>
      </c>
      <c r="FY7" s="47">
        <v>0.41622666666666663</v>
      </c>
      <c r="FZ7" s="47">
        <v>0.36159333333333332</v>
      </c>
      <c r="GA7" s="47">
        <v>0.26537333333333335</v>
      </c>
      <c r="GB7" s="47">
        <v>0.23401333333333335</v>
      </c>
      <c r="GC7" s="47">
        <v>0.26546953333333334</v>
      </c>
      <c r="GD7" s="47">
        <v>0.1989237333333333</v>
      </c>
      <c r="GE7" s="47">
        <v>8.2262933333333343E-2</v>
      </c>
      <c r="GF7" s="47">
        <v>1.2083533333333335E-2</v>
      </c>
      <c r="GG7" s="47">
        <v>0.18728560000000002</v>
      </c>
      <c r="GH7" s="47">
        <v>0.4025342666666667</v>
      </c>
      <c r="GI7" s="47">
        <v>0.45384766666666654</v>
      </c>
      <c r="GJ7" s="47">
        <v>9.6219999999999986E-2</v>
      </c>
      <c r="GK7" s="47">
        <v>0.72391813333333332</v>
      </c>
      <c r="GL7" s="47">
        <v>0.94163826666666661</v>
      </c>
      <c r="GM7" s="47">
        <v>0.70387446666666664</v>
      </c>
      <c r="GN7" s="47">
        <v>0.95051606666666677</v>
      </c>
      <c r="GO7" s="47">
        <v>0.75001893333333325</v>
      </c>
      <c r="GP7" s="47">
        <v>0.55512857142857142</v>
      </c>
      <c r="GQ7" s="47">
        <v>0.37676666666666664</v>
      </c>
      <c r="GR7" s="47">
        <v>0.30994761904761903</v>
      </c>
      <c r="GS7" s="47">
        <v>0.31299047619047621</v>
      </c>
      <c r="GT7" s="47">
        <v>0.21142857142857144</v>
      </c>
      <c r="GU7" s="47">
        <v>0.18744761904761903</v>
      </c>
      <c r="GV7" s="47">
        <v>0.27861147619047616</v>
      </c>
      <c r="GW7" s="47">
        <v>0.28324680952380954</v>
      </c>
      <c r="GX7" s="47">
        <v>9.2520428571428545E-2</v>
      </c>
      <c r="GY7" s="47">
        <v>9.7385380952380959E-2</v>
      </c>
      <c r="GZ7" s="47">
        <v>0.19115866666666664</v>
      </c>
      <c r="HA7" s="47">
        <v>0.44802952380952377</v>
      </c>
      <c r="HB7" s="47">
        <v>0.49480876190476181</v>
      </c>
      <c r="HC7" s="47">
        <v>0.10156190476190474</v>
      </c>
      <c r="HD7" s="47">
        <v>0.77651938095238093</v>
      </c>
      <c r="HE7" s="47">
        <v>0.6771584761904762</v>
      </c>
      <c r="HF7" s="47">
        <v>0.68959552380952371</v>
      </c>
      <c r="HG7" s="47">
        <v>0.72845747619047629</v>
      </c>
      <c r="HH7" s="47">
        <v>0.73921552380952382</v>
      </c>
      <c r="HI7" s="45">
        <v>0.52318245614035086</v>
      </c>
      <c r="HJ7" s="45">
        <v>0.31155438596491236</v>
      </c>
      <c r="HK7" s="45">
        <v>0.24200701754385956</v>
      </c>
      <c r="HL7" s="45">
        <v>0.23198947368421058</v>
      </c>
      <c r="HM7" s="45">
        <v>0.18656842105263169</v>
      </c>
      <c r="HN7" s="45">
        <v>0.1629228070175438</v>
      </c>
      <c r="HO7" s="45">
        <v>0.38420014035087691</v>
      </c>
      <c r="HP7" s="45">
        <v>0.36685047368421048</v>
      </c>
      <c r="HQ7" s="45">
        <v>0.1463461578947369</v>
      </c>
      <c r="HR7" s="45">
        <v>0.12618526315789472</v>
      </c>
      <c r="HS7" s="45">
        <v>0.25266668421052629</v>
      </c>
      <c r="HT7" s="45">
        <v>0.47308445614035066</v>
      </c>
      <c r="HU7" s="45">
        <v>0.52391712280701763</v>
      </c>
      <c r="HV7" s="45">
        <v>4.5421052631578973E-2</v>
      </c>
      <c r="HW7" s="45">
        <v>1.2647235964912282</v>
      </c>
      <c r="HX7" s="45">
        <v>0.69187750877192977</v>
      </c>
      <c r="HY7" s="45">
        <v>0.66090503508771892</v>
      </c>
      <c r="HZ7" s="45">
        <v>0.75355961403508787</v>
      </c>
      <c r="IA7" s="45">
        <v>0.7291744912280701</v>
      </c>
      <c r="IB7" s="48">
        <v>42.115454544999999</v>
      </c>
      <c r="IC7" s="48">
        <v>41.838636364000003</v>
      </c>
      <c r="ID7" s="48">
        <v>107.06363636</v>
      </c>
      <c r="IE7" s="48">
        <f>131-ID7</f>
        <v>23.936363639999996</v>
      </c>
      <c r="IF7" s="48">
        <f t="shared" si="29"/>
        <v>8.7810663396115114</v>
      </c>
      <c r="IG7" s="47">
        <v>0.51029999999999998</v>
      </c>
      <c r="IH7" s="47">
        <v>0.29809999999999998</v>
      </c>
      <c r="II7" s="47">
        <v>0.1706</v>
      </c>
      <c r="IJ7" s="47">
        <v>0.17860000000000001</v>
      </c>
      <c r="IK7" s="47">
        <v>0.1457</v>
      </c>
      <c r="IL7" s="47">
        <v>0.1346</v>
      </c>
      <c r="IM7" s="47">
        <v>0.47989999999999999</v>
      </c>
      <c r="IN7" s="47">
        <v>0.498</v>
      </c>
      <c r="IO7" s="47">
        <v>0.25019999999999998</v>
      </c>
      <c r="IP7" s="47">
        <v>0.2722</v>
      </c>
      <c r="IQ7" s="47">
        <v>0.26179999999999998</v>
      </c>
      <c r="IR7" s="47">
        <v>0.5544</v>
      </c>
      <c r="IS7" s="47">
        <v>0.58120000000000005</v>
      </c>
      <c r="IT7" s="47">
        <v>3.2899999999999999E-2</v>
      </c>
      <c r="IU7" s="47">
        <v>1.8674999999999999</v>
      </c>
      <c r="IV7" s="47">
        <v>0.52769999999999995</v>
      </c>
      <c r="IW7" s="47">
        <v>0.54690000000000005</v>
      </c>
      <c r="IX7" s="47">
        <v>0.62529999999999997</v>
      </c>
      <c r="IY7" s="47">
        <v>0.64070000000000005</v>
      </c>
      <c r="IZ7" s="48">
        <v>35.82</v>
      </c>
      <c r="JA7" s="48">
        <v>35.808095238</v>
      </c>
      <c r="JB7" s="48">
        <v>110.22380952</v>
      </c>
      <c r="JC7" s="48">
        <f t="shared" si="30"/>
        <v>36.776190479999997</v>
      </c>
      <c r="JD7" s="48">
        <f t="shared" si="31"/>
        <v>18.314542859039999</v>
      </c>
      <c r="JE7" s="47">
        <v>0.41081470588235292</v>
      </c>
      <c r="JF7" s="47">
        <v>0.21756764705882356</v>
      </c>
      <c r="JG7" s="47">
        <v>0.11699411764705883</v>
      </c>
      <c r="JH7" s="47">
        <v>0.12414411764705881</v>
      </c>
      <c r="JI7" s="47">
        <v>0.10111470588235294</v>
      </c>
      <c r="JJ7" s="47">
        <v>8.9329411764705879E-2</v>
      </c>
      <c r="JK7" s="47">
        <v>0.53450067647058841</v>
      </c>
      <c r="JL7" s="47">
        <v>0.55580123529411773</v>
      </c>
      <c r="JM7" s="47">
        <v>0.27266238235294116</v>
      </c>
      <c r="JN7" s="47">
        <v>0.30028520588235291</v>
      </c>
      <c r="JO7" s="47">
        <v>0.30696570588235295</v>
      </c>
      <c r="JP7" s="47">
        <v>0.60394270588235277</v>
      </c>
      <c r="JQ7" s="47">
        <v>0.64173320588235305</v>
      </c>
      <c r="JR7" s="47">
        <v>2.3029411764705882E-2</v>
      </c>
      <c r="JS7" s="47">
        <v>2.3160958235294116</v>
      </c>
      <c r="JT7" s="47">
        <v>0.55283982352941174</v>
      </c>
      <c r="JU7" s="47">
        <v>0.57472994117647047</v>
      </c>
      <c r="JV7" s="47">
        <v>0.65733638235294123</v>
      </c>
      <c r="JW7" s="47">
        <v>0.67419544117647046</v>
      </c>
      <c r="JX7" s="48">
        <v>38.159999999999997</v>
      </c>
      <c r="JY7" s="48">
        <v>39.348750000000003</v>
      </c>
      <c r="JZ7" s="48">
        <v>130.92500000000001</v>
      </c>
      <c r="KA7" s="48">
        <f t="shared" si="32"/>
        <v>35.074999999999989</v>
      </c>
      <c r="KB7" s="48">
        <f t="shared" si="33"/>
        <v>19.494728327941175</v>
      </c>
      <c r="KC7" s="47">
        <v>0.49962499999999999</v>
      </c>
      <c r="KD7" s="47">
        <v>0.25225416666666667</v>
      </c>
      <c r="KE7" s="47">
        <v>9.8859722222222252E-2</v>
      </c>
      <c r="KF7" s="47">
        <v>0.11504583333333332</v>
      </c>
      <c r="KG7" s="47">
        <v>9.94361111111111E-2</v>
      </c>
      <c r="KH7" s="47">
        <v>8.9470833333333347E-2</v>
      </c>
      <c r="KI7" s="47">
        <v>0.62344362500000017</v>
      </c>
      <c r="KJ7" s="47">
        <v>0.668179486111111</v>
      </c>
      <c r="KK7" s="47">
        <v>0.37194549999999998</v>
      </c>
      <c r="KL7" s="47">
        <v>0.43619940277777786</v>
      </c>
      <c r="KM7" s="47">
        <v>0.32822024999999999</v>
      </c>
      <c r="KN7" s="47">
        <v>0.66601712500000021</v>
      </c>
      <c r="KO7" s="47">
        <v>0.69428416666666681</v>
      </c>
      <c r="KP7" s="47">
        <v>1.5609722222222218E-2</v>
      </c>
      <c r="KQ7" s="47">
        <v>3.3511944027777791</v>
      </c>
      <c r="KR7" s="47">
        <v>0.49164747222222233</v>
      </c>
      <c r="KS7" s="47">
        <v>0.52701776388888888</v>
      </c>
      <c r="KT7" s="47">
        <v>0.61691513888888894</v>
      </c>
      <c r="KU7" s="47">
        <v>0.64359838888888865</v>
      </c>
      <c r="KV7" s="48">
        <v>36.6875</v>
      </c>
      <c r="KW7" s="48">
        <v>39.950000000000003</v>
      </c>
      <c r="KX7" s="48">
        <v>119.77500000000001</v>
      </c>
      <c r="KY7" s="48">
        <f t="shared" si="44"/>
        <v>51.224999999999994</v>
      </c>
      <c r="KZ7" s="48">
        <f t="shared" si="45"/>
        <v>34.22749417604166</v>
      </c>
      <c r="LA7" s="47">
        <v>0.75120799999999999</v>
      </c>
      <c r="LB7" s="47">
        <v>0.33907600000000004</v>
      </c>
      <c r="LC7" s="47">
        <v>6.7407999999999996E-2</v>
      </c>
      <c r="LD7" s="47">
        <v>0.11423999999999999</v>
      </c>
      <c r="LE7" s="47">
        <v>0.10979599999999998</v>
      </c>
      <c r="LF7" s="47">
        <v>0.11099200000000004</v>
      </c>
      <c r="LG7" s="47">
        <v>0.73382367999999998</v>
      </c>
      <c r="LH7" s="47">
        <v>0.83316987999999992</v>
      </c>
      <c r="LI7" s="47">
        <v>0.49421207999999994</v>
      </c>
      <c r="LJ7" s="47">
        <v>0.6659913999999999</v>
      </c>
      <c r="LK7" s="47">
        <v>0.37694887999999993</v>
      </c>
      <c r="LL7" s="47">
        <v>0.74271956000000006</v>
      </c>
      <c r="LM7" s="47">
        <v>0.74087812000000008</v>
      </c>
      <c r="LN7" s="47">
        <v>4.444E-3</v>
      </c>
      <c r="LO7" s="47">
        <v>5.5758975199999998</v>
      </c>
      <c r="LP7" s="47">
        <v>0.45259887999999998</v>
      </c>
      <c r="LQ7" s="47">
        <v>0.51371403999999987</v>
      </c>
      <c r="LR7" s="47">
        <v>0.60229724000000007</v>
      </c>
      <c r="LS7" s="47">
        <v>0.64673444000000002</v>
      </c>
      <c r="LT7" s="47">
        <f t="shared" si="34"/>
        <v>1.1403513004509853</v>
      </c>
      <c r="LU7" s="48">
        <v>26.587777778</v>
      </c>
      <c r="LV7" s="48">
        <v>40.21</v>
      </c>
      <c r="LW7" s="48">
        <v>105.74444444</v>
      </c>
      <c r="LX7" s="48">
        <f t="shared" si="5"/>
        <v>83.255555560000005</v>
      </c>
      <c r="LY7" s="48">
        <f t="shared" si="35"/>
        <v>69.366021235258529</v>
      </c>
      <c r="LZ7" s="47">
        <v>0.57327826086956524</v>
      </c>
      <c r="MA7" s="47">
        <v>0.25504782608695659</v>
      </c>
      <c r="MB7" s="47">
        <v>6.8004347826086955E-2</v>
      </c>
      <c r="MC7" s="47">
        <v>9.7513043478260911E-2</v>
      </c>
      <c r="MD7" s="47">
        <v>8.9534782608695643E-2</v>
      </c>
      <c r="ME7" s="47">
        <v>8.265217391304347E-2</v>
      </c>
      <c r="MF7" s="47">
        <v>0.70843839130434783</v>
      </c>
      <c r="MG7" s="47">
        <v>0.78716473913043461</v>
      </c>
      <c r="MH7" s="47">
        <v>0.44581999999999999</v>
      </c>
      <c r="MI7" s="47">
        <v>0.57774686956521748</v>
      </c>
      <c r="MJ7" s="47">
        <v>0.38401113043478263</v>
      </c>
      <c r="MK7" s="47">
        <v>0.7290356521739132</v>
      </c>
      <c r="ML7" s="47">
        <v>0.74742856521739154</v>
      </c>
      <c r="MM7" s="47">
        <v>7.9782608695652176E-3</v>
      </c>
      <c r="MN7" s="47">
        <v>4.882079130434783</v>
      </c>
      <c r="MO7" s="47">
        <v>0.48800104347826079</v>
      </c>
      <c r="MP7" s="47">
        <v>0.54212591304347835</v>
      </c>
      <c r="MQ7" s="47">
        <v>0.62976195652173916</v>
      </c>
      <c r="MR7" s="47">
        <v>0.66890047826086962</v>
      </c>
      <c r="MS7" s="47">
        <f t="shared" si="36"/>
        <v>0.58333405164242291</v>
      </c>
      <c r="MT7" s="48">
        <v>37.637142857000001</v>
      </c>
      <c r="MU7" s="48">
        <v>39.578571429</v>
      </c>
      <c r="MV7" s="48">
        <v>117.87142857000001</v>
      </c>
      <c r="MW7" s="48">
        <f>AO7-MV7</f>
        <v>71.128571429999994</v>
      </c>
      <c r="MX7" s="45">
        <f t="shared" si="37"/>
        <v>55.989903374416429</v>
      </c>
      <c r="MY7" s="47">
        <v>0.58122325581395351</v>
      </c>
      <c r="MZ7" s="47">
        <v>0.24996046511627903</v>
      </c>
      <c r="NA7" s="47">
        <v>6.0860465116279072E-2</v>
      </c>
      <c r="NB7" s="47">
        <v>8.5002325581395352E-2</v>
      </c>
      <c r="NC7" s="47">
        <v>8.5074418604651175E-2</v>
      </c>
      <c r="ND7" s="47">
        <v>8.1111627906976722E-2</v>
      </c>
      <c r="NE7" s="47">
        <v>0.74398037209302326</v>
      </c>
      <c r="NF7" s="47">
        <v>0.80919613953488367</v>
      </c>
      <c r="NG7" s="47">
        <v>0.49092979069767445</v>
      </c>
      <c r="NH7" s="47">
        <v>0.60610397674418581</v>
      </c>
      <c r="NI7" s="47">
        <v>0.39867000000000008</v>
      </c>
      <c r="NJ7" s="47">
        <v>0.74366204651162782</v>
      </c>
      <c r="NK7" s="47">
        <v>0.75422109302325591</v>
      </c>
      <c r="NL7" s="47">
        <v>-7.2093023255813781E-5</v>
      </c>
      <c r="NM7" s="47">
        <v>5.8372504651162807</v>
      </c>
      <c r="NN7" s="47">
        <v>0.49294602325581405</v>
      </c>
      <c r="NO7" s="47">
        <v>0.53593846511627918</v>
      </c>
      <c r="NP7" s="47">
        <v>0.63717034883720947</v>
      </c>
      <c r="NQ7" s="47">
        <v>0.66792211627906972</v>
      </c>
      <c r="NR7" s="47">
        <f t="shared" si="38"/>
        <v>0.64115384630013039</v>
      </c>
      <c r="NS7" s="47">
        <v>0.56338478260869573</v>
      </c>
      <c r="NT7" s="47">
        <v>0.26933260869565212</v>
      </c>
      <c r="NU7" s="47">
        <v>5.5808695652173904E-2</v>
      </c>
      <c r="NV7" s="47">
        <v>8.9619565217391298E-2</v>
      </c>
      <c r="NW7" s="47">
        <v>8.6006521739130454E-2</v>
      </c>
      <c r="NX7" s="47">
        <v>8.0530434782608712E-2</v>
      </c>
      <c r="NY7" s="47">
        <v>0.72521626086956525</v>
      </c>
      <c r="NZ7" s="47">
        <v>0.81868121739130462</v>
      </c>
      <c r="OA7" s="47">
        <v>0.50049726086956492</v>
      </c>
      <c r="OB7" s="47">
        <v>0.6556026739130435</v>
      </c>
      <c r="OC7" s="47">
        <v>0.35273232608695654</v>
      </c>
      <c r="OD7" s="47">
        <v>0.73475528260869583</v>
      </c>
      <c r="OE7" s="47">
        <v>0.74937421739130439</v>
      </c>
      <c r="OF7" s="47">
        <v>3.61304347826087E-3</v>
      </c>
      <c r="OG7" s="47">
        <v>5.2986396739130432</v>
      </c>
      <c r="OH7" s="47">
        <v>0.43106843478260898</v>
      </c>
      <c r="OI7" s="47">
        <v>0.48644769565217383</v>
      </c>
      <c r="OJ7" s="47">
        <v>0.57911234782608689</v>
      </c>
      <c r="OK7" s="47">
        <v>0.62002436956521734</v>
      </c>
      <c r="OL7" s="47">
        <f t="shared" si="39"/>
        <v>0.85700687673594622</v>
      </c>
      <c r="OM7" s="47">
        <v>167.08108108108109</v>
      </c>
      <c r="ON7" s="46">
        <v>-9999</v>
      </c>
      <c r="OO7" s="46">
        <v>-9999</v>
      </c>
      <c r="OP7" s="47">
        <v>0.57970512820512821</v>
      </c>
      <c r="OQ7" s="47">
        <v>0.25278717948717944</v>
      </c>
      <c r="OR7" s="47">
        <v>4.5438461538461559E-2</v>
      </c>
      <c r="OS7" s="47">
        <v>7.3858974358974344E-2</v>
      </c>
      <c r="OT7" s="47">
        <v>7.4099999999999985E-2</v>
      </c>
      <c r="OU7" s="47">
        <v>7.3879487179487197E-2</v>
      </c>
      <c r="OV7" s="47">
        <v>0.77342194871794856</v>
      </c>
      <c r="OW7" s="47">
        <v>0.85391146153846131</v>
      </c>
      <c r="OX7" s="47">
        <v>0.54716389743589744</v>
      </c>
      <c r="OY7" s="47">
        <v>0.69433394871794885</v>
      </c>
      <c r="OZ7" s="47">
        <v>0.3923393076923079</v>
      </c>
      <c r="PA7" s="47">
        <v>0.77335730769230737</v>
      </c>
      <c r="PB7" s="47">
        <v>0.77389956410256422</v>
      </c>
      <c r="PC7" s="47">
        <v>-2.4102564102564087E-4</v>
      </c>
      <c r="PD7" s="47">
        <v>6.8530195128205129</v>
      </c>
      <c r="PE7" s="47">
        <v>0.45947651282051294</v>
      </c>
      <c r="PF7" s="47">
        <v>0.50723648717948722</v>
      </c>
      <c r="PG7" s="47">
        <v>0.61153164102564095</v>
      </c>
      <c r="PH7" s="47">
        <v>0.64582982051282034</v>
      </c>
      <c r="PI7" s="47">
        <f t="shared" si="41"/>
        <v>0.95445454910080496</v>
      </c>
      <c r="PJ7" s="48">
        <v>122.52941176470588</v>
      </c>
      <c r="PK7" s="48">
        <f t="shared" si="6"/>
        <v>80.470588235294116</v>
      </c>
      <c r="PL7" s="45">
        <f t="shared" si="42"/>
        <v>68.714757610859706</v>
      </c>
    </row>
    <row r="8" spans="1:428" x14ac:dyDescent="0.25">
      <c r="A8" s="45">
        <v>7</v>
      </c>
      <c r="B8" s="45">
        <v>1</v>
      </c>
      <c r="C8" s="45">
        <v>401</v>
      </c>
      <c r="D8" s="45">
        <v>4</v>
      </c>
      <c r="E8" s="45" t="s">
        <v>63</v>
      </c>
      <c r="F8" s="45">
        <v>1</v>
      </c>
      <c r="G8" s="45">
        <f t="shared" si="7"/>
        <v>0</v>
      </c>
      <c r="H8" s="46">
        <v>0</v>
      </c>
      <c r="I8" s="45">
        <v>0.80991474782630657</v>
      </c>
      <c r="J8" s="47">
        <v>11.98297122249061</v>
      </c>
      <c r="K8" s="45">
        <v>0.63608625950250808</v>
      </c>
      <c r="L8" s="45">
        <v>2.5184878729896054</v>
      </c>
      <c r="M8" s="45">
        <v>0.52517107845737587</v>
      </c>
      <c r="N8" s="47">
        <v>1.2413134581719794</v>
      </c>
      <c r="O8" s="48">
        <v>0</v>
      </c>
      <c r="P8" s="48">
        <v>0</v>
      </c>
      <c r="Q8" s="48">
        <v>0</v>
      </c>
      <c r="R8" s="48">
        <v>27.333333333333332</v>
      </c>
      <c r="S8" s="48">
        <v>37.666666666666664</v>
      </c>
      <c r="T8" s="48">
        <v>30.666666666666668</v>
      </c>
      <c r="U8" s="48">
        <v>43.333333333333336</v>
      </c>
      <c r="V8" s="48">
        <v>51</v>
      </c>
      <c r="W8" s="48">
        <v>59</v>
      </c>
      <c r="X8" s="48">
        <v>56</v>
      </c>
      <c r="Y8" s="48">
        <v>65.666666666666671</v>
      </c>
      <c r="Z8" s="48">
        <v>61.666666666666664</v>
      </c>
      <c r="AA8" s="48">
        <v>72.666666666666671</v>
      </c>
      <c r="AB8" s="48">
        <v>66</v>
      </c>
      <c r="AC8" s="48">
        <v>76</v>
      </c>
      <c r="AD8" s="48">
        <v>72.333333333333329</v>
      </c>
      <c r="AE8" s="48">
        <v>83</v>
      </c>
      <c r="AF8" s="48">
        <f t="shared" si="8"/>
        <v>66.666666666666671</v>
      </c>
      <c r="AG8" s="48">
        <f t="shared" si="9"/>
        <v>66.666666666666671</v>
      </c>
      <c r="AH8" s="48">
        <v>65</v>
      </c>
      <c r="AI8" s="48">
        <v>72</v>
      </c>
      <c r="AJ8" s="48">
        <v>131</v>
      </c>
      <c r="AK8" s="48">
        <v>147</v>
      </c>
      <c r="AL8" s="48">
        <v>166</v>
      </c>
      <c r="AM8" s="48">
        <v>171</v>
      </c>
      <c r="AN8" s="48">
        <v>178</v>
      </c>
      <c r="AO8" s="48">
        <v>189</v>
      </c>
      <c r="AP8" s="48">
        <v>199</v>
      </c>
      <c r="AQ8" s="48">
        <v>199</v>
      </c>
      <c r="AR8" s="48">
        <v>201</v>
      </c>
      <c r="AS8" s="48">
        <v>203</v>
      </c>
      <c r="AT8" s="49">
        <v>45.9</v>
      </c>
      <c r="AU8" s="49">
        <v>45.1</v>
      </c>
      <c r="AV8" s="49">
        <v>39</v>
      </c>
      <c r="AW8" s="49">
        <v>44.1</v>
      </c>
      <c r="AX8" s="49">
        <v>39</v>
      </c>
      <c r="AY8" s="49">
        <v>35.1</v>
      </c>
      <c r="AZ8" s="49">
        <v>36</v>
      </c>
      <c r="BA8" s="49">
        <v>33.9</v>
      </c>
      <c r="BB8" s="49">
        <v>28.8</v>
      </c>
      <c r="BC8" s="49">
        <v>34.9</v>
      </c>
      <c r="BD8" s="45">
        <v>5.46</v>
      </c>
      <c r="BE8" s="45">
        <v>5.07</v>
      </c>
      <c r="BF8" s="45">
        <v>4.42</v>
      </c>
      <c r="BG8" s="45">
        <v>4.46</v>
      </c>
      <c r="BH8" s="45">
        <v>3.26</v>
      </c>
      <c r="BI8" s="45">
        <v>3.04</v>
      </c>
      <c r="BJ8" s="45">
        <v>3.56</v>
      </c>
      <c r="BK8" s="45">
        <v>3.95</v>
      </c>
      <c r="BL8" s="45">
        <v>3.52</v>
      </c>
      <c r="BM8" s="45">
        <v>2.95</v>
      </c>
      <c r="BN8" s="45">
        <v>23377.95591182365</v>
      </c>
      <c r="BO8" s="45">
        <v>23336.600000000002</v>
      </c>
      <c r="BP8" s="49">
        <v>8419.5219123505976</v>
      </c>
      <c r="BQ8" s="45">
        <v>3643.0569430569431</v>
      </c>
      <c r="BR8" s="45">
        <v>264.30707876370883</v>
      </c>
      <c r="BS8" s="45">
        <v>117.41741741741741</v>
      </c>
      <c r="BT8" s="49">
        <v>837.26273726273735</v>
      </c>
      <c r="BU8" s="49">
        <v>1905.6112224448898</v>
      </c>
      <c r="BV8" s="49">
        <v>69.146825396825392</v>
      </c>
      <c r="BW8" s="49">
        <v>38.672985781990519</v>
      </c>
      <c r="BX8" s="48">
        <v>198.22999999999996</v>
      </c>
      <c r="BY8" s="45">
        <v>18</v>
      </c>
      <c r="BZ8" s="45">
        <v>201.81</v>
      </c>
      <c r="CA8" s="45">
        <v>102</v>
      </c>
      <c r="CB8" s="45">
        <v>98.92</v>
      </c>
      <c r="CC8" s="45">
        <v>303.27</v>
      </c>
      <c r="CD8" s="45">
        <v>162.97</v>
      </c>
      <c r="CE8" s="45">
        <v>143.19999999999999</v>
      </c>
      <c r="CF8" s="48">
        <f t="shared" si="10"/>
        <v>1403.9215686274511</v>
      </c>
      <c r="CG8" s="48">
        <f t="shared" si="11"/>
        <v>1253.5014005602241</v>
      </c>
      <c r="CH8" s="48">
        <f t="shared" si="0"/>
        <v>1943.4313725490192</v>
      </c>
      <c r="CI8" s="48">
        <f t="shared" si="1"/>
        <v>1978.5294117647059</v>
      </c>
      <c r="CJ8" s="48">
        <f t="shared" si="12"/>
        <v>969.8039215686274</v>
      </c>
      <c r="CK8" s="48">
        <f t="shared" si="12"/>
        <v>2973.2352941176468</v>
      </c>
      <c r="CL8" s="48">
        <f t="shared" si="13"/>
        <v>7864.9999999999991</v>
      </c>
      <c r="CM8" s="48">
        <f t="shared" si="14"/>
        <v>1597.7450980392157</v>
      </c>
      <c r="CN8" s="48">
        <v>133.27000000000001</v>
      </c>
      <c r="CO8" s="48">
        <v>0</v>
      </c>
      <c r="CP8" s="48">
        <f t="shared" si="15"/>
        <v>29.699999999999989</v>
      </c>
      <c r="CQ8" s="45">
        <v>1.83</v>
      </c>
      <c r="CR8" s="45">
        <f t="shared" si="16"/>
        <v>35.564794117647054</v>
      </c>
      <c r="CS8" s="45">
        <v>0.56899999999999995</v>
      </c>
      <c r="CT8" s="45">
        <f t="shared" si="17"/>
        <v>11.257832352941175</v>
      </c>
      <c r="CU8" s="45">
        <v>0.80900000000000005</v>
      </c>
      <c r="CV8" s="45">
        <f t="shared" si="18"/>
        <v>7.8457137254901959</v>
      </c>
      <c r="CW8" s="45">
        <v>3.33</v>
      </c>
      <c r="CX8" s="45">
        <f t="shared" si="19"/>
        <v>53.204911764705891</v>
      </c>
      <c r="CY8" s="48">
        <f t="shared" si="20"/>
        <v>107.87325196078433</v>
      </c>
      <c r="CZ8" s="48">
        <f t="shared" si="21"/>
        <v>96.315403536414564</v>
      </c>
      <c r="DA8" s="45">
        <v>16.7</v>
      </c>
      <c r="DB8" s="48">
        <v>4.71</v>
      </c>
      <c r="DC8" s="45">
        <f t="shared" si="22"/>
        <v>4058.8780131280173</v>
      </c>
      <c r="DD8" s="45">
        <v>1.78</v>
      </c>
      <c r="DE8" s="45">
        <f t="shared" si="23"/>
        <v>0.37791932059447986</v>
      </c>
      <c r="DF8" s="45">
        <f t="shared" si="24"/>
        <v>1533.9284210972125</v>
      </c>
      <c r="DG8" s="45">
        <v>3210.5195652173902</v>
      </c>
      <c r="DH8" s="45">
        <v>2914.9</v>
      </c>
      <c r="DI8" s="45">
        <f t="shared" si="25"/>
        <v>1078.5129999999999</v>
      </c>
      <c r="DJ8" s="45">
        <f t="shared" si="26"/>
        <v>1229.5048199999999</v>
      </c>
      <c r="DK8" s="45">
        <f t="shared" si="43"/>
        <v>1187.8922391304343</v>
      </c>
      <c r="DL8" s="47">
        <v>2.1</v>
      </c>
      <c r="DM8" s="47">
        <f t="shared" si="27"/>
        <v>2.04</v>
      </c>
      <c r="DN8" s="47">
        <v>2093</v>
      </c>
      <c r="DO8" s="47">
        <f t="shared" si="2"/>
        <v>0.43312101910828027</v>
      </c>
      <c r="DP8" s="45">
        <f t="shared" si="3"/>
        <v>1809.6908338787339</v>
      </c>
      <c r="DQ8" s="45">
        <f t="shared" si="4"/>
        <v>1803.6585310991381</v>
      </c>
      <c r="DR8" s="47">
        <v>0.56404081632653058</v>
      </c>
      <c r="DS8" s="47">
        <v>0.42367346938775508</v>
      </c>
      <c r="DT8" s="47">
        <v>0.42537755102040814</v>
      </c>
      <c r="DU8" s="47">
        <v>0.34608979591836736</v>
      </c>
      <c r="DV8" s="47">
        <v>0.21651020408163268</v>
      </c>
      <c r="DW8" s="47">
        <v>0.19750612244897955</v>
      </c>
      <c r="DX8" s="47">
        <v>0.23931240816326532</v>
      </c>
      <c r="DY8" s="47">
        <v>0.14002528571428571</v>
      </c>
      <c r="DZ8" s="47">
        <v>0.10076083673469391</v>
      </c>
      <c r="EA8" s="47">
        <v>-1.9956938775510203E-3</v>
      </c>
      <c r="EB8" s="47">
        <v>0.14196818367346942</v>
      </c>
      <c r="EC8" s="47">
        <v>0.44514153061224498</v>
      </c>
      <c r="ED8" s="47">
        <v>0.48120344897959183</v>
      </c>
      <c r="EE8" s="47">
        <v>0.1295795918367347</v>
      </c>
      <c r="EF8" s="47">
        <v>0.62975481632653063</v>
      </c>
      <c r="EG8" s="47">
        <v>1.0138929183673471</v>
      </c>
      <c r="EH8" s="47">
        <v>0.59227089795918364</v>
      </c>
      <c r="EI8" s="47">
        <v>1.0117179999999999</v>
      </c>
      <c r="EJ8" s="47">
        <v>0.64246648979591836</v>
      </c>
      <c r="EK8" s="45">
        <v>0.61395625000000009</v>
      </c>
      <c r="EL8" s="45">
        <v>0.46245625000000001</v>
      </c>
      <c r="EM8" s="45">
        <v>0.43530624999999995</v>
      </c>
      <c r="EN8" s="45">
        <v>0.40258125</v>
      </c>
      <c r="EO8" s="45">
        <v>0.26924999999999993</v>
      </c>
      <c r="EP8" s="45">
        <v>0.24813750000000001</v>
      </c>
      <c r="EQ8" s="45">
        <v>0.20780062499999999</v>
      </c>
      <c r="ER8" s="45">
        <v>0.17007887499999996</v>
      </c>
      <c r="ES8" s="45">
        <v>6.9199624999999987E-2</v>
      </c>
      <c r="ET8" s="45">
        <v>3.0179312499999993E-2</v>
      </c>
      <c r="EU8" s="45">
        <v>0.14060300000000003</v>
      </c>
      <c r="EV8" s="45">
        <v>0.39001012500000004</v>
      </c>
      <c r="EW8" s="45">
        <v>0.42408368749999992</v>
      </c>
      <c r="EX8" s="45">
        <v>0.13333125000000001</v>
      </c>
      <c r="EY8" s="45">
        <v>0.52491018749999996</v>
      </c>
      <c r="EZ8" s="45">
        <v>0.82553874999999988</v>
      </c>
      <c r="FA8" s="45">
        <v>0.67555849999999995</v>
      </c>
      <c r="FB8" s="45">
        <v>0.84645174999999995</v>
      </c>
      <c r="FC8" s="45">
        <v>0.71497806250000018</v>
      </c>
      <c r="FD8" s="47">
        <v>0.68074499999999993</v>
      </c>
      <c r="FE8" s="47">
        <v>0.47696999999999995</v>
      </c>
      <c r="FF8" s="47">
        <v>0.46114000000000005</v>
      </c>
      <c r="FG8" s="47">
        <v>0.40721499999999999</v>
      </c>
      <c r="FH8" s="47">
        <v>0.291545</v>
      </c>
      <c r="FI8" s="47">
        <v>0.25783999999999996</v>
      </c>
      <c r="FJ8" s="47">
        <v>0.25135245000000001</v>
      </c>
      <c r="FK8" s="47">
        <v>0.19211379999999997</v>
      </c>
      <c r="FL8" s="47">
        <v>7.8765249999999995E-2</v>
      </c>
      <c r="FM8" s="47">
        <v>1.6614449999999999E-2</v>
      </c>
      <c r="FN8" s="47">
        <v>0.17605430000000002</v>
      </c>
      <c r="FO8" s="47">
        <v>0.40010214999999993</v>
      </c>
      <c r="FP8" s="47">
        <v>0.45041965000000006</v>
      </c>
      <c r="FQ8" s="47">
        <v>0.11567000000000001</v>
      </c>
      <c r="FR8" s="47">
        <v>0.67191515000000002</v>
      </c>
      <c r="FS8" s="47">
        <v>0.91816904999999982</v>
      </c>
      <c r="FT8" s="47">
        <v>0.69994245000000022</v>
      </c>
      <c r="FU8" s="47">
        <v>0.92996849999999986</v>
      </c>
      <c r="FV8" s="47">
        <v>0.74445484999999989</v>
      </c>
      <c r="FW8" s="47">
        <v>0.6459187500000001</v>
      </c>
      <c r="FX8" s="47">
        <v>0.43144374999999996</v>
      </c>
      <c r="FY8" s="47">
        <v>0.41789375000000001</v>
      </c>
      <c r="FZ8" s="47">
        <v>0.36510624999999997</v>
      </c>
      <c r="GA8" s="47">
        <v>0.26805000000000007</v>
      </c>
      <c r="GB8" s="47">
        <v>0.23659375000000005</v>
      </c>
      <c r="GC8" s="47">
        <v>0.27776443749999996</v>
      </c>
      <c r="GD8" s="47">
        <v>0.21434950000000005</v>
      </c>
      <c r="GE8" s="47">
        <v>8.3281000000000008E-2</v>
      </c>
      <c r="GF8" s="47">
        <v>1.5973999999999999E-2</v>
      </c>
      <c r="GG8" s="47">
        <v>0.19906143750000002</v>
      </c>
      <c r="GH8" s="47">
        <v>0.41340787500000004</v>
      </c>
      <c r="GI8" s="47">
        <v>0.46373599999999998</v>
      </c>
      <c r="GJ8" s="47">
        <v>9.7056250000000011E-2</v>
      </c>
      <c r="GK8" s="47">
        <v>0.76971406250000007</v>
      </c>
      <c r="GL8" s="47">
        <v>0.930040125</v>
      </c>
      <c r="GM8" s="47">
        <v>0.71673287500000005</v>
      </c>
      <c r="GN8" s="47">
        <v>0.94143949999999998</v>
      </c>
      <c r="GO8" s="47">
        <v>0.76331175000000007</v>
      </c>
      <c r="GP8" s="47">
        <v>0.58059999999999989</v>
      </c>
      <c r="GQ8" s="47">
        <v>0.39579999999999999</v>
      </c>
      <c r="GR8" s="47">
        <v>0.32209999999999994</v>
      </c>
      <c r="GS8" s="47">
        <v>0.32541599999999993</v>
      </c>
      <c r="GT8" s="47">
        <v>0.22204399999999999</v>
      </c>
      <c r="GU8" s="47">
        <v>0.19739599999999996</v>
      </c>
      <c r="GV8" s="47">
        <v>0.28112895999999998</v>
      </c>
      <c r="GW8" s="47">
        <v>0.28602572000000009</v>
      </c>
      <c r="GX8" s="47">
        <v>9.7377320000000017E-2</v>
      </c>
      <c r="GY8" s="47">
        <v>0.10266459999999998</v>
      </c>
      <c r="GZ8" s="47">
        <v>0.18898927999999998</v>
      </c>
      <c r="HA8" s="47">
        <v>0.44633264000000006</v>
      </c>
      <c r="HB8" s="47">
        <v>0.49214360000000001</v>
      </c>
      <c r="HC8" s="47">
        <v>0.10337200000000001</v>
      </c>
      <c r="HD8" s="47">
        <v>0.78469164000000002</v>
      </c>
      <c r="HE8" s="47">
        <v>0.66535816000000014</v>
      </c>
      <c r="HF8" s="47">
        <v>0.67337140000000006</v>
      </c>
      <c r="HG8" s="47">
        <v>0.71798107999999994</v>
      </c>
      <c r="HH8" s="47">
        <v>0.72490863999999999</v>
      </c>
      <c r="HI8" s="45">
        <v>0.51223684210526332</v>
      </c>
      <c r="HJ8" s="45">
        <v>0.304042105263158</v>
      </c>
      <c r="HK8" s="45">
        <v>0.24564035087719302</v>
      </c>
      <c r="HL8" s="45">
        <v>0.22921228070175437</v>
      </c>
      <c r="HM8" s="45">
        <v>0.18479122807017542</v>
      </c>
      <c r="HN8" s="45">
        <v>0.15944210526315794</v>
      </c>
      <c r="HO8" s="45">
        <v>0.38063743859649124</v>
      </c>
      <c r="HP8" s="45">
        <v>0.35122424561403515</v>
      </c>
      <c r="HQ8" s="45">
        <v>0.14013636842105257</v>
      </c>
      <c r="HR8" s="45">
        <v>0.1064830175438596</v>
      </c>
      <c r="HS8" s="45">
        <v>0.2545226140350878</v>
      </c>
      <c r="HT8" s="45">
        <v>0.46892094736842099</v>
      </c>
      <c r="HU8" s="45">
        <v>0.52438722807017557</v>
      </c>
      <c r="HV8" s="45">
        <v>4.4421052631578972E-2</v>
      </c>
      <c r="HW8" s="45">
        <v>1.2421676842105265</v>
      </c>
      <c r="HX8" s="45">
        <v>0.72898952631578939</v>
      </c>
      <c r="HY8" s="45">
        <v>0.67144584210526326</v>
      </c>
      <c r="HZ8" s="45">
        <v>0.7834959298245614</v>
      </c>
      <c r="IA8" s="45">
        <v>0.73787294736842102</v>
      </c>
      <c r="IB8" s="46">
        <v>-9999</v>
      </c>
      <c r="IC8" s="46">
        <v>-9999</v>
      </c>
      <c r="ID8" s="46">
        <v>-9999</v>
      </c>
      <c r="IE8" s="46">
        <v>-9999</v>
      </c>
      <c r="IF8" s="46">
        <v>-9999</v>
      </c>
      <c r="IG8" s="47">
        <v>0.4844</v>
      </c>
      <c r="IH8" s="47">
        <v>0.29239999999999999</v>
      </c>
      <c r="II8" s="47">
        <v>0.1837</v>
      </c>
      <c r="IJ8" s="47">
        <v>0.18459999999999999</v>
      </c>
      <c r="IK8" s="47">
        <v>0.1472</v>
      </c>
      <c r="IL8" s="47">
        <v>0.13550000000000001</v>
      </c>
      <c r="IM8" s="47">
        <v>0.44519999999999998</v>
      </c>
      <c r="IN8" s="47">
        <v>0.44850000000000001</v>
      </c>
      <c r="IO8" s="47">
        <v>0.22520000000000001</v>
      </c>
      <c r="IP8" s="47">
        <v>0.2288</v>
      </c>
      <c r="IQ8" s="47">
        <v>0.24540000000000001</v>
      </c>
      <c r="IR8" s="47">
        <v>0.53169999999999995</v>
      </c>
      <c r="IS8" s="47">
        <v>0.56069999999999998</v>
      </c>
      <c r="IT8" s="47">
        <v>3.7400000000000003E-2</v>
      </c>
      <c r="IU8" s="47">
        <v>1.6315999999999999</v>
      </c>
      <c r="IV8" s="47">
        <v>0.54869999999999997</v>
      </c>
      <c r="IW8" s="47">
        <v>0.55279999999999996</v>
      </c>
      <c r="IX8" s="47">
        <v>0.63670000000000004</v>
      </c>
      <c r="IY8" s="47">
        <v>0.64059999999999995</v>
      </c>
      <c r="IZ8" s="48">
        <v>35.778947367999997</v>
      </c>
      <c r="JA8" s="48">
        <v>35.722105263000003</v>
      </c>
      <c r="JB8" s="48">
        <v>122.32105263</v>
      </c>
      <c r="JC8" s="48">
        <f t="shared" si="30"/>
        <v>24.678947370000003</v>
      </c>
      <c r="JD8" s="48">
        <f t="shared" si="31"/>
        <v>11.068507895445002</v>
      </c>
      <c r="JE8" s="47">
        <v>0.3707151515151515</v>
      </c>
      <c r="JF8" s="47">
        <v>0.20715757575757573</v>
      </c>
      <c r="JG8" s="47">
        <v>0.12540909090909091</v>
      </c>
      <c r="JH8" s="47">
        <v>0.1299363636363636</v>
      </c>
      <c r="JI8" s="47">
        <v>0.10244545454545455</v>
      </c>
      <c r="JJ8" s="47">
        <v>9.0330303030303039E-2</v>
      </c>
      <c r="JK8" s="47">
        <v>0.47890112121212119</v>
      </c>
      <c r="JL8" s="47">
        <v>0.49311375757575776</v>
      </c>
      <c r="JM8" s="47">
        <v>0.22874048484848486</v>
      </c>
      <c r="JN8" s="47">
        <v>0.24566306060606063</v>
      </c>
      <c r="JO8" s="47">
        <v>0.28198890909090912</v>
      </c>
      <c r="JP8" s="47">
        <v>0.56572693939393925</v>
      </c>
      <c r="JQ8" s="47">
        <v>0.60662566666666673</v>
      </c>
      <c r="JR8" s="47">
        <v>2.7490909090909094E-2</v>
      </c>
      <c r="JS8" s="47">
        <v>1.8681834242424247</v>
      </c>
      <c r="JT8" s="47">
        <v>0.57188796969696976</v>
      </c>
      <c r="JU8" s="47">
        <v>0.59199530303030301</v>
      </c>
      <c r="JV8" s="47">
        <v>0.6655448181818181</v>
      </c>
      <c r="JW8" s="47">
        <v>0.68159672727272735</v>
      </c>
      <c r="JX8" s="48">
        <v>41.376874999999998</v>
      </c>
      <c r="JY8" s="48">
        <v>39.314999999999998</v>
      </c>
      <c r="JZ8" s="48">
        <v>134.4375</v>
      </c>
      <c r="KA8" s="48">
        <f t="shared" si="32"/>
        <v>31.5625</v>
      </c>
      <c r="KB8" s="48">
        <f t="shared" si="33"/>
        <v>15.563902973484854</v>
      </c>
      <c r="KC8" s="47">
        <v>0.42293835616438341</v>
      </c>
      <c r="KD8" s="47">
        <v>0.22623424657534247</v>
      </c>
      <c r="KE8" s="47">
        <v>0.11456027397260277</v>
      </c>
      <c r="KF8" s="47">
        <v>0.12483972602739726</v>
      </c>
      <c r="KG8" s="47">
        <v>0.10124794520547949</v>
      </c>
      <c r="KH8" s="47">
        <v>8.9872602739726012E-2</v>
      </c>
      <c r="KI8" s="47">
        <v>0.54181013698630176</v>
      </c>
      <c r="KJ8" s="47">
        <v>0.57191782191780827</v>
      </c>
      <c r="KK8" s="47">
        <v>0.28749632876712339</v>
      </c>
      <c r="KL8" s="47">
        <v>0.32659524657534239</v>
      </c>
      <c r="KM8" s="47">
        <v>0.30220345205479454</v>
      </c>
      <c r="KN8" s="47">
        <v>0.61190043835616459</v>
      </c>
      <c r="KO8" s="47">
        <v>0.64792136986301363</v>
      </c>
      <c r="KP8" s="47">
        <v>2.3591780821917811E-2</v>
      </c>
      <c r="KQ8" s="47">
        <v>2.4011068904109583</v>
      </c>
      <c r="KR8" s="47">
        <v>0.52916482191780867</v>
      </c>
      <c r="KS8" s="47">
        <v>0.55936702739726052</v>
      </c>
      <c r="KT8" s="47">
        <v>0.63783078082191813</v>
      </c>
      <c r="KU8" s="47">
        <v>0.66129361643835605</v>
      </c>
      <c r="KV8" s="48">
        <v>36.729999999999997</v>
      </c>
      <c r="KW8" s="48">
        <v>39.93</v>
      </c>
      <c r="KX8" s="48">
        <v>122.36666667</v>
      </c>
      <c r="KY8" s="48">
        <f t="shared" si="44"/>
        <v>48.633333329999999</v>
      </c>
      <c r="KZ8" s="48">
        <f t="shared" si="45"/>
        <v>27.814270070696349</v>
      </c>
      <c r="LA8" s="46">
        <v>-9999</v>
      </c>
      <c r="LB8" s="46">
        <v>-9999</v>
      </c>
      <c r="LC8" s="46">
        <v>-9999</v>
      </c>
      <c r="LD8" s="46">
        <v>-9999</v>
      </c>
      <c r="LE8" s="46">
        <v>-9999</v>
      </c>
      <c r="LF8" s="46">
        <v>-9999</v>
      </c>
      <c r="LG8" s="46">
        <v>-9999</v>
      </c>
      <c r="LH8" s="46">
        <v>-9999</v>
      </c>
      <c r="LI8" s="46">
        <v>-9999</v>
      </c>
      <c r="LJ8" s="46">
        <v>-9999</v>
      </c>
      <c r="LK8" s="46">
        <v>-9999</v>
      </c>
      <c r="LL8" s="46">
        <v>-9999</v>
      </c>
      <c r="LM8" s="46">
        <v>-9999</v>
      </c>
      <c r="LN8" s="46">
        <v>-9999</v>
      </c>
      <c r="LO8" s="46">
        <v>-9999</v>
      </c>
      <c r="LP8" s="46">
        <v>-9999</v>
      </c>
      <c r="LQ8" s="46">
        <v>-9999</v>
      </c>
      <c r="LR8" s="46">
        <v>-9999</v>
      </c>
      <c r="LS8" s="46">
        <v>-9999</v>
      </c>
      <c r="LT8" s="47">
        <f t="shared" si="34"/>
        <v>0</v>
      </c>
      <c r="LU8" s="46">
        <v>-9999</v>
      </c>
      <c r="LV8" s="46">
        <v>-9999</v>
      </c>
      <c r="LW8" s="46">
        <v>-9999</v>
      </c>
      <c r="LX8" s="46">
        <v>-9999</v>
      </c>
      <c r="LY8" s="46">
        <v>-9999</v>
      </c>
      <c r="LZ8" s="47">
        <v>0.38769999999999999</v>
      </c>
      <c r="MA8" s="47">
        <v>0.19196086956521738</v>
      </c>
      <c r="MB8" s="47">
        <v>9.1973913043478267E-2</v>
      </c>
      <c r="MC8" s="47">
        <v>0.10509130434782608</v>
      </c>
      <c r="MD8" s="47">
        <v>8.7747826086956526E-2</v>
      </c>
      <c r="ME8" s="47">
        <v>7.801739130434783E-2</v>
      </c>
      <c r="MF8" s="47">
        <v>0.57220700000000002</v>
      </c>
      <c r="MG8" s="47">
        <v>0.61483939130434762</v>
      </c>
      <c r="MH8" s="47">
        <v>0.29105847826086956</v>
      </c>
      <c r="MI8" s="47">
        <v>0.35064195652173918</v>
      </c>
      <c r="MJ8" s="47">
        <v>0.33741343478260871</v>
      </c>
      <c r="MK8" s="47">
        <v>0.62986073913043483</v>
      </c>
      <c r="ML8" s="47">
        <v>0.66373634782608693</v>
      </c>
      <c r="MM8" s="47">
        <v>1.7343478260869568E-2</v>
      </c>
      <c r="MN8" s="47">
        <v>2.6920854347826086</v>
      </c>
      <c r="MO8" s="47">
        <v>0.54965239130434784</v>
      </c>
      <c r="MP8" s="47">
        <v>0.59037052173913052</v>
      </c>
      <c r="MQ8" s="47">
        <v>0.66270565217391308</v>
      </c>
      <c r="MR8" s="47">
        <v>0.69305552173913043</v>
      </c>
      <c r="MS8" s="47">
        <f t="shared" si="36"/>
        <v>0.17242358336998648</v>
      </c>
      <c r="MT8" s="46">
        <v>-9999</v>
      </c>
      <c r="MU8" s="46">
        <v>-9999</v>
      </c>
      <c r="MV8" s="46">
        <v>-9999</v>
      </c>
      <c r="MW8" s="46">
        <v>-9999</v>
      </c>
      <c r="MX8" s="46">
        <v>-9999</v>
      </c>
      <c r="MY8" s="47">
        <v>0.33483333333333337</v>
      </c>
      <c r="MZ8" s="47">
        <v>0.17110833333333333</v>
      </c>
      <c r="NA8" s="47">
        <v>8.479444444444445E-2</v>
      </c>
      <c r="NB8" s="47">
        <v>9.2983333333333376E-2</v>
      </c>
      <c r="NC8" s="47">
        <v>8.2655555555555565E-2</v>
      </c>
      <c r="ND8" s="47">
        <v>7.1252777777777804E-2</v>
      </c>
      <c r="NE8" s="47">
        <v>0.56353138888888887</v>
      </c>
      <c r="NF8" s="47">
        <v>0.59472855555555537</v>
      </c>
      <c r="NG8" s="47">
        <v>0.2949383333333333</v>
      </c>
      <c r="NH8" s="47">
        <v>0.33700727777777778</v>
      </c>
      <c r="NI8" s="47">
        <v>0.32269183333333329</v>
      </c>
      <c r="NJ8" s="47">
        <v>0.60259541666666683</v>
      </c>
      <c r="NK8" s="47">
        <v>0.64761611111111117</v>
      </c>
      <c r="NL8" s="47">
        <v>1.0327777777777778E-2</v>
      </c>
      <c r="NM8" s="47">
        <v>2.6105413611111112</v>
      </c>
      <c r="NN8" s="47">
        <v>0.54247472222222226</v>
      </c>
      <c r="NO8" s="47">
        <v>0.57260561111111119</v>
      </c>
      <c r="NP8" s="47">
        <v>0.65322369444444439</v>
      </c>
      <c r="NQ8" s="47">
        <v>0.67611316666666665</v>
      </c>
      <c r="NR8" s="47">
        <f t="shared" si="38"/>
        <v>0.1426444626438664</v>
      </c>
      <c r="NS8" s="47">
        <v>0.35295882352941171</v>
      </c>
      <c r="NT8" s="47">
        <v>0.19958039215686266</v>
      </c>
      <c r="NU8" s="47">
        <v>7.7501960784313748E-2</v>
      </c>
      <c r="NV8" s="47">
        <v>9.4198039215686327E-2</v>
      </c>
      <c r="NW8" s="47">
        <v>7.9927450980392181E-2</v>
      </c>
      <c r="NX8" s="47">
        <v>7.1121568627450962E-2</v>
      </c>
      <c r="NY8" s="47">
        <v>0.57729209803921588</v>
      </c>
      <c r="NZ8" s="47">
        <v>0.63926835294117657</v>
      </c>
      <c r="OA8" s="47">
        <v>0.35838284313725483</v>
      </c>
      <c r="OB8" s="47">
        <v>0.4405409999999999</v>
      </c>
      <c r="OC8" s="47">
        <v>0.27664180392156851</v>
      </c>
      <c r="OD8" s="47">
        <v>0.62965770588235281</v>
      </c>
      <c r="OE8" s="47">
        <v>0.66331656862745125</v>
      </c>
      <c r="OF8" s="47">
        <v>1.4270588235294118E-2</v>
      </c>
      <c r="OG8" s="47">
        <v>2.7581894901960773</v>
      </c>
      <c r="OH8" s="47">
        <v>0.43288113725490179</v>
      </c>
      <c r="OI8" s="47">
        <v>0.47874672549019587</v>
      </c>
      <c r="OJ8" s="47">
        <v>0.55492356862745107</v>
      </c>
      <c r="OK8" s="47">
        <v>0.59104160784313742</v>
      </c>
      <c r="OL8" s="47">
        <f t="shared" si="39"/>
        <v>0.26009678642898704</v>
      </c>
      <c r="OM8" s="47">
        <v>150.33333333333334</v>
      </c>
      <c r="ON8" s="48">
        <f>AR8-OM8+2</f>
        <v>52.666666666666657</v>
      </c>
      <c r="OO8" s="48">
        <f t="shared" si="40"/>
        <v>33.66813325490196</v>
      </c>
      <c r="OP8" s="47">
        <v>0.36310769230769235</v>
      </c>
      <c r="OQ8" s="47">
        <v>0.19195641025641022</v>
      </c>
      <c r="OR8" s="47">
        <v>6.8671794871794867E-2</v>
      </c>
      <c r="OS8" s="47">
        <v>8.4148717948717977E-2</v>
      </c>
      <c r="OT8" s="47">
        <v>7.2641025641025675E-2</v>
      </c>
      <c r="OU8" s="47">
        <v>6.9192307692307692E-2</v>
      </c>
      <c r="OV8" s="47">
        <v>0.62259589743589761</v>
      </c>
      <c r="OW8" s="47">
        <v>0.68118043589743615</v>
      </c>
      <c r="OX8" s="47">
        <v>0.38985061538461535</v>
      </c>
      <c r="OY8" s="47">
        <v>0.473103</v>
      </c>
      <c r="OZ8" s="47">
        <v>0.30760943589743578</v>
      </c>
      <c r="PA8" s="47">
        <v>0.66574499999999992</v>
      </c>
      <c r="PB8" s="47">
        <v>0.67876492307692327</v>
      </c>
      <c r="PC8" s="47">
        <v>1.1507692307692309E-2</v>
      </c>
      <c r="PD8" s="47">
        <v>3.3214558205128206</v>
      </c>
      <c r="PE8" s="47">
        <v>0.45159797435897442</v>
      </c>
      <c r="PF8" s="47">
        <v>0.49373043589743576</v>
      </c>
      <c r="PG8" s="47">
        <v>0.57990420512820506</v>
      </c>
      <c r="PH8" s="47">
        <v>0.61212979487179497</v>
      </c>
      <c r="PI8" s="47">
        <f t="shared" si="41"/>
        <v>0.28434376475589218</v>
      </c>
      <c r="PJ8" s="48">
        <v>146</v>
      </c>
      <c r="PK8" s="48">
        <f t="shared" si="6"/>
        <v>57</v>
      </c>
      <c r="PL8" s="45">
        <f t="shared" si="42"/>
        <v>38.827284846153859</v>
      </c>
    </row>
    <row r="9" spans="1:428" x14ac:dyDescent="0.25">
      <c r="A9" s="45">
        <v>8</v>
      </c>
      <c r="B9" s="45">
        <v>1</v>
      </c>
      <c r="C9" s="45">
        <v>401</v>
      </c>
      <c r="D9" s="45">
        <v>4</v>
      </c>
      <c r="E9" s="45" t="s">
        <v>63</v>
      </c>
      <c r="F9" s="45">
        <v>1</v>
      </c>
      <c r="G9" s="45">
        <f t="shared" si="7"/>
        <v>0</v>
      </c>
      <c r="H9" s="46">
        <v>0</v>
      </c>
      <c r="I9" s="46">
        <v>-9999</v>
      </c>
      <c r="J9" s="46">
        <v>-9999</v>
      </c>
      <c r="K9" s="46">
        <v>-9999</v>
      </c>
      <c r="L9" s="46">
        <v>-9999</v>
      </c>
      <c r="M9" s="46">
        <v>-9999</v>
      </c>
      <c r="N9" s="46">
        <v>-9999</v>
      </c>
      <c r="O9" s="48">
        <v>0</v>
      </c>
      <c r="P9" s="48">
        <v>0</v>
      </c>
      <c r="Q9" s="48">
        <v>0</v>
      </c>
      <c r="R9" s="48">
        <v>25</v>
      </c>
      <c r="S9" s="48">
        <v>33.666666666666664</v>
      </c>
      <c r="T9" s="48">
        <v>29</v>
      </c>
      <c r="U9" s="48">
        <v>39</v>
      </c>
      <c r="V9" s="48">
        <v>45.666666666666664</v>
      </c>
      <c r="W9" s="48">
        <v>56</v>
      </c>
      <c r="X9" s="48">
        <v>51</v>
      </c>
      <c r="Y9" s="48">
        <v>61</v>
      </c>
      <c r="Z9" s="48">
        <v>65</v>
      </c>
      <c r="AA9" s="48">
        <v>74</v>
      </c>
      <c r="AB9" s="48">
        <v>72.333333333333329</v>
      </c>
      <c r="AC9" s="48">
        <v>83</v>
      </c>
      <c r="AD9" s="48">
        <v>78.666666666666671</v>
      </c>
      <c r="AE9" s="48">
        <v>89.333333333333329</v>
      </c>
      <c r="AF9" s="48">
        <f t="shared" si="8"/>
        <v>72</v>
      </c>
      <c r="AG9" s="48">
        <f t="shared" si="9"/>
        <v>72</v>
      </c>
      <c r="AH9" s="48">
        <v>69.333333333333329</v>
      </c>
      <c r="AI9" s="48">
        <v>80.333333333333329</v>
      </c>
      <c r="AJ9" s="48">
        <v>131</v>
      </c>
      <c r="AK9" s="48">
        <v>147</v>
      </c>
      <c r="AL9" s="48">
        <v>166</v>
      </c>
      <c r="AM9" s="48">
        <v>171</v>
      </c>
      <c r="AN9" s="48">
        <v>178</v>
      </c>
      <c r="AO9" s="48">
        <v>189</v>
      </c>
      <c r="AP9" s="48">
        <v>199</v>
      </c>
      <c r="AQ9" s="48">
        <v>199</v>
      </c>
      <c r="AR9" s="48">
        <v>201</v>
      </c>
      <c r="AS9" s="48">
        <v>203</v>
      </c>
      <c r="AT9" s="43">
        <v>-9999</v>
      </c>
      <c r="AU9" s="43">
        <v>-9999</v>
      </c>
      <c r="AV9" s="43">
        <v>-9999</v>
      </c>
      <c r="AW9" s="43">
        <v>-9999</v>
      </c>
      <c r="AX9" s="43">
        <v>-9999</v>
      </c>
      <c r="AY9" s="43">
        <v>-9999</v>
      </c>
      <c r="AZ9" s="43">
        <v>-9999</v>
      </c>
      <c r="BA9" s="43">
        <v>-9999</v>
      </c>
      <c r="BB9" s="43">
        <v>-9999</v>
      </c>
      <c r="BC9" s="43">
        <v>-9999</v>
      </c>
      <c r="BD9" s="43">
        <v>-9999</v>
      </c>
      <c r="BE9" s="43">
        <v>-9999</v>
      </c>
      <c r="BF9" s="43">
        <v>-9999</v>
      </c>
      <c r="BG9" s="43">
        <v>-9999</v>
      </c>
      <c r="BH9" s="43">
        <v>-9999</v>
      </c>
      <c r="BI9" s="43">
        <v>-9999</v>
      </c>
      <c r="BJ9" s="43">
        <v>-9999</v>
      </c>
      <c r="BK9" s="43">
        <v>-9999</v>
      </c>
      <c r="BL9" s="43">
        <v>-9999</v>
      </c>
      <c r="BM9" s="43">
        <v>-9999</v>
      </c>
      <c r="BN9" s="43">
        <v>-9999</v>
      </c>
      <c r="BO9" s="43">
        <v>-9999</v>
      </c>
      <c r="BP9" s="43">
        <v>-9999</v>
      </c>
      <c r="BQ9" s="43">
        <v>-9999</v>
      </c>
      <c r="BR9" s="43">
        <v>-9999</v>
      </c>
      <c r="BS9" s="43">
        <v>-9999</v>
      </c>
      <c r="BT9" s="43">
        <v>-9999</v>
      </c>
      <c r="BU9" s="43">
        <v>-9999</v>
      </c>
      <c r="BV9" s="43">
        <v>-9999</v>
      </c>
      <c r="BW9" s="43">
        <v>-9999</v>
      </c>
      <c r="BX9" s="48">
        <v>299.77</v>
      </c>
      <c r="BY9" s="45">
        <v>10</v>
      </c>
      <c r="BZ9" s="45">
        <v>279.27999999999997</v>
      </c>
      <c r="CA9" s="45">
        <v>106</v>
      </c>
      <c r="CB9" s="45">
        <v>102.13000000000001</v>
      </c>
      <c r="CC9" s="45">
        <v>290.63</v>
      </c>
      <c r="CD9" s="45">
        <v>163.85</v>
      </c>
      <c r="CE9" s="45">
        <v>131.86999999999998</v>
      </c>
      <c r="CF9" s="48">
        <f t="shared" si="10"/>
        <v>1292.8431372549016</v>
      </c>
      <c r="CG9" s="48">
        <f t="shared" si="11"/>
        <v>1154.3242296918763</v>
      </c>
      <c r="CH9" s="48">
        <f t="shared" si="0"/>
        <v>2938.9215686274511</v>
      </c>
      <c r="CI9" s="48">
        <f t="shared" si="1"/>
        <v>2738.039215686274</v>
      </c>
      <c r="CJ9" s="48">
        <f t="shared" si="12"/>
        <v>1001.2745098039217</v>
      </c>
      <c r="CK9" s="48">
        <f t="shared" si="12"/>
        <v>2849.3137254901962</v>
      </c>
      <c r="CL9" s="48">
        <f t="shared" si="13"/>
        <v>9527.5490196078426</v>
      </c>
      <c r="CM9" s="48">
        <f t="shared" si="14"/>
        <v>1606.3725490196077</v>
      </c>
      <c r="CN9" s="48">
        <v>132.06</v>
      </c>
      <c r="CO9" s="48">
        <v>0</v>
      </c>
      <c r="CP9" s="48">
        <f t="shared" si="15"/>
        <v>31.789999999999992</v>
      </c>
      <c r="CQ9" s="45">
        <v>3.14</v>
      </c>
      <c r="CR9" s="45">
        <f t="shared" si="16"/>
        <v>92.282137254901983</v>
      </c>
      <c r="CS9" s="45">
        <v>1.08</v>
      </c>
      <c r="CT9" s="45">
        <f t="shared" si="17"/>
        <v>29.570823529411761</v>
      </c>
      <c r="CU9" s="45">
        <v>1.65</v>
      </c>
      <c r="CV9" s="45">
        <f t="shared" si="18"/>
        <v>16.521029411764708</v>
      </c>
      <c r="CW9" s="45">
        <v>4.32</v>
      </c>
      <c r="CX9" s="45">
        <f t="shared" si="19"/>
        <v>69.395294117647055</v>
      </c>
      <c r="CY9" s="48">
        <f t="shared" si="20"/>
        <v>207.76928431372551</v>
      </c>
      <c r="CZ9" s="48">
        <f t="shared" si="21"/>
        <v>185.50828956582632</v>
      </c>
      <c r="DA9" s="45">
        <v>16.7</v>
      </c>
      <c r="DB9" s="48">
        <v>4.5199999999999996</v>
      </c>
      <c r="DC9" s="45">
        <f t="shared" si="22"/>
        <v>3895.1440805389884</v>
      </c>
      <c r="DD9" s="45">
        <v>2.04</v>
      </c>
      <c r="DE9" s="46">
        <v>-9999</v>
      </c>
      <c r="DF9" s="45">
        <f t="shared" si="24"/>
        <v>1757.9853814821986</v>
      </c>
      <c r="DG9" s="46">
        <v>-9999</v>
      </c>
      <c r="DH9" s="45">
        <v>2758.2571428571437</v>
      </c>
      <c r="DI9" s="45">
        <f t="shared" si="25"/>
        <v>1020.5551428571431</v>
      </c>
      <c r="DJ9" s="45">
        <f t="shared" si="26"/>
        <v>1163.4328628571429</v>
      </c>
      <c r="DK9" s="46">
        <v>-9999</v>
      </c>
      <c r="DL9" s="47">
        <v>2.56</v>
      </c>
      <c r="DM9" s="47">
        <f t="shared" si="27"/>
        <v>2.5</v>
      </c>
      <c r="DN9" s="47">
        <v>2571</v>
      </c>
      <c r="DO9" s="47">
        <f t="shared" si="2"/>
        <v>0.55309734513274345</v>
      </c>
      <c r="DP9" s="45">
        <f t="shared" si="3"/>
        <v>2206.0993022521707</v>
      </c>
      <c r="DQ9" s="45">
        <f t="shared" si="4"/>
        <v>2215.5786351915358</v>
      </c>
      <c r="DR9" s="47">
        <v>0.5794216216216217</v>
      </c>
      <c r="DS9" s="47">
        <v>0.4350513513513512</v>
      </c>
      <c r="DT9" s="47">
        <v>0.43652162162162167</v>
      </c>
      <c r="DU9" s="47">
        <v>0.35497027027027017</v>
      </c>
      <c r="DV9" s="47">
        <v>0.22049189189189192</v>
      </c>
      <c r="DW9" s="47">
        <v>0.20297027027027026</v>
      </c>
      <c r="DX9" s="47">
        <v>0.24014464864864862</v>
      </c>
      <c r="DY9" s="47">
        <v>0.14062086486486486</v>
      </c>
      <c r="DZ9" s="47">
        <v>0.10134064864864865</v>
      </c>
      <c r="EA9" s="47">
        <v>-1.6766486486486489E-3</v>
      </c>
      <c r="EB9" s="47">
        <v>0.14226716216216223</v>
      </c>
      <c r="EC9" s="47">
        <v>0.44870808108108112</v>
      </c>
      <c r="ED9" s="47">
        <v>0.4810876486486485</v>
      </c>
      <c r="EE9" s="47">
        <v>0.13447837837837837</v>
      </c>
      <c r="EF9" s="47">
        <v>0.63234502702702677</v>
      </c>
      <c r="EG9" s="47">
        <v>1.0137704864864865</v>
      </c>
      <c r="EH9" s="47">
        <v>0.59233556756756767</v>
      </c>
      <c r="EI9" s="47">
        <v>1.0119970270270267</v>
      </c>
      <c r="EJ9" s="47">
        <v>0.64295918918918926</v>
      </c>
      <c r="EK9" s="45">
        <v>0.60328235294117649</v>
      </c>
      <c r="EL9" s="45">
        <v>0.45421176470588237</v>
      </c>
      <c r="EM9" s="45">
        <v>0.43201764705882373</v>
      </c>
      <c r="EN9" s="45">
        <v>0.39765294117647049</v>
      </c>
      <c r="EO9" s="45">
        <v>0.26879411764705891</v>
      </c>
      <c r="EP9" s="45">
        <v>0.24548823529411762</v>
      </c>
      <c r="EQ9" s="45">
        <v>0.20530147058823522</v>
      </c>
      <c r="ER9" s="45">
        <v>0.16524682352941181</v>
      </c>
      <c r="ES9" s="45">
        <v>6.6310411764705882E-2</v>
      </c>
      <c r="ET9" s="45">
        <v>2.4920588235294111E-2</v>
      </c>
      <c r="EU9" s="45">
        <v>0.1409016470588236</v>
      </c>
      <c r="EV9" s="45">
        <v>0.38344423529411764</v>
      </c>
      <c r="EW9" s="45">
        <v>0.42135358823529423</v>
      </c>
      <c r="EX9" s="45">
        <v>0.12885882352941169</v>
      </c>
      <c r="EY9" s="45">
        <v>0.5169223529411765</v>
      </c>
      <c r="EZ9" s="45">
        <v>0.85314323529411817</v>
      </c>
      <c r="FA9" s="45">
        <v>0.68612717647058818</v>
      </c>
      <c r="FB9" s="45">
        <v>0.87096188235294103</v>
      </c>
      <c r="FC9" s="45">
        <v>0.72457394117647056</v>
      </c>
      <c r="FD9" s="47">
        <v>0.64021052631578956</v>
      </c>
      <c r="FE9" s="47">
        <v>0.45242105263157906</v>
      </c>
      <c r="FF9" s="47">
        <v>0.44782631578947363</v>
      </c>
      <c r="FG9" s="47">
        <v>0.3943526315789474</v>
      </c>
      <c r="FH9" s="47">
        <v>0.28112105263157899</v>
      </c>
      <c r="FI9" s="47">
        <v>0.249357894736842</v>
      </c>
      <c r="FJ9" s="47">
        <v>0.23765578947368421</v>
      </c>
      <c r="FK9" s="47">
        <v>0.17673489473684209</v>
      </c>
      <c r="FL9" s="47">
        <v>6.8507578947368405E-2</v>
      </c>
      <c r="FM9" s="47">
        <v>5.0413684210526321E-3</v>
      </c>
      <c r="FN9" s="47">
        <v>0.17193673684210528</v>
      </c>
      <c r="FO9" s="47">
        <v>0.3895041578947368</v>
      </c>
      <c r="FP9" s="47">
        <v>0.43922415789473684</v>
      </c>
      <c r="FQ9" s="47">
        <v>0.11323157894736843</v>
      </c>
      <c r="FR9" s="47">
        <v>0.62407599999999996</v>
      </c>
      <c r="FS9" s="47">
        <v>0.98951678947368404</v>
      </c>
      <c r="FT9" s="47">
        <v>0.72298631578947381</v>
      </c>
      <c r="FU9" s="47">
        <v>0.99076247368421044</v>
      </c>
      <c r="FV9" s="47">
        <v>0.76323263157894727</v>
      </c>
      <c r="FW9" s="47">
        <v>0.61779285714285703</v>
      </c>
      <c r="FX9" s="47">
        <v>0.42099999999999999</v>
      </c>
      <c r="FY9" s="47">
        <v>0.42398571428571424</v>
      </c>
      <c r="FZ9" s="47">
        <v>0.36620000000000008</v>
      </c>
      <c r="GA9" s="47">
        <v>0.26653571428571426</v>
      </c>
      <c r="GB9" s="47">
        <v>0.23170714285714289</v>
      </c>
      <c r="GC9" s="47">
        <v>0.25519721428571429</v>
      </c>
      <c r="GD9" s="47">
        <v>0.18559221428571429</v>
      </c>
      <c r="GE9" s="47">
        <v>6.9307071428571426E-2</v>
      </c>
      <c r="GF9" s="47">
        <v>-3.7742142857142844E-3</v>
      </c>
      <c r="GG9" s="47">
        <v>0.18924428571428573</v>
      </c>
      <c r="GH9" s="47">
        <v>0.39681128571428559</v>
      </c>
      <c r="GI9" s="47">
        <v>0.45411435714285714</v>
      </c>
      <c r="GJ9" s="47">
        <v>9.9664285714285747E-2</v>
      </c>
      <c r="GK9" s="47">
        <v>0.68637428571428571</v>
      </c>
      <c r="GL9" s="47">
        <v>1.0251799285714287</v>
      </c>
      <c r="GM9" s="47">
        <v>0.7415155714285715</v>
      </c>
      <c r="GN9" s="47">
        <v>1.0207092857142857</v>
      </c>
      <c r="GO9" s="47">
        <v>0.78228321428571423</v>
      </c>
      <c r="GP9" s="47">
        <v>0.52109600000000011</v>
      </c>
      <c r="GQ9" s="47">
        <v>0.37454400000000004</v>
      </c>
      <c r="GR9" s="47">
        <v>0.33384000000000003</v>
      </c>
      <c r="GS9" s="47">
        <v>0.32921199999999989</v>
      </c>
      <c r="GT9" s="47">
        <v>0.22312399999999996</v>
      </c>
      <c r="GU9" s="47">
        <v>0.19531199999999999</v>
      </c>
      <c r="GV9" s="47">
        <v>0.22567415999999998</v>
      </c>
      <c r="GW9" s="47">
        <v>0.21903300000000001</v>
      </c>
      <c r="GX9" s="47">
        <v>6.4441479999999995E-2</v>
      </c>
      <c r="GY9" s="47">
        <v>5.7474880000000006E-2</v>
      </c>
      <c r="GZ9" s="47">
        <v>0.16362008000000003</v>
      </c>
      <c r="HA9" s="47">
        <v>0.40029684000000004</v>
      </c>
      <c r="HB9" s="47">
        <v>0.45469527999999998</v>
      </c>
      <c r="HC9" s="47">
        <v>0.106088</v>
      </c>
      <c r="HD9" s="47">
        <v>0.58406100000000005</v>
      </c>
      <c r="HE9" s="47">
        <v>0.74850991999999994</v>
      </c>
      <c r="HF9" s="47">
        <v>0.72572739999999991</v>
      </c>
      <c r="HG9" s="47">
        <v>0.78328131999999995</v>
      </c>
      <c r="HH9" s="47">
        <v>0.76376744000000008</v>
      </c>
      <c r="HI9" s="45">
        <v>0.49607586206896559</v>
      </c>
      <c r="HJ9" s="45">
        <v>0.31753965517241384</v>
      </c>
      <c r="HK9" s="45">
        <v>0.2845206896551723</v>
      </c>
      <c r="HL9" s="45">
        <v>0.26363448275862078</v>
      </c>
      <c r="HM9" s="45">
        <v>0.20428275862068973</v>
      </c>
      <c r="HN9" s="45">
        <v>0.17879655172413794</v>
      </c>
      <c r="HO9" s="45">
        <v>0.30476539655172424</v>
      </c>
      <c r="HP9" s="45">
        <v>0.27037556896551723</v>
      </c>
      <c r="HQ9" s="45">
        <v>9.2569068965517184E-2</v>
      </c>
      <c r="HR9" s="45">
        <v>5.525900000000001E-2</v>
      </c>
      <c r="HS9" s="45">
        <v>0.21864936206896546</v>
      </c>
      <c r="HT9" s="45">
        <v>0.41555368965517242</v>
      </c>
      <c r="HU9" s="45">
        <v>0.46910165517241409</v>
      </c>
      <c r="HV9" s="45">
        <v>5.9351724137931043E-2</v>
      </c>
      <c r="HW9" s="45">
        <v>0.88519218965517199</v>
      </c>
      <c r="HX9" s="45">
        <v>0.81992903448275856</v>
      </c>
      <c r="HY9" s="45">
        <v>0.7198978275862068</v>
      </c>
      <c r="HZ9" s="45">
        <v>0.85151955172413807</v>
      </c>
      <c r="IA9" s="45">
        <v>0.76987784482758603</v>
      </c>
      <c r="IB9" s="48">
        <v>55.2</v>
      </c>
      <c r="IC9" s="48">
        <v>47.34</v>
      </c>
      <c r="ID9" s="48">
        <v>110.6</v>
      </c>
      <c r="IE9" s="48">
        <f>131-ID9</f>
        <v>20.400000000000006</v>
      </c>
      <c r="IF9" s="48">
        <f t="shared" si="29"/>
        <v>5.5156616068965532</v>
      </c>
      <c r="IG9" s="47">
        <v>0.46600000000000003</v>
      </c>
      <c r="IH9" s="47">
        <v>0.28999999999999998</v>
      </c>
      <c r="II9" s="47">
        <v>0.193</v>
      </c>
      <c r="IJ9" s="47">
        <v>0.191</v>
      </c>
      <c r="IK9" s="47">
        <v>0.15260000000000001</v>
      </c>
      <c r="IL9" s="47">
        <v>0.13780000000000001</v>
      </c>
      <c r="IM9" s="47">
        <v>0.41639999999999999</v>
      </c>
      <c r="IN9" s="47">
        <v>0.4128</v>
      </c>
      <c r="IO9" s="47">
        <v>0.20549999999999999</v>
      </c>
      <c r="IP9" s="47">
        <v>0.20130000000000001</v>
      </c>
      <c r="IQ9" s="47">
        <v>0.23150000000000001</v>
      </c>
      <c r="IR9" s="47">
        <v>0.50480000000000003</v>
      </c>
      <c r="IS9" s="47">
        <v>0.54190000000000005</v>
      </c>
      <c r="IT9" s="47">
        <v>3.8399999999999997E-2</v>
      </c>
      <c r="IU9" s="47">
        <v>1.4481999999999999</v>
      </c>
      <c r="IV9" s="47">
        <v>0.56399999999999995</v>
      </c>
      <c r="IW9" s="47">
        <v>0.55679999999999996</v>
      </c>
      <c r="IX9" s="47">
        <v>0.64539999999999997</v>
      </c>
      <c r="IY9" s="47">
        <v>0.63970000000000005</v>
      </c>
      <c r="IZ9" s="48">
        <v>35.74</v>
      </c>
      <c r="JA9" s="48">
        <v>35.70137931</v>
      </c>
      <c r="JB9" s="48">
        <v>117.72758621</v>
      </c>
      <c r="JC9" s="48">
        <f t="shared" si="30"/>
        <v>29.272413790000002</v>
      </c>
      <c r="JD9" s="48">
        <f t="shared" si="31"/>
        <v>12.083652412512</v>
      </c>
      <c r="JE9" s="47">
        <v>0.35860882352941159</v>
      </c>
      <c r="JF9" s="47">
        <v>0.20501176470588231</v>
      </c>
      <c r="JG9" s="47">
        <v>0.13166176470588234</v>
      </c>
      <c r="JH9" s="47">
        <v>0.1335058823529412</v>
      </c>
      <c r="JI9" s="47">
        <v>0.10351764705882353</v>
      </c>
      <c r="JJ9" s="47">
        <v>9.2320588235294113E-2</v>
      </c>
      <c r="JK9" s="47">
        <v>0.45479326470588222</v>
      </c>
      <c r="JL9" s="47">
        <v>0.46001776470588229</v>
      </c>
      <c r="JM9" s="47">
        <v>0.2098789411764706</v>
      </c>
      <c r="JN9" s="47">
        <v>0.21681100000000003</v>
      </c>
      <c r="JO9" s="47">
        <v>0.27167991176470591</v>
      </c>
      <c r="JP9" s="47">
        <v>0.54975699999999994</v>
      </c>
      <c r="JQ9" s="47">
        <v>0.58838958823529397</v>
      </c>
      <c r="JR9" s="47">
        <v>2.9988235294117649E-2</v>
      </c>
      <c r="JS9" s="47">
        <v>1.7021363823529412</v>
      </c>
      <c r="JT9" s="47">
        <v>0.59585811764705898</v>
      </c>
      <c r="JU9" s="47">
        <v>0.60028720588235307</v>
      </c>
      <c r="JV9" s="47">
        <v>0.68153120588235272</v>
      </c>
      <c r="JW9" s="47">
        <v>0.68493802941176485</v>
      </c>
      <c r="JX9" s="48">
        <v>38.130000000000003</v>
      </c>
      <c r="JY9" s="48">
        <v>39.31</v>
      </c>
      <c r="JZ9" s="48">
        <v>141.86666667</v>
      </c>
      <c r="KA9" s="48">
        <f t="shared" si="32"/>
        <v>24.133333329999999</v>
      </c>
      <c r="KB9" s="48">
        <f t="shared" si="33"/>
        <v>11.101762053368567</v>
      </c>
      <c r="KC9" s="47">
        <v>0.47026901408450711</v>
      </c>
      <c r="KD9" s="47">
        <v>0.24149718309859144</v>
      </c>
      <c r="KE9" s="47">
        <v>0.10131549295774649</v>
      </c>
      <c r="KF9" s="47">
        <v>0.11777323943661974</v>
      </c>
      <c r="KG9" s="47">
        <v>0.10054225352112674</v>
      </c>
      <c r="KH9" s="47">
        <v>9.0414084507042206E-2</v>
      </c>
      <c r="KI9" s="47">
        <v>0.59604712676056348</v>
      </c>
      <c r="KJ9" s="47">
        <v>0.64180101408450696</v>
      </c>
      <c r="KK9" s="47">
        <v>0.34288938028169019</v>
      </c>
      <c r="KL9" s="47">
        <v>0.40788685915492962</v>
      </c>
      <c r="KM9" s="47">
        <v>0.31981292957746488</v>
      </c>
      <c r="KN9" s="47">
        <v>0.64500530985915494</v>
      </c>
      <c r="KO9" s="47">
        <v>0.67535357746478875</v>
      </c>
      <c r="KP9" s="47">
        <v>1.723098591549296E-2</v>
      </c>
      <c r="KQ9" s="47">
        <v>3.0153536338028175</v>
      </c>
      <c r="KR9" s="47">
        <v>0.50022419718309863</v>
      </c>
      <c r="KS9" s="47">
        <v>0.537323633802817</v>
      </c>
      <c r="KT9" s="47">
        <v>0.62105488732394387</v>
      </c>
      <c r="KU9" s="47">
        <v>0.6491549859154927</v>
      </c>
      <c r="KV9" s="48">
        <v>36.783333333000002</v>
      </c>
      <c r="KW9" s="48">
        <v>39.993333333000002</v>
      </c>
      <c r="KX9" s="48">
        <v>117.7</v>
      </c>
      <c r="KY9" s="48">
        <f t="shared" si="44"/>
        <v>53.3</v>
      </c>
      <c r="KZ9" s="48">
        <f t="shared" si="45"/>
        <v>34.207994050704222</v>
      </c>
      <c r="LA9" s="46">
        <v>-9999</v>
      </c>
      <c r="LB9" s="46">
        <v>-9999</v>
      </c>
      <c r="LC9" s="46">
        <v>-9999</v>
      </c>
      <c r="LD9" s="46">
        <v>-9999</v>
      </c>
      <c r="LE9" s="46">
        <v>-9999</v>
      </c>
      <c r="LF9" s="46">
        <v>-9999</v>
      </c>
      <c r="LG9" s="46">
        <v>-9999</v>
      </c>
      <c r="LH9" s="46">
        <v>-9999</v>
      </c>
      <c r="LI9" s="46">
        <v>-9999</v>
      </c>
      <c r="LJ9" s="46">
        <v>-9999</v>
      </c>
      <c r="LK9" s="46">
        <v>-9999</v>
      </c>
      <c r="LL9" s="46">
        <v>-9999</v>
      </c>
      <c r="LM9" s="46">
        <v>-9999</v>
      </c>
      <c r="LN9" s="46">
        <v>-9999</v>
      </c>
      <c r="LO9" s="46">
        <v>-9999</v>
      </c>
      <c r="LP9" s="46">
        <v>-9999</v>
      </c>
      <c r="LQ9" s="46">
        <v>-9999</v>
      </c>
      <c r="LR9" s="46">
        <v>-9999</v>
      </c>
      <c r="LS9" s="46">
        <v>-9999</v>
      </c>
      <c r="LT9" s="47">
        <f t="shared" si="34"/>
        <v>0</v>
      </c>
      <c r="LU9" s="46">
        <v>-9999</v>
      </c>
      <c r="LV9" s="46">
        <v>-9999</v>
      </c>
      <c r="LW9" s="46">
        <v>-9999</v>
      </c>
      <c r="LX9" s="46">
        <v>-9999</v>
      </c>
      <c r="LY9" s="46">
        <v>-9999</v>
      </c>
      <c r="LZ9" s="47">
        <v>0.52422727272727265</v>
      </c>
      <c r="MA9" s="47">
        <v>0.23619999999999999</v>
      </c>
      <c r="MB9" s="47">
        <v>7.4109090909090916E-2</v>
      </c>
      <c r="MC9" s="47">
        <v>9.75818181818182E-2</v>
      </c>
      <c r="MD9" s="47">
        <v>8.714545454545454E-2</v>
      </c>
      <c r="ME9" s="47">
        <v>7.9613636363636373E-2</v>
      </c>
      <c r="MF9" s="47">
        <v>0.68330800000000014</v>
      </c>
      <c r="MG9" s="47">
        <v>0.74861627272727282</v>
      </c>
      <c r="MH9" s="47">
        <v>0.41222363636363629</v>
      </c>
      <c r="MI9" s="47">
        <v>0.51822181818181812</v>
      </c>
      <c r="MJ9" s="47">
        <v>0.37831954545454544</v>
      </c>
      <c r="MK9" s="47">
        <v>0.71320009090909076</v>
      </c>
      <c r="ML9" s="47">
        <v>0.73512877272727262</v>
      </c>
      <c r="MM9" s="47">
        <v>1.0436363636363638E-2</v>
      </c>
      <c r="MN9" s="47">
        <v>4.3742756363636355</v>
      </c>
      <c r="MO9" s="47">
        <v>0.50677854545454548</v>
      </c>
      <c r="MP9" s="47">
        <v>0.55429581818181817</v>
      </c>
      <c r="MQ9" s="47">
        <v>0.64198081818181807</v>
      </c>
      <c r="MR9" s="47">
        <v>0.67649718181818186</v>
      </c>
      <c r="MS9" s="47">
        <f t="shared" si="36"/>
        <v>0.42825447497546604</v>
      </c>
      <c r="MT9" s="46">
        <v>-9999</v>
      </c>
      <c r="MU9" s="46">
        <v>-9999</v>
      </c>
      <c r="MV9" s="46">
        <v>-9999</v>
      </c>
      <c r="MW9" s="46">
        <v>-9999</v>
      </c>
      <c r="MX9" s="46">
        <v>-9999</v>
      </c>
      <c r="MY9" s="47">
        <v>0.42378529411764698</v>
      </c>
      <c r="MZ9" s="47">
        <v>0.19609705882352943</v>
      </c>
      <c r="NA9" s="47">
        <v>7.6611764705882365E-2</v>
      </c>
      <c r="NB9" s="47">
        <v>8.8626470588235293E-2</v>
      </c>
      <c r="NC9" s="47">
        <v>8.147941176470587E-2</v>
      </c>
      <c r="ND9" s="47">
        <v>7.1561764705882339E-2</v>
      </c>
      <c r="NE9" s="47">
        <v>0.65064838235294109</v>
      </c>
      <c r="NF9" s="47">
        <v>0.68924914705882356</v>
      </c>
      <c r="NG9" s="47">
        <v>0.3748205</v>
      </c>
      <c r="NH9" s="47">
        <v>0.43492597058823523</v>
      </c>
      <c r="NI9" s="47">
        <v>0.36581644117647066</v>
      </c>
      <c r="NJ9" s="47">
        <v>0.67448991176470607</v>
      </c>
      <c r="NK9" s="47">
        <v>0.70815114705882332</v>
      </c>
      <c r="NL9" s="47">
        <v>7.1470588235294109E-3</v>
      </c>
      <c r="NM9" s="47">
        <v>3.7891025000000003</v>
      </c>
      <c r="NN9" s="47">
        <v>0.53168026470588248</v>
      </c>
      <c r="NO9" s="47">
        <v>0.56252935294117667</v>
      </c>
      <c r="NP9" s="47">
        <v>0.6565633823529412</v>
      </c>
      <c r="NQ9" s="47">
        <v>0.67906205882352944</v>
      </c>
      <c r="NR9" s="47">
        <f t="shared" si="38"/>
        <v>0.25082024373554701</v>
      </c>
      <c r="NS9" s="47">
        <v>0.43618421052631584</v>
      </c>
      <c r="NT9" s="47">
        <v>0.22257894736842102</v>
      </c>
      <c r="NU9" s="47">
        <v>6.8426315789473682E-2</v>
      </c>
      <c r="NV9" s="47">
        <v>9.3202631578947343E-2</v>
      </c>
      <c r="NW9" s="47">
        <v>8.0028947368421033E-2</v>
      </c>
      <c r="NX9" s="47">
        <v>7.2694736842105256E-2</v>
      </c>
      <c r="NY9" s="47">
        <v>0.64662963157894737</v>
      </c>
      <c r="NZ9" s="47">
        <v>0.72726126315789497</v>
      </c>
      <c r="OA9" s="47">
        <v>0.40876318421052632</v>
      </c>
      <c r="OB9" s="47">
        <v>0.5284003421052631</v>
      </c>
      <c r="OC9" s="47">
        <v>0.32372571052631588</v>
      </c>
      <c r="OD9" s="47">
        <v>0.68868534210526322</v>
      </c>
      <c r="OE9" s="47">
        <v>0.71346923684210528</v>
      </c>
      <c r="OF9" s="47">
        <v>1.3173684210526317E-2</v>
      </c>
      <c r="OG9" s="47">
        <v>3.6844651842105258</v>
      </c>
      <c r="OH9" s="47">
        <v>0.44546139473684204</v>
      </c>
      <c r="OI9" s="47">
        <v>0.50080136842105261</v>
      </c>
      <c r="OJ9" s="47">
        <v>0.58080236842105259</v>
      </c>
      <c r="OK9" s="47">
        <v>0.62262460526315788</v>
      </c>
      <c r="OL9" s="47">
        <f t="shared" si="39"/>
        <v>0.41726404972896802</v>
      </c>
      <c r="OM9" s="47">
        <v>110.78947368421052</v>
      </c>
      <c r="ON9" s="48">
        <f>AR9-OM9+2</f>
        <v>92.21052631578948</v>
      </c>
      <c r="OO9" s="48">
        <f t="shared" si="40"/>
        <v>67.061143844875374</v>
      </c>
      <c r="OP9" s="47">
        <v>0.44338461538461543</v>
      </c>
      <c r="OQ9" s="47">
        <v>0.20399487179487183</v>
      </c>
      <c r="OR9" s="47">
        <v>6.1676923076923074E-2</v>
      </c>
      <c r="OS9" s="47">
        <v>7.9405128205128198E-2</v>
      </c>
      <c r="OT9" s="47">
        <v>7.2064102564102561E-2</v>
      </c>
      <c r="OU9" s="47">
        <v>6.6476923076923072E-2</v>
      </c>
      <c r="OV9" s="47">
        <v>0.6949996153846153</v>
      </c>
      <c r="OW9" s="47">
        <v>0.75445105128205137</v>
      </c>
      <c r="OX9" s="47">
        <v>0.43899346153846142</v>
      </c>
      <c r="OY9" s="47">
        <v>0.53513328205128186</v>
      </c>
      <c r="OZ9" s="47">
        <v>0.36874515384615397</v>
      </c>
      <c r="PA9" s="47">
        <v>0.71920487179487169</v>
      </c>
      <c r="PB9" s="47">
        <v>0.73811053846153829</v>
      </c>
      <c r="PC9" s="47">
        <v>7.3410256410256381E-3</v>
      </c>
      <c r="PD9" s="47">
        <v>4.5882298974358982</v>
      </c>
      <c r="PE9" s="47">
        <v>0.48888833333333337</v>
      </c>
      <c r="PF9" s="47">
        <v>0.53046523076923058</v>
      </c>
      <c r="PG9" s="47">
        <v>0.62619879487179475</v>
      </c>
      <c r="PH9" s="47">
        <v>0.65656353846153848</v>
      </c>
      <c r="PI9" s="47">
        <f t="shared" si="41"/>
        <v>0.38829754718549953</v>
      </c>
      <c r="PJ9" s="48">
        <v>139.83333333333334</v>
      </c>
      <c r="PK9" s="48">
        <f t="shared" si="6"/>
        <v>63.166666666666657</v>
      </c>
      <c r="PL9" s="45">
        <f t="shared" si="42"/>
        <v>47.656158072649568</v>
      </c>
    </row>
    <row r="10" spans="1:428" x14ac:dyDescent="0.25">
      <c r="A10" s="45">
        <v>9</v>
      </c>
      <c r="B10" s="45">
        <v>2</v>
      </c>
      <c r="C10" s="45">
        <v>402</v>
      </c>
      <c r="D10" s="45">
        <v>4</v>
      </c>
      <c r="E10" s="45" t="s">
        <v>64</v>
      </c>
      <c r="F10" s="45">
        <v>8</v>
      </c>
      <c r="G10" s="45">
        <f t="shared" si="7"/>
        <v>116.48000000000002</v>
      </c>
      <c r="H10" s="46">
        <v>104</v>
      </c>
      <c r="I10" s="45">
        <v>5.0212108570557756</v>
      </c>
      <c r="J10" s="47">
        <v>17.624938333704378</v>
      </c>
      <c r="K10" s="45">
        <v>1.3657926288901641</v>
      </c>
      <c r="L10" s="45">
        <v>15.127977897096399</v>
      </c>
      <c r="M10" s="45">
        <v>2.0892484062784593</v>
      </c>
      <c r="N10" s="47">
        <v>20.083569936251141</v>
      </c>
      <c r="O10" s="48">
        <v>9.6999999999999993</v>
      </c>
      <c r="P10" s="48">
        <v>9.6999999999999993</v>
      </c>
      <c r="Q10" s="48">
        <v>9.6999999999999993</v>
      </c>
      <c r="R10" s="48">
        <v>23.666666666666668</v>
      </c>
      <c r="S10" s="48">
        <v>34</v>
      </c>
      <c r="T10" s="48">
        <v>30</v>
      </c>
      <c r="U10" s="48">
        <v>43.333333333333336</v>
      </c>
      <c r="V10" s="48">
        <v>39.666666666666664</v>
      </c>
      <c r="W10" s="48">
        <v>49.333333333333336</v>
      </c>
      <c r="X10" s="48">
        <v>51.333333333333336</v>
      </c>
      <c r="Y10" s="48">
        <v>62</v>
      </c>
      <c r="Z10" s="48">
        <v>60.333333333333336</v>
      </c>
      <c r="AA10" s="48">
        <v>72.333333333333329</v>
      </c>
      <c r="AB10" s="48">
        <v>64</v>
      </c>
      <c r="AC10" s="48">
        <v>73</v>
      </c>
      <c r="AD10" s="48">
        <v>68.333333333333329</v>
      </c>
      <c r="AE10" s="48">
        <v>78.333333333333329</v>
      </c>
      <c r="AF10" s="48">
        <f t="shared" si="8"/>
        <v>64.222222222222229</v>
      </c>
      <c r="AG10" s="48">
        <f t="shared" si="9"/>
        <v>64.222222222222229</v>
      </c>
      <c r="AH10" s="48">
        <v>73</v>
      </c>
      <c r="AI10" s="48">
        <v>82</v>
      </c>
      <c r="AJ10" s="48">
        <v>131</v>
      </c>
      <c r="AK10" s="48">
        <v>147</v>
      </c>
      <c r="AL10" s="48">
        <v>166</v>
      </c>
      <c r="AM10" s="48">
        <v>171</v>
      </c>
      <c r="AN10" s="48">
        <v>178</v>
      </c>
      <c r="AO10" s="48">
        <v>189</v>
      </c>
      <c r="AP10" s="48">
        <v>199</v>
      </c>
      <c r="AQ10" s="48">
        <v>199</v>
      </c>
      <c r="AR10" s="48">
        <v>201</v>
      </c>
      <c r="AS10" s="48">
        <v>203</v>
      </c>
      <c r="AT10" s="49">
        <v>47.1</v>
      </c>
      <c r="AU10" s="49">
        <v>44.8</v>
      </c>
      <c r="AV10" s="49">
        <v>40.799999999999997</v>
      </c>
      <c r="AW10" s="49">
        <v>48.4</v>
      </c>
      <c r="AX10" s="49">
        <v>42.2</v>
      </c>
      <c r="AY10" s="49">
        <v>38.5</v>
      </c>
      <c r="AZ10" s="49">
        <v>41.4</v>
      </c>
      <c r="BA10" s="49">
        <v>44.1</v>
      </c>
      <c r="BB10" s="49">
        <v>40</v>
      </c>
      <c r="BC10" s="49">
        <v>41.4</v>
      </c>
      <c r="BD10" s="45">
        <v>4.78</v>
      </c>
      <c r="BE10" s="45">
        <v>5.39</v>
      </c>
      <c r="BF10" s="45">
        <v>5.0599999999999996</v>
      </c>
      <c r="BG10" s="45">
        <v>3.73</v>
      </c>
      <c r="BH10" s="45">
        <v>4.0199999999999996</v>
      </c>
      <c r="BI10" s="45">
        <v>4.0999999999999996</v>
      </c>
      <c r="BJ10" s="45">
        <v>4.43</v>
      </c>
      <c r="BK10" s="45">
        <v>4.58</v>
      </c>
      <c r="BL10" s="45">
        <v>3.96</v>
      </c>
      <c r="BM10" s="45">
        <v>3.59</v>
      </c>
      <c r="BN10" s="45">
        <v>23486.086086086085</v>
      </c>
      <c r="BO10" s="45">
        <v>19557.826520438681</v>
      </c>
      <c r="BP10" s="49">
        <v>12455.344655344656</v>
      </c>
      <c r="BQ10" s="45">
        <v>9674.5019920318737</v>
      </c>
      <c r="BR10" s="45">
        <v>5254.6812749003984</v>
      </c>
      <c r="BS10" s="45">
        <v>6978.3</v>
      </c>
      <c r="BT10" s="49">
        <v>10751.144278606966</v>
      </c>
      <c r="BU10" s="49">
        <v>6529.640718562875</v>
      </c>
      <c r="BV10" s="49">
        <v>1514.6560319042871</v>
      </c>
      <c r="BW10" s="49">
        <v>585.55347091932458</v>
      </c>
      <c r="BX10" s="48">
        <v>235.83999999999997</v>
      </c>
      <c r="BY10" s="45">
        <v>10</v>
      </c>
      <c r="BZ10" s="45">
        <v>210.27999999999997</v>
      </c>
      <c r="CA10" s="45">
        <v>86</v>
      </c>
      <c r="CB10" s="45">
        <v>84.08</v>
      </c>
      <c r="CC10" s="45">
        <v>206.89</v>
      </c>
      <c r="CD10" s="45">
        <v>124.76999999999998</v>
      </c>
      <c r="CE10" s="45">
        <v>86.44</v>
      </c>
      <c r="CF10" s="48">
        <f t="shared" si="10"/>
        <v>847.45098039215691</v>
      </c>
      <c r="CG10" s="48">
        <f t="shared" si="11"/>
        <v>756.65266106442573</v>
      </c>
      <c r="CH10" s="48">
        <f t="shared" si="0"/>
        <v>2312.1568627450974</v>
      </c>
      <c r="CI10" s="48">
        <f t="shared" si="1"/>
        <v>2061.5686274509799</v>
      </c>
      <c r="CJ10" s="48">
        <f t="shared" si="12"/>
        <v>824.31372549019613</v>
      </c>
      <c r="CK10" s="48">
        <f t="shared" si="12"/>
        <v>2028.333333333333</v>
      </c>
      <c r="CL10" s="48">
        <f t="shared" si="13"/>
        <v>7226.3725490196057</v>
      </c>
      <c r="CM10" s="48">
        <f t="shared" si="14"/>
        <v>1223.2352941176468</v>
      </c>
      <c r="CN10" s="48">
        <v>60.87</v>
      </c>
      <c r="CO10" s="48">
        <v>58.79</v>
      </c>
      <c r="CP10" s="48">
        <f t="shared" si="15"/>
        <v>5.1099999999999852</v>
      </c>
      <c r="CQ10" s="45">
        <v>3.38</v>
      </c>
      <c r="CR10" s="45">
        <f t="shared" si="16"/>
        <v>78.150901960784282</v>
      </c>
      <c r="CS10" s="45">
        <v>1.1399999999999999</v>
      </c>
      <c r="CT10" s="45">
        <f t="shared" si="17"/>
        <v>23.501882352941166</v>
      </c>
      <c r="CU10" s="45">
        <v>1.75</v>
      </c>
      <c r="CV10" s="45">
        <f t="shared" si="18"/>
        <v>14.425490196078433</v>
      </c>
      <c r="CW10" s="45">
        <v>3.65</v>
      </c>
      <c r="CX10" s="45">
        <f t="shared" si="19"/>
        <v>44.648088235294104</v>
      </c>
      <c r="CY10" s="48">
        <f t="shared" si="20"/>
        <v>160.72636274509799</v>
      </c>
      <c r="CZ10" s="48">
        <f t="shared" si="21"/>
        <v>143.50568102240891</v>
      </c>
      <c r="DA10" s="45">
        <v>16.7</v>
      </c>
      <c r="DB10" s="48">
        <v>5.13</v>
      </c>
      <c r="DC10" s="45">
        <f t="shared" si="22"/>
        <v>4420.8161799037644</v>
      </c>
      <c r="DD10" s="45">
        <v>1.86</v>
      </c>
      <c r="DE10" s="45">
        <f t="shared" si="23"/>
        <v>0.36257309941520471</v>
      </c>
      <c r="DF10" s="45">
        <f t="shared" si="24"/>
        <v>1602.8690242925929</v>
      </c>
      <c r="DG10" s="45">
        <v>3723.8555555555554</v>
      </c>
      <c r="DH10" s="45">
        <v>2932.6999999999994</v>
      </c>
      <c r="DI10" s="45">
        <f t="shared" si="25"/>
        <v>1085.0989999999997</v>
      </c>
      <c r="DJ10" s="45">
        <f t="shared" si="26"/>
        <v>1237.0128599999996</v>
      </c>
      <c r="DK10" s="45">
        <f t="shared" si="43"/>
        <v>1377.8265555555554</v>
      </c>
      <c r="DL10" s="47">
        <v>2.46</v>
      </c>
      <c r="DM10" s="47">
        <f t="shared" si="27"/>
        <v>2.4</v>
      </c>
      <c r="DN10" s="47">
        <v>2435</v>
      </c>
      <c r="DO10" s="47">
        <f t="shared" si="2"/>
        <v>0.46783625730994149</v>
      </c>
      <c r="DP10" s="45">
        <f t="shared" si="3"/>
        <v>2119.9235482579452</v>
      </c>
      <c r="DQ10" s="45">
        <f t="shared" si="4"/>
        <v>2098.379609759389</v>
      </c>
      <c r="DR10" s="47">
        <v>0.58018888888888898</v>
      </c>
      <c r="DS10" s="47">
        <v>0.43176222222222216</v>
      </c>
      <c r="DT10" s="47">
        <v>0.43310444444444457</v>
      </c>
      <c r="DU10" s="47">
        <v>0.35542000000000001</v>
      </c>
      <c r="DV10" s="47">
        <v>0.21867333333333328</v>
      </c>
      <c r="DW10" s="47">
        <v>0.20033999999999996</v>
      </c>
      <c r="DX10" s="47">
        <v>0.2400834222222222</v>
      </c>
      <c r="DY10" s="47">
        <v>0.14502213333333333</v>
      </c>
      <c r="DZ10" s="47">
        <v>9.6898711111111105E-2</v>
      </c>
      <c r="EA10" s="47">
        <v>-1.6119555555555545E-3</v>
      </c>
      <c r="EB10" s="47">
        <v>0.14659331111111107</v>
      </c>
      <c r="EC10" s="47">
        <v>0.45241164444444437</v>
      </c>
      <c r="ED10" s="47">
        <v>0.48650453333333332</v>
      </c>
      <c r="EE10" s="47">
        <v>0.13674666666666666</v>
      </c>
      <c r="EF10" s="47">
        <v>0.63247353333333345</v>
      </c>
      <c r="EG10" s="47">
        <v>1.0125961999999999</v>
      </c>
      <c r="EH10" s="47">
        <v>0.61003915555555543</v>
      </c>
      <c r="EI10" s="47">
        <v>1.010591111111111</v>
      </c>
      <c r="EJ10" s="47">
        <v>0.65947855555555568</v>
      </c>
      <c r="EK10" s="45">
        <v>0.60340625000000003</v>
      </c>
      <c r="EL10" s="45">
        <v>0.45542500000000002</v>
      </c>
      <c r="EM10" s="45">
        <v>0.43736249999999999</v>
      </c>
      <c r="EN10" s="45">
        <v>0.40159999999999996</v>
      </c>
      <c r="EO10" s="45">
        <v>0.26954375000000008</v>
      </c>
      <c r="EP10" s="45">
        <v>0.24742499999999992</v>
      </c>
      <c r="EQ10" s="45">
        <v>0.2006996875</v>
      </c>
      <c r="ER10" s="45">
        <v>0.15940062499999999</v>
      </c>
      <c r="ES10" s="45">
        <v>6.2746250000000003E-2</v>
      </c>
      <c r="ET10" s="45">
        <v>2.0141250000000003E-2</v>
      </c>
      <c r="EU10" s="45">
        <v>0.13971237500000003</v>
      </c>
      <c r="EV10" s="45">
        <v>0.38227381250000009</v>
      </c>
      <c r="EW10" s="45">
        <v>0.41827606249999999</v>
      </c>
      <c r="EX10" s="45">
        <v>0.13205624999999996</v>
      </c>
      <c r="EY10" s="45">
        <v>0.50243437499999999</v>
      </c>
      <c r="EZ10" s="45">
        <v>0.87762312499999995</v>
      </c>
      <c r="FA10" s="45">
        <v>0.69613275000000008</v>
      </c>
      <c r="FB10" s="45">
        <v>0.89249543750000004</v>
      </c>
      <c r="FC10" s="45">
        <v>0.73319581249999988</v>
      </c>
      <c r="FD10" s="47">
        <v>0.57346666666666668</v>
      </c>
      <c r="FE10" s="47">
        <v>0.39696666666666663</v>
      </c>
      <c r="FF10" s="47">
        <v>0.40278571428571441</v>
      </c>
      <c r="FG10" s="47">
        <v>0.34426666666666667</v>
      </c>
      <c r="FH10" s="47">
        <v>0.25399047619047621</v>
      </c>
      <c r="FI10" s="47">
        <v>0.22149523809523805</v>
      </c>
      <c r="FJ10" s="47">
        <v>0.24961399999999997</v>
      </c>
      <c r="FK10" s="47">
        <v>0.17460928571428569</v>
      </c>
      <c r="FL10" s="47">
        <v>7.1130428571428567E-2</v>
      </c>
      <c r="FM10" s="47">
        <v>-7.3212857142857142E-3</v>
      </c>
      <c r="FN10" s="47">
        <v>0.18171457142857142</v>
      </c>
      <c r="FO10" s="47">
        <v>0.3858638095238095</v>
      </c>
      <c r="FP10" s="47">
        <v>0.44255847619047628</v>
      </c>
      <c r="FQ10" s="47">
        <v>9.0276190476190468E-2</v>
      </c>
      <c r="FR10" s="47">
        <v>0.66628980952380945</v>
      </c>
      <c r="FS10" s="47">
        <v>1.0468852380952383</v>
      </c>
      <c r="FT10" s="47">
        <v>0.72844685714285706</v>
      </c>
      <c r="FU10" s="47">
        <v>1.0393565238095239</v>
      </c>
      <c r="FV10" s="47">
        <v>0.76979761904761923</v>
      </c>
      <c r="FW10" s="47">
        <v>0.66094444444444445</v>
      </c>
      <c r="FX10" s="47">
        <v>0.4482888888888889</v>
      </c>
      <c r="FY10" s="47">
        <v>0.45650555555555555</v>
      </c>
      <c r="FZ10" s="47">
        <v>0.39826666666666671</v>
      </c>
      <c r="GA10" s="47">
        <v>0.29057222222222223</v>
      </c>
      <c r="GB10" s="47">
        <v>0.25259444444444445</v>
      </c>
      <c r="GC10" s="47">
        <v>0.24790166666666666</v>
      </c>
      <c r="GD10" s="47">
        <v>0.18283811111111109</v>
      </c>
      <c r="GE10" s="47">
        <v>5.9002722222222213E-2</v>
      </c>
      <c r="GF10" s="47">
        <v>-9.1933888888888881E-3</v>
      </c>
      <c r="GG10" s="47">
        <v>0.19168588888888893</v>
      </c>
      <c r="GH10" s="47">
        <v>0.38907505555555555</v>
      </c>
      <c r="GI10" s="47">
        <v>0.44691616666666673</v>
      </c>
      <c r="GJ10" s="47">
        <v>0.10769444444444445</v>
      </c>
      <c r="GK10" s="47">
        <v>0.65991011111111098</v>
      </c>
      <c r="GL10" s="47">
        <v>1.0505053888888889</v>
      </c>
      <c r="GM10" s="47">
        <v>0.7722919444444446</v>
      </c>
      <c r="GN10" s="47">
        <v>1.0417049999999999</v>
      </c>
      <c r="GO10" s="47">
        <v>0.8085039444444444</v>
      </c>
      <c r="GP10" s="47">
        <v>0.52965714285714283</v>
      </c>
      <c r="GQ10" s="47">
        <v>0.37175428571428565</v>
      </c>
      <c r="GR10" s="47">
        <v>0.34627142857142856</v>
      </c>
      <c r="GS10" s="47">
        <v>0.34241142857142853</v>
      </c>
      <c r="GT10" s="47">
        <v>0.22907428571428576</v>
      </c>
      <c r="GU10" s="47">
        <v>0.20057428571428573</v>
      </c>
      <c r="GV10" s="47">
        <v>0.21453211428571425</v>
      </c>
      <c r="GW10" s="47">
        <v>0.20910419999999996</v>
      </c>
      <c r="GX10" s="47">
        <v>4.1121142857142856E-2</v>
      </c>
      <c r="GY10" s="47">
        <v>3.5385228571428562E-2</v>
      </c>
      <c r="GZ10" s="47">
        <v>0.17503268571428571</v>
      </c>
      <c r="HA10" s="47">
        <v>0.39583645714285726</v>
      </c>
      <c r="HB10" s="47">
        <v>0.45030091428571412</v>
      </c>
      <c r="HC10" s="47">
        <v>0.11333714285714286</v>
      </c>
      <c r="HD10" s="47">
        <v>0.54910702857142857</v>
      </c>
      <c r="HE10" s="47">
        <v>0.8428623428571429</v>
      </c>
      <c r="HF10" s="47">
        <v>0.82030051428571404</v>
      </c>
      <c r="HG10" s="47">
        <v>0.86546122857142838</v>
      </c>
      <c r="HH10" s="47">
        <v>0.8468355428571428</v>
      </c>
      <c r="HI10" s="45">
        <v>0.45483703703703693</v>
      </c>
      <c r="HJ10" s="45">
        <v>0.29285185185185192</v>
      </c>
      <c r="HK10" s="45">
        <v>0.28487407407407406</v>
      </c>
      <c r="HL10" s="45">
        <v>0.255</v>
      </c>
      <c r="HM10" s="45">
        <v>0.19764074074074073</v>
      </c>
      <c r="HN10" s="45">
        <v>0.17017407407407401</v>
      </c>
      <c r="HO10" s="45">
        <v>0.2790287407407408</v>
      </c>
      <c r="HP10" s="45">
        <v>0.2282517777777778</v>
      </c>
      <c r="HQ10" s="45">
        <v>6.8995777777777781E-2</v>
      </c>
      <c r="HR10" s="45">
        <v>1.4564962962962964E-2</v>
      </c>
      <c r="HS10" s="45">
        <v>0.21499533333333329</v>
      </c>
      <c r="HT10" s="45">
        <v>0.39186518518518515</v>
      </c>
      <c r="HU10" s="45">
        <v>0.45335044444444439</v>
      </c>
      <c r="HV10" s="45">
        <v>5.735925925925927E-2</v>
      </c>
      <c r="HW10" s="45">
        <v>0.79388062962962991</v>
      </c>
      <c r="HX10" s="45">
        <v>0.99879933333333326</v>
      </c>
      <c r="HY10" s="45">
        <v>0.78678281481481471</v>
      </c>
      <c r="HZ10" s="45">
        <v>0.99989300000000003</v>
      </c>
      <c r="IA10" s="45">
        <v>0.82520014814814824</v>
      </c>
      <c r="IB10" s="46">
        <v>-9999</v>
      </c>
      <c r="IC10" s="46">
        <v>-9999</v>
      </c>
      <c r="ID10" s="46">
        <v>-9999</v>
      </c>
      <c r="IE10" s="46">
        <v>-9999</v>
      </c>
      <c r="IF10" s="46">
        <v>-9999</v>
      </c>
      <c r="IG10" s="47">
        <v>0.41970000000000002</v>
      </c>
      <c r="IH10" s="47">
        <v>0.26829999999999998</v>
      </c>
      <c r="II10" s="47">
        <v>0.20549999999999999</v>
      </c>
      <c r="IJ10" s="47">
        <v>0.20150000000000001</v>
      </c>
      <c r="IK10" s="47">
        <v>0.15260000000000001</v>
      </c>
      <c r="IL10" s="47">
        <v>0.13600000000000001</v>
      </c>
      <c r="IM10" s="47">
        <v>0.34589999999999999</v>
      </c>
      <c r="IN10" s="47">
        <v>0.3397</v>
      </c>
      <c r="IO10" s="47">
        <v>0.14249999999999999</v>
      </c>
      <c r="IP10" s="47">
        <v>0.1351</v>
      </c>
      <c r="IQ10" s="47">
        <v>0.2165</v>
      </c>
      <c r="IR10" s="47">
        <v>0.46210000000000001</v>
      </c>
      <c r="IS10" s="47">
        <v>0.50600000000000001</v>
      </c>
      <c r="IT10" s="47">
        <v>4.8899999999999999E-2</v>
      </c>
      <c r="IU10" s="47">
        <v>1.1195999999999999</v>
      </c>
      <c r="IV10" s="47">
        <v>0.67300000000000004</v>
      </c>
      <c r="IW10" s="47">
        <v>0.64539999999999997</v>
      </c>
      <c r="IX10" s="47">
        <v>0.73129999999999995</v>
      </c>
      <c r="IY10" s="47">
        <v>0.70899999999999996</v>
      </c>
      <c r="IZ10" s="48">
        <v>37.228214285999996</v>
      </c>
      <c r="JA10" s="48">
        <v>37.014642856999998</v>
      </c>
      <c r="JB10" s="48">
        <v>126.83571429</v>
      </c>
      <c r="JC10" s="48">
        <f t="shared" si="30"/>
        <v>20.164285710000001</v>
      </c>
      <c r="JD10" s="48">
        <f t="shared" si="31"/>
        <v>6.8498078556870006</v>
      </c>
      <c r="JE10" s="47">
        <v>0.36820943396226408</v>
      </c>
      <c r="JF10" s="47">
        <v>0.20399622641509443</v>
      </c>
      <c r="JG10" s="47">
        <v>0.13183396226415092</v>
      </c>
      <c r="JH10" s="47">
        <v>0.13679433962264148</v>
      </c>
      <c r="JI10" s="47">
        <v>0.10639245283018865</v>
      </c>
      <c r="JJ10" s="47">
        <v>9.3769811320754681E-2</v>
      </c>
      <c r="JK10" s="47">
        <v>0.45206033962264136</v>
      </c>
      <c r="JL10" s="47">
        <v>0.46978235849056604</v>
      </c>
      <c r="JM10" s="47">
        <v>0.19743952830188682</v>
      </c>
      <c r="JN10" s="47">
        <v>0.2192951886792453</v>
      </c>
      <c r="JO10" s="47">
        <v>0.28369767924528294</v>
      </c>
      <c r="JP10" s="47">
        <v>0.5467247735849059</v>
      </c>
      <c r="JQ10" s="47">
        <v>0.5890157547169812</v>
      </c>
      <c r="JR10" s="47">
        <v>3.0401886792452839E-2</v>
      </c>
      <c r="JS10" s="47">
        <v>1.7623676603773584</v>
      </c>
      <c r="JT10" s="47">
        <v>0.63079903773584911</v>
      </c>
      <c r="JU10" s="47">
        <v>0.64860154716981122</v>
      </c>
      <c r="JV10" s="47">
        <v>0.71306652830188688</v>
      </c>
      <c r="JW10" s="47">
        <v>0.72715937735849057</v>
      </c>
      <c r="JX10" s="48">
        <v>40.766097561000002</v>
      </c>
      <c r="JY10" s="48">
        <v>39.892439023999998</v>
      </c>
      <c r="JZ10" s="48">
        <v>138.25365854</v>
      </c>
      <c r="KA10" s="48">
        <f t="shared" si="32"/>
        <v>27.746341459999996</v>
      </c>
      <c r="KB10" s="48">
        <f t="shared" si="33"/>
        <v>13.034741730563374</v>
      </c>
      <c r="KC10" s="47">
        <v>0.41610499999999989</v>
      </c>
      <c r="KD10" s="47">
        <v>0.21225999999999998</v>
      </c>
      <c r="KE10" s="47">
        <v>0.11460166666666666</v>
      </c>
      <c r="KF10" s="47">
        <v>0.12152333333333333</v>
      </c>
      <c r="KG10" s="47">
        <v>0.10053333333333332</v>
      </c>
      <c r="KH10" s="47">
        <v>8.5243333333333351E-2</v>
      </c>
      <c r="KI10" s="47">
        <v>0.53694843333333353</v>
      </c>
      <c r="KJ10" s="47">
        <v>0.56097513333333326</v>
      </c>
      <c r="KK10" s="47">
        <v>0.26918741666666668</v>
      </c>
      <c r="KL10" s="47">
        <v>0.30111664999999999</v>
      </c>
      <c r="KM10" s="47">
        <v>0.31927555000000007</v>
      </c>
      <c r="KN10" s="47">
        <v>0.60253484999999996</v>
      </c>
      <c r="KO10" s="47">
        <v>0.65219265000000015</v>
      </c>
      <c r="KP10" s="47">
        <v>2.0990000000000005E-2</v>
      </c>
      <c r="KQ10" s="47">
        <v>2.512254533333333</v>
      </c>
      <c r="KR10" s="47">
        <v>0.58802698333333336</v>
      </c>
      <c r="KS10" s="47">
        <v>0.60716028333333305</v>
      </c>
      <c r="KT10" s="47">
        <v>0.68817661666666685</v>
      </c>
      <c r="KU10" s="47">
        <v>0.70282261666666679</v>
      </c>
      <c r="KV10" s="48">
        <v>36.904499999999999</v>
      </c>
      <c r="KW10" s="48">
        <v>39.524999999999999</v>
      </c>
      <c r="KX10" s="48">
        <v>132.51</v>
      </c>
      <c r="KY10" s="48">
        <f t="shared" si="44"/>
        <v>38.490000000000009</v>
      </c>
      <c r="KZ10" s="48">
        <f t="shared" si="45"/>
        <v>21.591932882000002</v>
      </c>
      <c r="LA10" s="47">
        <v>0.49341851851851848</v>
      </c>
      <c r="LB10" s="47">
        <v>0.23766296296296299</v>
      </c>
      <c r="LC10" s="47">
        <v>8.96148148148148E-2</v>
      </c>
      <c r="LD10" s="47">
        <v>0.11077037037037038</v>
      </c>
      <c r="LE10" s="47">
        <v>0.10298888888888889</v>
      </c>
      <c r="LF10" s="47">
        <v>9.2559259259259258E-2</v>
      </c>
      <c r="LG10" s="47">
        <v>0.63184540740740736</v>
      </c>
      <c r="LH10" s="47">
        <v>0.69103811111111124</v>
      </c>
      <c r="LI10" s="47">
        <v>0.36350511111111106</v>
      </c>
      <c r="LJ10" s="47">
        <v>0.45156925925925934</v>
      </c>
      <c r="LK10" s="47">
        <v>0.34894518518518514</v>
      </c>
      <c r="LL10" s="47">
        <v>0.65310181481481477</v>
      </c>
      <c r="LM10" s="47">
        <v>0.68265748148148142</v>
      </c>
      <c r="LN10" s="47">
        <v>7.7814814814814821E-3</v>
      </c>
      <c r="LO10" s="47">
        <v>3.4726275555555555</v>
      </c>
      <c r="LP10" s="47">
        <v>0.505207925925926</v>
      </c>
      <c r="LQ10" s="47">
        <v>0.55250796296296301</v>
      </c>
      <c r="LR10" s="47">
        <v>0.63259014814814807</v>
      </c>
      <c r="LS10" s="47">
        <v>0.66766877777777778</v>
      </c>
      <c r="LT10" s="47">
        <f t="shared" si="34"/>
        <v>0.32532598213356378</v>
      </c>
      <c r="LU10" s="48">
        <v>42.117142856999997</v>
      </c>
      <c r="LV10" s="48">
        <v>40.090000000000003</v>
      </c>
      <c r="LW10" s="48">
        <v>116.37142857000001</v>
      </c>
      <c r="LX10" s="48">
        <f t="shared" ref="LX10:LX41" si="46">AO8-LW10</f>
        <v>72.628571429999994</v>
      </c>
      <c r="LY10" s="48">
        <f t="shared" si="35"/>
        <v>50.189110813685616</v>
      </c>
      <c r="LZ10" s="47">
        <v>0.42023636363636374</v>
      </c>
      <c r="MA10" s="47">
        <v>0.1906727272727273</v>
      </c>
      <c r="MB10" s="47">
        <v>8.6736363636363639E-2</v>
      </c>
      <c r="MC10" s="47">
        <v>9.8645454545454564E-2</v>
      </c>
      <c r="MD10" s="47">
        <v>8.2177272727272724E-2</v>
      </c>
      <c r="ME10" s="47">
        <v>7.0431818181818179E-2</v>
      </c>
      <c r="MF10" s="47">
        <v>0.60537459090909107</v>
      </c>
      <c r="MG10" s="47">
        <v>0.64247777272727269</v>
      </c>
      <c r="MH10" s="47">
        <v>0.30750972727272735</v>
      </c>
      <c r="MI10" s="47">
        <v>0.36510709090909094</v>
      </c>
      <c r="MJ10" s="47">
        <v>0.37190427272727278</v>
      </c>
      <c r="MK10" s="47">
        <v>0.65975459090909083</v>
      </c>
      <c r="ML10" s="47">
        <v>0.70218640909090924</v>
      </c>
      <c r="MM10" s="47">
        <v>1.6468181818181816E-2</v>
      </c>
      <c r="MN10" s="47">
        <v>3.2989255909090902</v>
      </c>
      <c r="MO10" s="47">
        <v>0.59404109090909085</v>
      </c>
      <c r="MP10" s="47">
        <v>0.62487472727272719</v>
      </c>
      <c r="MQ10" s="47">
        <v>0.70421059090909088</v>
      </c>
      <c r="MR10" s="47">
        <v>0.72677672727272735</v>
      </c>
      <c r="MS10" s="47">
        <f t="shared" si="36"/>
        <v>0.1880227740564645</v>
      </c>
      <c r="MT10" s="48">
        <v>59.2</v>
      </c>
      <c r="MU10" s="48">
        <v>39.54</v>
      </c>
      <c r="MV10" s="48">
        <v>187.95</v>
      </c>
      <c r="MW10" s="46">
        <v>-9999</v>
      </c>
      <c r="MX10" s="46">
        <v>-9999</v>
      </c>
      <c r="MY10" s="47">
        <v>0.35952941176470582</v>
      </c>
      <c r="MZ10" s="47">
        <v>0.16692352941176467</v>
      </c>
      <c r="NA10" s="47">
        <v>8.3902941176470597E-2</v>
      </c>
      <c r="NB10" s="47">
        <v>8.9341176470588229E-2</v>
      </c>
      <c r="NC10" s="47">
        <v>8.040588235294116E-2</v>
      </c>
      <c r="ND10" s="47">
        <v>6.9052941176470595E-2</v>
      </c>
      <c r="NE10" s="47">
        <v>0.5886092647058826</v>
      </c>
      <c r="NF10" s="47">
        <v>0.60746044117647069</v>
      </c>
      <c r="NG10" s="47">
        <v>0.29245970588235304</v>
      </c>
      <c r="NH10" s="47">
        <v>0.32114929411764709</v>
      </c>
      <c r="NI10" s="47">
        <v>0.36237817647058818</v>
      </c>
      <c r="NJ10" s="47">
        <v>0.62225608823529399</v>
      </c>
      <c r="NK10" s="47">
        <v>0.66746123529411772</v>
      </c>
      <c r="NL10" s="47">
        <v>8.9352941176470552E-3</v>
      </c>
      <c r="NM10" s="47">
        <v>3.0436866176470598</v>
      </c>
      <c r="NN10" s="47">
        <v>0.60967332352941161</v>
      </c>
      <c r="NO10" s="47">
        <v>0.62593352941176494</v>
      </c>
      <c r="NP10" s="47">
        <v>0.71356020588235292</v>
      </c>
      <c r="NQ10" s="47">
        <v>0.72542238235294132</v>
      </c>
      <c r="NR10" s="47">
        <f t="shared" si="38"/>
        <v>0.13429833816879352</v>
      </c>
      <c r="NS10" s="47">
        <v>0.39863478260869578</v>
      </c>
      <c r="NT10" s="47">
        <v>0.20904347826086964</v>
      </c>
      <c r="NU10" s="47">
        <v>7.5006521739130444E-2</v>
      </c>
      <c r="NV10" s="47">
        <v>9.4504347826086951E-2</v>
      </c>
      <c r="NW10" s="47">
        <v>7.9682608695652191E-2</v>
      </c>
      <c r="NX10" s="47">
        <v>7.1495652173913044E-2</v>
      </c>
      <c r="NY10" s="47">
        <v>0.60749719565217364</v>
      </c>
      <c r="NZ10" s="47">
        <v>0.674360065217391</v>
      </c>
      <c r="OA10" s="47">
        <v>0.37224345652173912</v>
      </c>
      <c r="OB10" s="47">
        <v>0.46756236956521741</v>
      </c>
      <c r="OC10" s="47">
        <v>0.30767543478260861</v>
      </c>
      <c r="OD10" s="47">
        <v>0.66028199999999981</v>
      </c>
      <c r="OE10" s="47">
        <v>0.68972015217391303</v>
      </c>
      <c r="OF10" s="47">
        <v>1.4821739130434781E-2</v>
      </c>
      <c r="OG10" s="47">
        <v>3.2339977608695643</v>
      </c>
      <c r="OH10" s="47">
        <v>0.45897402173913049</v>
      </c>
      <c r="OI10" s="47">
        <v>0.5079392608695652</v>
      </c>
      <c r="OJ10" s="47">
        <v>0.58553480434782601</v>
      </c>
      <c r="OK10" s="47">
        <v>0.62312693478260872</v>
      </c>
      <c r="OL10" s="47">
        <f t="shared" si="39"/>
        <v>0.30971733422046493</v>
      </c>
      <c r="OM10" s="47">
        <v>153.51219512195121</v>
      </c>
      <c r="ON10" s="46">
        <v>-9999</v>
      </c>
      <c r="OO10" s="46">
        <v>-9999</v>
      </c>
      <c r="OP10" s="47">
        <v>0.41359298245614029</v>
      </c>
      <c r="OQ10" s="47">
        <v>0.19123157894736839</v>
      </c>
      <c r="OR10" s="47">
        <v>6.0515789473684217E-2</v>
      </c>
      <c r="OS10" s="47">
        <v>7.7894736842105253E-2</v>
      </c>
      <c r="OT10" s="47">
        <v>7.074210526315787E-2</v>
      </c>
      <c r="OU10" s="47">
        <v>6.4933333333333343E-2</v>
      </c>
      <c r="OV10" s="47">
        <v>0.67526935087719298</v>
      </c>
      <c r="OW10" s="47">
        <v>0.73721992982456164</v>
      </c>
      <c r="OX10" s="47">
        <v>0.4163677719298246</v>
      </c>
      <c r="OY10" s="47">
        <v>0.51518456140350888</v>
      </c>
      <c r="OZ10" s="47">
        <v>0.36390636842105267</v>
      </c>
      <c r="PA10" s="47">
        <v>0.70133707017543867</v>
      </c>
      <c r="PB10" s="47">
        <v>0.72271371929824579</v>
      </c>
      <c r="PC10" s="47">
        <v>7.1526315789473679E-3</v>
      </c>
      <c r="PD10" s="47">
        <v>4.3485323157894742</v>
      </c>
      <c r="PE10" s="47">
        <v>0.49430243859649131</v>
      </c>
      <c r="PF10" s="47">
        <v>0.53962433333333326</v>
      </c>
      <c r="PG10" s="47">
        <v>0.62867021052631578</v>
      </c>
      <c r="PH10" s="47">
        <v>0.66191398245614019</v>
      </c>
      <c r="PI10" s="47">
        <f t="shared" si="41"/>
        <v>0.34143601761404707</v>
      </c>
      <c r="PJ10" s="48">
        <v>140.89285714285714</v>
      </c>
      <c r="PK10" s="48">
        <f t="shared" si="6"/>
        <v>62.107142857142861</v>
      </c>
      <c r="PL10" s="45">
        <f t="shared" si="42"/>
        <v>45.786623498746884</v>
      </c>
    </row>
    <row r="11" spans="1:428" x14ac:dyDescent="0.25">
      <c r="A11" s="45">
        <v>10</v>
      </c>
      <c r="B11" s="45">
        <v>2</v>
      </c>
      <c r="C11" s="45">
        <v>402</v>
      </c>
      <c r="D11" s="45">
        <v>4</v>
      </c>
      <c r="E11" s="45" t="s">
        <v>64</v>
      </c>
      <c r="F11" s="45">
        <v>8</v>
      </c>
      <c r="G11" s="45">
        <f t="shared" si="7"/>
        <v>116.48000000000002</v>
      </c>
      <c r="H11" s="46">
        <v>104</v>
      </c>
      <c r="I11" s="46">
        <v>-9999</v>
      </c>
      <c r="J11" s="46">
        <v>-9999</v>
      </c>
      <c r="K11" s="46">
        <v>-9999</v>
      </c>
      <c r="L11" s="46">
        <v>-9999</v>
      </c>
      <c r="M11" s="46">
        <v>-9999</v>
      </c>
      <c r="N11" s="46">
        <v>-9999</v>
      </c>
      <c r="O11" s="48">
        <v>9.6999999999999993</v>
      </c>
      <c r="P11" s="48">
        <v>9.6999999999999993</v>
      </c>
      <c r="Q11" s="48">
        <v>9.6999999999999993</v>
      </c>
      <c r="R11" s="48">
        <v>26.333333333333332</v>
      </c>
      <c r="S11" s="48">
        <v>35.333333333333336</v>
      </c>
      <c r="T11" s="48">
        <v>34</v>
      </c>
      <c r="U11" s="48">
        <v>47.333333333333336</v>
      </c>
      <c r="V11" s="48">
        <v>45.333333333333336</v>
      </c>
      <c r="W11" s="48">
        <v>55.333333333333336</v>
      </c>
      <c r="X11" s="48">
        <v>48.333333333333336</v>
      </c>
      <c r="Y11" s="48">
        <v>61</v>
      </c>
      <c r="Z11" s="48">
        <v>66</v>
      </c>
      <c r="AA11" s="48">
        <v>78.666666666666671</v>
      </c>
      <c r="AB11" s="48">
        <v>73.666666666666671</v>
      </c>
      <c r="AC11" s="48">
        <v>82</v>
      </c>
      <c r="AD11" s="48">
        <v>74.333333333333329</v>
      </c>
      <c r="AE11" s="48">
        <v>83.666666666666671</v>
      </c>
      <c r="AF11" s="48">
        <f t="shared" si="8"/>
        <v>71.333333333333329</v>
      </c>
      <c r="AG11" s="48">
        <f t="shared" si="9"/>
        <v>71.333333333333329</v>
      </c>
      <c r="AH11" s="48">
        <v>77.666666666666671</v>
      </c>
      <c r="AI11" s="48">
        <v>88</v>
      </c>
      <c r="AJ11" s="48">
        <v>131</v>
      </c>
      <c r="AK11" s="48">
        <v>147</v>
      </c>
      <c r="AL11" s="48">
        <v>166</v>
      </c>
      <c r="AM11" s="48">
        <v>171</v>
      </c>
      <c r="AN11" s="48">
        <v>178</v>
      </c>
      <c r="AO11" s="48">
        <v>189</v>
      </c>
      <c r="AP11" s="48">
        <v>199</v>
      </c>
      <c r="AQ11" s="48">
        <v>199</v>
      </c>
      <c r="AR11" s="48">
        <v>201</v>
      </c>
      <c r="AS11" s="48">
        <v>203</v>
      </c>
      <c r="AT11" s="43">
        <v>-9999</v>
      </c>
      <c r="AU11" s="43">
        <v>-9999</v>
      </c>
      <c r="AV11" s="43">
        <v>-9999</v>
      </c>
      <c r="AW11" s="43">
        <v>-9999</v>
      </c>
      <c r="AX11" s="43">
        <v>-9999</v>
      </c>
      <c r="AY11" s="43">
        <v>-9999</v>
      </c>
      <c r="AZ11" s="43">
        <v>-9999</v>
      </c>
      <c r="BA11" s="43">
        <v>-9999</v>
      </c>
      <c r="BB11" s="43">
        <v>-9999</v>
      </c>
      <c r="BC11" s="43">
        <v>-9999</v>
      </c>
      <c r="BD11" s="43">
        <v>-9999</v>
      </c>
      <c r="BE11" s="43">
        <v>-9999</v>
      </c>
      <c r="BF11" s="43">
        <v>-9999</v>
      </c>
      <c r="BG11" s="43">
        <v>-9999</v>
      </c>
      <c r="BH11" s="43">
        <v>-9999</v>
      </c>
      <c r="BI11" s="43">
        <v>-9999</v>
      </c>
      <c r="BJ11" s="43">
        <v>-9999</v>
      </c>
      <c r="BK11" s="43">
        <v>-9999</v>
      </c>
      <c r="BL11" s="43">
        <v>-9999</v>
      </c>
      <c r="BM11" s="43">
        <v>-9999</v>
      </c>
      <c r="BN11" s="43">
        <v>-9999</v>
      </c>
      <c r="BO11" s="43">
        <v>-9999</v>
      </c>
      <c r="BP11" s="43">
        <v>-9999</v>
      </c>
      <c r="BQ11" s="43">
        <v>-9999</v>
      </c>
      <c r="BR11" s="43">
        <v>-9999</v>
      </c>
      <c r="BS11" s="43">
        <v>-9999</v>
      </c>
      <c r="BT11" s="43">
        <v>-9999</v>
      </c>
      <c r="BU11" s="43">
        <v>-9999</v>
      </c>
      <c r="BV11" s="43">
        <v>-9999</v>
      </c>
      <c r="BW11" s="43">
        <v>-9999</v>
      </c>
      <c r="BX11" s="48">
        <v>271.40999999999997</v>
      </c>
      <c r="BY11" s="45">
        <v>15</v>
      </c>
      <c r="BZ11" s="45">
        <v>303.08</v>
      </c>
      <c r="CA11" s="45">
        <v>87</v>
      </c>
      <c r="CB11" s="45">
        <v>89.929999999999993</v>
      </c>
      <c r="CC11" s="45">
        <v>251.3</v>
      </c>
      <c r="CD11" s="45">
        <v>148.19999999999999</v>
      </c>
      <c r="CE11" s="45">
        <v>108.4</v>
      </c>
      <c r="CF11" s="48">
        <f t="shared" si="10"/>
        <v>1062.7450980392157</v>
      </c>
      <c r="CG11" s="48">
        <f t="shared" si="11"/>
        <v>948.87955182072824</v>
      </c>
      <c r="CH11" s="48">
        <f t="shared" si="0"/>
        <v>2660.8823529411761</v>
      </c>
      <c r="CI11" s="48">
        <f t="shared" si="1"/>
        <v>2971.372549019608</v>
      </c>
      <c r="CJ11" s="48">
        <f t="shared" si="12"/>
        <v>881.66666666666652</v>
      </c>
      <c r="CK11" s="48">
        <f t="shared" si="12"/>
        <v>2463.7254901960782</v>
      </c>
      <c r="CL11" s="48">
        <f t="shared" si="13"/>
        <v>8977.6470588235297</v>
      </c>
      <c r="CM11" s="48">
        <f t="shared" si="14"/>
        <v>1452.9411764705883</v>
      </c>
      <c r="CN11" s="48">
        <v>74.59</v>
      </c>
      <c r="CO11" s="48">
        <v>65.349999999999994</v>
      </c>
      <c r="CP11" s="48">
        <f t="shared" si="15"/>
        <v>8.2599999999999909</v>
      </c>
      <c r="CQ11" s="45">
        <v>3.08</v>
      </c>
      <c r="CR11" s="45">
        <f t="shared" si="16"/>
        <v>81.955176470588228</v>
      </c>
      <c r="CS11" s="45">
        <v>0.98799999999999999</v>
      </c>
      <c r="CT11" s="45">
        <f t="shared" si="17"/>
        <v>29.357160784313727</v>
      </c>
      <c r="CU11" s="45">
        <v>1.56</v>
      </c>
      <c r="CV11" s="45">
        <f t="shared" si="18"/>
        <v>13.753999999999998</v>
      </c>
      <c r="CW11" s="45">
        <v>4.0599999999999996</v>
      </c>
      <c r="CX11" s="45">
        <f t="shared" si="19"/>
        <v>58.989411764705878</v>
      </c>
      <c r="CY11" s="48">
        <f t="shared" si="20"/>
        <v>184.05574901960784</v>
      </c>
      <c r="CZ11" s="48">
        <f t="shared" si="21"/>
        <v>164.33549019607841</v>
      </c>
      <c r="DA11" s="45">
        <v>16.7</v>
      </c>
      <c r="DB11" s="48">
        <v>4.28</v>
      </c>
      <c r="DC11" s="45">
        <f t="shared" si="22"/>
        <v>3688.3222709528482</v>
      </c>
      <c r="DD11" s="45">
        <v>1.64</v>
      </c>
      <c r="DE11" s="45">
        <f t="shared" si="23"/>
        <v>0.38317757009345788</v>
      </c>
      <c r="DF11" s="45">
        <f t="shared" si="24"/>
        <v>1413.2823655052969</v>
      </c>
      <c r="DG11" s="46">
        <v>-9999</v>
      </c>
      <c r="DH11" s="45">
        <v>3461.1714285714297</v>
      </c>
      <c r="DI11" s="45">
        <f t="shared" si="25"/>
        <v>1280.633428571429</v>
      </c>
      <c r="DJ11" s="45">
        <f t="shared" si="26"/>
        <v>1459.9221085714289</v>
      </c>
      <c r="DK11" s="46">
        <v>-9999</v>
      </c>
      <c r="DL11" s="47">
        <v>2.04</v>
      </c>
      <c r="DM11" s="47">
        <f t="shared" si="27"/>
        <v>1.98</v>
      </c>
      <c r="DN11" s="47">
        <v>2018</v>
      </c>
      <c r="DO11" s="47">
        <f t="shared" si="2"/>
        <v>0.46261682242990654</v>
      </c>
      <c r="DP11" s="45">
        <f t="shared" si="3"/>
        <v>1757.9853814821986</v>
      </c>
      <c r="DQ11" s="45">
        <f t="shared" si="4"/>
        <v>1739.026715603469</v>
      </c>
      <c r="DR11" s="47">
        <v>0.56595238095238087</v>
      </c>
      <c r="DS11" s="47">
        <v>0.42097619047619056</v>
      </c>
      <c r="DT11" s="47">
        <v>0.41914285714285715</v>
      </c>
      <c r="DU11" s="47">
        <v>0.34580476190476189</v>
      </c>
      <c r="DV11" s="47">
        <v>0.21191904761904759</v>
      </c>
      <c r="DW11" s="47">
        <v>0.19370000000000001</v>
      </c>
      <c r="DX11" s="47">
        <v>0.24130666666666672</v>
      </c>
      <c r="DY11" s="47">
        <v>0.14890028571428574</v>
      </c>
      <c r="DZ11" s="47">
        <v>9.8001857142857141E-2</v>
      </c>
      <c r="EA11" s="47">
        <v>2.1542380952380953E-3</v>
      </c>
      <c r="EB11" s="47">
        <v>0.14678161904761902</v>
      </c>
      <c r="EC11" s="47">
        <v>0.45501709523809519</v>
      </c>
      <c r="ED11" s="47">
        <v>0.48990757142857139</v>
      </c>
      <c r="EE11" s="47">
        <v>0.13388571428571427</v>
      </c>
      <c r="EF11" s="47">
        <v>0.63683023809523809</v>
      </c>
      <c r="EG11" s="47">
        <v>0.98478014285714277</v>
      </c>
      <c r="EH11" s="47">
        <v>0.60715180952380954</v>
      </c>
      <c r="EI11" s="47">
        <v>0.98642395238095248</v>
      </c>
      <c r="EJ11" s="47">
        <v>0.65702390476190464</v>
      </c>
      <c r="EK11" s="45">
        <v>0.58710624999999983</v>
      </c>
      <c r="EL11" s="45">
        <v>0.44100624999999993</v>
      </c>
      <c r="EM11" s="45">
        <v>0.42579374999999992</v>
      </c>
      <c r="EN11" s="45">
        <v>0.38968124999999998</v>
      </c>
      <c r="EO11" s="45">
        <v>0.2623375</v>
      </c>
      <c r="EP11" s="45">
        <v>0.24004375000000006</v>
      </c>
      <c r="EQ11" s="45">
        <v>0.20197062499999996</v>
      </c>
      <c r="ER11" s="45">
        <v>0.15903662500000004</v>
      </c>
      <c r="ES11" s="45">
        <v>6.1774374999999986E-2</v>
      </c>
      <c r="ET11" s="45">
        <v>1.7453812499999999E-2</v>
      </c>
      <c r="EU11" s="45">
        <v>0.14197718750000002</v>
      </c>
      <c r="EV11" s="45">
        <v>0.38216093750000008</v>
      </c>
      <c r="EW11" s="45">
        <v>0.41936693749999993</v>
      </c>
      <c r="EX11" s="45">
        <v>0.12734374999999998</v>
      </c>
      <c r="EY11" s="45">
        <v>0.50678837500000018</v>
      </c>
      <c r="EZ11" s="45">
        <v>0.89314556249999999</v>
      </c>
      <c r="FA11" s="45">
        <v>0.7021889375</v>
      </c>
      <c r="FB11" s="45">
        <v>0.90618056250000001</v>
      </c>
      <c r="FC11" s="45">
        <v>0.73898331249999982</v>
      </c>
      <c r="FD11" s="47">
        <v>0.61621818181818189</v>
      </c>
      <c r="FE11" s="47">
        <v>0.43246363636363633</v>
      </c>
      <c r="FF11" s="47">
        <v>0.43296363636363638</v>
      </c>
      <c r="FG11" s="47">
        <v>0.37539090909090916</v>
      </c>
      <c r="FH11" s="47">
        <v>0.27527272727272728</v>
      </c>
      <c r="FI11" s="47">
        <v>0.24115454545454548</v>
      </c>
      <c r="FJ11" s="47">
        <v>0.24277163636363638</v>
      </c>
      <c r="FK11" s="47">
        <v>0.17454204545454549</v>
      </c>
      <c r="FL11" s="47">
        <v>7.0577454545454554E-2</v>
      </c>
      <c r="FM11" s="47">
        <v>-6.7268181818181847E-4</v>
      </c>
      <c r="FN11" s="47">
        <v>0.1751833181818182</v>
      </c>
      <c r="FO11" s="47">
        <v>0.38234622727272727</v>
      </c>
      <c r="FP11" s="47">
        <v>0.43735377272727266</v>
      </c>
      <c r="FQ11" s="47">
        <v>0.10011818181818183</v>
      </c>
      <c r="FR11" s="47">
        <v>0.64180368181818193</v>
      </c>
      <c r="FS11" s="47">
        <v>1.0041665909090911</v>
      </c>
      <c r="FT11" s="47">
        <v>0.72130718181818188</v>
      </c>
      <c r="FU11" s="47">
        <v>1.0032559545454545</v>
      </c>
      <c r="FV11" s="47">
        <v>0.76242927272727279</v>
      </c>
      <c r="FW11" s="47">
        <v>0.63855263157894748</v>
      </c>
      <c r="FX11" s="47">
        <v>0.42503157894736848</v>
      </c>
      <c r="FY11" s="47">
        <v>0.42849473684210532</v>
      </c>
      <c r="FZ11" s="47">
        <v>0.37390000000000007</v>
      </c>
      <c r="GA11" s="47">
        <v>0.27411052631578947</v>
      </c>
      <c r="GB11" s="47">
        <v>0.23881052631578947</v>
      </c>
      <c r="GC11" s="47">
        <v>0.26117600000000002</v>
      </c>
      <c r="GD11" s="47">
        <v>0.19656999999999999</v>
      </c>
      <c r="GE11" s="47">
        <v>6.3587789473684195E-2</v>
      </c>
      <c r="GF11" s="47">
        <v>-4.5313157894736862E-3</v>
      </c>
      <c r="GG11" s="47">
        <v>0.20092131578947367</v>
      </c>
      <c r="GH11" s="47">
        <v>0.39908915789473676</v>
      </c>
      <c r="GI11" s="47">
        <v>0.45548810526315786</v>
      </c>
      <c r="GJ11" s="47">
        <v>9.9789473684210539E-2</v>
      </c>
      <c r="GK11" s="47">
        <v>0.70765742105263163</v>
      </c>
      <c r="GL11" s="47">
        <v>1.0242455789473681</v>
      </c>
      <c r="GM11" s="47">
        <v>0.7695066315789475</v>
      </c>
      <c r="GN11" s="47">
        <v>1.0198524210526314</v>
      </c>
      <c r="GO11" s="47">
        <v>0.80778831578947374</v>
      </c>
      <c r="GP11" s="47">
        <v>0.56405999999999978</v>
      </c>
      <c r="GQ11" s="47">
        <v>0.38499142857142848</v>
      </c>
      <c r="GR11" s="47">
        <v>0.3325628571428571</v>
      </c>
      <c r="GS11" s="47">
        <v>0.3340542857142858</v>
      </c>
      <c r="GT11" s="47">
        <v>0.22877714285714287</v>
      </c>
      <c r="GU11" s="47">
        <v>0.20160857142857136</v>
      </c>
      <c r="GV11" s="47">
        <v>0.25574305714285711</v>
      </c>
      <c r="GW11" s="47">
        <v>0.25803960000000004</v>
      </c>
      <c r="GX11" s="47">
        <v>7.0894628571428545E-2</v>
      </c>
      <c r="GY11" s="47">
        <v>7.3363657142857142E-2</v>
      </c>
      <c r="GZ11" s="47">
        <v>0.18835071428571437</v>
      </c>
      <c r="HA11" s="47">
        <v>0.4224688285714287</v>
      </c>
      <c r="HB11" s="47">
        <v>0.47293151428571434</v>
      </c>
      <c r="HC11" s="47">
        <v>0.10527714285714285</v>
      </c>
      <c r="HD11" s="47">
        <v>0.69033042857142868</v>
      </c>
      <c r="HE11" s="47">
        <v>0.73369334285714272</v>
      </c>
      <c r="HF11" s="47">
        <v>0.73911817142857139</v>
      </c>
      <c r="HG11" s="47">
        <v>0.77562688571428562</v>
      </c>
      <c r="HH11" s="47">
        <v>0.78012331428571424</v>
      </c>
      <c r="HI11" s="45">
        <v>0.54068518518518516</v>
      </c>
      <c r="HJ11" s="45">
        <v>0.31933703703703697</v>
      </c>
      <c r="HK11" s="45">
        <v>0.2488296296296296</v>
      </c>
      <c r="HL11" s="45">
        <v>0.23689629629629635</v>
      </c>
      <c r="HM11" s="45">
        <v>0.19297037037037038</v>
      </c>
      <c r="HN11" s="45">
        <v>0.16894814814814815</v>
      </c>
      <c r="HO11" s="45">
        <v>0.38985114814814809</v>
      </c>
      <c r="HP11" s="45">
        <v>0.36966125925925941</v>
      </c>
      <c r="HQ11" s="45">
        <v>0.14830933333333338</v>
      </c>
      <c r="HR11" s="45">
        <v>0.12498174074074077</v>
      </c>
      <c r="HS11" s="45">
        <v>0.25677037037037043</v>
      </c>
      <c r="HT11" s="45">
        <v>0.47341685185185189</v>
      </c>
      <c r="HU11" s="45">
        <v>0.52317551851851862</v>
      </c>
      <c r="HV11" s="45">
        <v>4.3925925925925924E-2</v>
      </c>
      <c r="HW11" s="45">
        <v>1.2886275555555555</v>
      </c>
      <c r="HX11" s="45">
        <v>0.69731285185185199</v>
      </c>
      <c r="HY11" s="45">
        <v>0.66028711111111116</v>
      </c>
      <c r="HZ11" s="45">
        <v>0.75884125925925916</v>
      </c>
      <c r="IA11" s="45">
        <v>0.7296025555555552</v>
      </c>
      <c r="IB11" s="48">
        <v>41.63</v>
      </c>
      <c r="IC11" s="48">
        <v>42.93</v>
      </c>
      <c r="ID11" s="48">
        <v>107.8</v>
      </c>
      <c r="IE11" s="48">
        <f t="shared" ref="IE11:IE65" si="47">131-ID11</f>
        <v>23.200000000000003</v>
      </c>
      <c r="IF11" s="48">
        <f t="shared" si="29"/>
        <v>8.5761412148148199</v>
      </c>
      <c r="IG11" s="47">
        <v>0.52180000000000004</v>
      </c>
      <c r="IH11" s="47">
        <v>0.29559999999999997</v>
      </c>
      <c r="II11" s="47">
        <v>0.16839999999999999</v>
      </c>
      <c r="IJ11" s="47">
        <v>0.1782</v>
      </c>
      <c r="IK11" s="47">
        <v>0.1447</v>
      </c>
      <c r="IL11" s="47">
        <v>0.1333</v>
      </c>
      <c r="IM11" s="47">
        <v>0.48909999999999998</v>
      </c>
      <c r="IN11" s="47">
        <v>0.51149999999999995</v>
      </c>
      <c r="IO11" s="47">
        <v>0.24759999999999999</v>
      </c>
      <c r="IP11" s="47">
        <v>0.27500000000000002</v>
      </c>
      <c r="IQ11" s="47">
        <v>0.2757</v>
      </c>
      <c r="IR11" s="47">
        <v>0.56459999999999999</v>
      </c>
      <c r="IS11" s="47">
        <v>0.5917</v>
      </c>
      <c r="IT11" s="47">
        <v>3.3500000000000002E-2</v>
      </c>
      <c r="IU11" s="47">
        <v>1.9441999999999999</v>
      </c>
      <c r="IV11" s="47">
        <v>0.54120000000000001</v>
      </c>
      <c r="IW11" s="47">
        <v>0.5655</v>
      </c>
      <c r="IX11" s="47">
        <v>0.63980000000000004</v>
      </c>
      <c r="IY11" s="47">
        <v>0.65920000000000001</v>
      </c>
      <c r="IZ11" s="48">
        <v>36.777000000000001</v>
      </c>
      <c r="JA11" s="48">
        <v>37.14</v>
      </c>
      <c r="JB11" s="48">
        <v>123.98</v>
      </c>
      <c r="JC11" s="48">
        <f t="shared" si="30"/>
        <v>23.019999999999996</v>
      </c>
      <c r="JD11" s="48">
        <f t="shared" si="31"/>
        <v>11.774729999999996</v>
      </c>
      <c r="JE11" s="47">
        <v>0.37516400000000005</v>
      </c>
      <c r="JF11" s="47">
        <v>0.197184</v>
      </c>
      <c r="JG11" s="47">
        <v>0.11941199999999995</v>
      </c>
      <c r="JH11" s="47">
        <v>0.12574399999999999</v>
      </c>
      <c r="JI11" s="47">
        <v>9.9617999999999998E-2</v>
      </c>
      <c r="JJ11" s="47">
        <v>8.5019999999999984E-2</v>
      </c>
      <c r="JK11" s="47">
        <v>0.49585011999999984</v>
      </c>
      <c r="JL11" s="47">
        <v>0.51598810000000006</v>
      </c>
      <c r="JM11" s="47">
        <v>0.22103171999999996</v>
      </c>
      <c r="JN11" s="47">
        <v>0.24567568000000006</v>
      </c>
      <c r="JO11" s="47">
        <v>0.30981143999999999</v>
      </c>
      <c r="JP11" s="47">
        <v>0.57882724000000008</v>
      </c>
      <c r="JQ11" s="47">
        <v>0.62892485999999992</v>
      </c>
      <c r="JR11" s="47">
        <v>2.6126000000000003E-2</v>
      </c>
      <c r="JS11" s="47">
        <v>2.0029411400000008</v>
      </c>
      <c r="JT11" s="47">
        <v>0.60087632000000002</v>
      </c>
      <c r="JU11" s="47">
        <v>0.62714905999999992</v>
      </c>
      <c r="JV11" s="47">
        <v>0.69456791999999989</v>
      </c>
      <c r="JW11" s="47">
        <v>0.71512777999999999</v>
      </c>
      <c r="JX11" s="48">
        <v>38.880645160999997</v>
      </c>
      <c r="JY11" s="48">
        <v>39.909032258000003</v>
      </c>
      <c r="JZ11" s="48">
        <v>133.09354839</v>
      </c>
      <c r="KA11" s="48">
        <f t="shared" si="32"/>
        <v>32.906451610000005</v>
      </c>
      <c r="KB11" s="48">
        <f t="shared" si="33"/>
        <v>16.979337443985845</v>
      </c>
      <c r="KC11" s="47">
        <v>0.44948644067796606</v>
      </c>
      <c r="KD11" s="47">
        <v>0.22223050847457626</v>
      </c>
      <c r="KE11" s="47">
        <v>0.10439830508474575</v>
      </c>
      <c r="KF11" s="47">
        <v>0.11541186440677963</v>
      </c>
      <c r="KG11" s="47">
        <v>9.7088135593220326E-2</v>
      </c>
      <c r="KH11" s="47">
        <v>8.3832203389830537E-2</v>
      </c>
      <c r="KI11" s="47">
        <v>0.58897962711864404</v>
      </c>
      <c r="KJ11" s="47">
        <v>0.62161003389830516</v>
      </c>
      <c r="KK11" s="47">
        <v>0.31554718644067797</v>
      </c>
      <c r="KL11" s="47">
        <v>0.36049694915254238</v>
      </c>
      <c r="KM11" s="47">
        <v>0.33718588135593214</v>
      </c>
      <c r="KN11" s="47">
        <v>0.64285811864406783</v>
      </c>
      <c r="KO11" s="47">
        <v>0.68380094915254241</v>
      </c>
      <c r="KP11" s="47">
        <v>1.8323728813559328E-2</v>
      </c>
      <c r="KQ11" s="47">
        <v>2.9171779322033897</v>
      </c>
      <c r="KR11" s="47">
        <v>0.5426576440677966</v>
      </c>
      <c r="KS11" s="47">
        <v>0.57384635593220334</v>
      </c>
      <c r="KT11" s="47">
        <v>0.65753732203389847</v>
      </c>
      <c r="KU11" s="47">
        <v>0.68105515254237292</v>
      </c>
      <c r="KV11" s="48">
        <v>36.970799999999997</v>
      </c>
      <c r="KW11" s="48">
        <v>39.417200000000001</v>
      </c>
      <c r="KX11" s="48">
        <v>118.43600000000001</v>
      </c>
      <c r="KY11" s="48">
        <f t="shared" si="44"/>
        <v>52.563999999999993</v>
      </c>
      <c r="KZ11" s="48">
        <f t="shared" si="45"/>
        <v>32.674309821830505</v>
      </c>
      <c r="LA11" s="47">
        <v>0.5478777777777778</v>
      </c>
      <c r="LB11" s="47">
        <v>0.25871111111111111</v>
      </c>
      <c r="LC11" s="47">
        <v>8.4651851851851853E-2</v>
      </c>
      <c r="LD11" s="47">
        <v>0.11291111111111111</v>
      </c>
      <c r="LE11" s="47">
        <v>0.10555925925925926</v>
      </c>
      <c r="LF11" s="47">
        <v>9.7881481481481486E-2</v>
      </c>
      <c r="LG11" s="47">
        <v>0.65751507407407406</v>
      </c>
      <c r="LH11" s="47">
        <v>0.73092755555555566</v>
      </c>
      <c r="LI11" s="47">
        <v>0.39102740740740755</v>
      </c>
      <c r="LJ11" s="47">
        <v>0.50462599999999991</v>
      </c>
      <c r="LK11" s="47">
        <v>0.35871188888888883</v>
      </c>
      <c r="LL11" s="47">
        <v>0.67554825925925921</v>
      </c>
      <c r="LM11" s="47">
        <v>0.69558177777777763</v>
      </c>
      <c r="LN11" s="47">
        <v>7.3518518518518525E-3</v>
      </c>
      <c r="LO11" s="47">
        <v>3.8559108888888898</v>
      </c>
      <c r="LP11" s="47">
        <v>0.49130818518518521</v>
      </c>
      <c r="LQ11" s="47">
        <v>0.54565540740740737</v>
      </c>
      <c r="LR11" s="47">
        <v>0.6251350740740742</v>
      </c>
      <c r="LS11" s="47">
        <v>0.66515777777777785</v>
      </c>
      <c r="LT11" s="47">
        <f t="shared" si="34"/>
        <v>0.44283790067281137</v>
      </c>
      <c r="LU11" s="48">
        <v>42.137692307999998</v>
      </c>
      <c r="LV11" s="48">
        <v>40.119230768999998</v>
      </c>
      <c r="LW11" s="48">
        <v>122.44615385</v>
      </c>
      <c r="LX11" s="48">
        <f t="shared" si="46"/>
        <v>66.553846149999998</v>
      </c>
      <c r="LY11" s="48">
        <f t="shared" si="35"/>
        <v>48.646040079240031</v>
      </c>
      <c r="LZ11" s="47">
        <v>0.40757391304347829</v>
      </c>
      <c r="MA11" s="47">
        <v>0.19067391304347828</v>
      </c>
      <c r="MB11" s="47">
        <v>8.3934782608695649E-2</v>
      </c>
      <c r="MC11" s="47">
        <v>0.10005652173913043</v>
      </c>
      <c r="MD11" s="47">
        <v>8.3913043478260868E-2</v>
      </c>
      <c r="ME11" s="47">
        <v>7.2182608695652156E-2</v>
      </c>
      <c r="MF11" s="47">
        <v>0.60391952173913033</v>
      </c>
      <c r="MG11" s="47">
        <v>0.65662552173913036</v>
      </c>
      <c r="MH11" s="47">
        <v>0.30968239130434788</v>
      </c>
      <c r="MI11" s="47">
        <v>0.38678900000000005</v>
      </c>
      <c r="MJ11" s="47">
        <v>0.36220882608695648</v>
      </c>
      <c r="MK11" s="47">
        <v>0.656872652173913</v>
      </c>
      <c r="ML11" s="47">
        <v>0.69734047826086953</v>
      </c>
      <c r="MM11" s="47">
        <v>1.6143478260869568E-2</v>
      </c>
      <c r="MN11" s="47">
        <v>3.0723048260869565</v>
      </c>
      <c r="MO11" s="47">
        <v>0.5519205652173913</v>
      </c>
      <c r="MP11" s="47">
        <v>0.60044295652173907</v>
      </c>
      <c r="MQ11" s="47">
        <v>0.67077299999999984</v>
      </c>
      <c r="MR11" s="47">
        <v>0.70633952173913028</v>
      </c>
      <c r="MS11" s="47">
        <f t="shared" si="36"/>
        <v>0.20130740357870797</v>
      </c>
      <c r="MT11" s="46">
        <v>-9999</v>
      </c>
      <c r="MU11" s="46">
        <v>-9999</v>
      </c>
      <c r="MV11" s="46">
        <v>-9999</v>
      </c>
      <c r="MW11" s="46">
        <v>-9999</v>
      </c>
      <c r="MX11" s="46">
        <v>-9999</v>
      </c>
      <c r="MY11" s="47">
        <v>0.36722432432432428</v>
      </c>
      <c r="MZ11" s="47">
        <v>0.17288378378378377</v>
      </c>
      <c r="NA11" s="47">
        <v>8.0159459459459445E-2</v>
      </c>
      <c r="NB11" s="47">
        <v>8.9159459459459467E-2</v>
      </c>
      <c r="NC11" s="47">
        <v>7.9372972972972966E-2</v>
      </c>
      <c r="ND11" s="47">
        <v>6.9956756756756763E-2</v>
      </c>
      <c r="NE11" s="47">
        <v>0.60744070270270245</v>
      </c>
      <c r="NF11" s="47">
        <v>0.64014878378378381</v>
      </c>
      <c r="NG11" s="47">
        <v>0.31836164864864869</v>
      </c>
      <c r="NH11" s="47">
        <v>0.36521262162162155</v>
      </c>
      <c r="NI11" s="47">
        <v>0.35907689189189185</v>
      </c>
      <c r="NJ11" s="47">
        <v>0.64278570270270274</v>
      </c>
      <c r="NK11" s="47">
        <v>0.67820283783783786</v>
      </c>
      <c r="NL11" s="47">
        <v>9.7864864864864835E-3</v>
      </c>
      <c r="NM11" s="47">
        <v>3.1333805675675661</v>
      </c>
      <c r="NN11" s="47">
        <v>0.56117902702702704</v>
      </c>
      <c r="NO11" s="47">
        <v>0.59121645945945944</v>
      </c>
      <c r="NP11" s="47">
        <v>0.67641610810810804</v>
      </c>
      <c r="NQ11" s="47">
        <v>0.69865154054054046</v>
      </c>
      <c r="NR11" s="47">
        <f t="shared" si="38"/>
        <v>0.16386857558391194</v>
      </c>
      <c r="NS11" s="47">
        <v>0.41566938775510204</v>
      </c>
      <c r="NT11" s="47">
        <v>0.21149183673469379</v>
      </c>
      <c r="NU11" s="47">
        <v>6.6644897959183672E-2</v>
      </c>
      <c r="NV11" s="47">
        <v>9.0371428571428575E-2</v>
      </c>
      <c r="NW11" s="47">
        <v>7.9899999999999971E-2</v>
      </c>
      <c r="NX11" s="47">
        <v>6.9934693877550996E-2</v>
      </c>
      <c r="NY11" s="47">
        <v>0.64200583673469402</v>
      </c>
      <c r="NZ11" s="47">
        <v>0.72307457142857134</v>
      </c>
      <c r="OA11" s="47">
        <v>0.40077300000000005</v>
      </c>
      <c r="OB11" s="47">
        <v>0.52047736734693884</v>
      </c>
      <c r="OC11" s="47">
        <v>0.32494757142857156</v>
      </c>
      <c r="OD11" s="47">
        <v>0.67686832653061235</v>
      </c>
      <c r="OE11" s="47">
        <v>0.71107175510204079</v>
      </c>
      <c r="OF11" s="47">
        <v>1.0471428571428574E-2</v>
      </c>
      <c r="OG11" s="47">
        <v>3.6034604489795909</v>
      </c>
      <c r="OH11" s="47">
        <v>0.4493151836734694</v>
      </c>
      <c r="OI11" s="47">
        <v>0.50595759183673494</v>
      </c>
      <c r="OJ11" s="47">
        <v>0.58383648979591851</v>
      </c>
      <c r="OK11" s="47">
        <v>0.6266004285714285</v>
      </c>
      <c r="OL11" s="47">
        <f t="shared" si="39"/>
        <v>0.38278623556379893</v>
      </c>
      <c r="OM11" s="47">
        <v>146.54545454545453</v>
      </c>
      <c r="ON11" s="48">
        <f t="shared" ref="ON11:ON16" si="48">AR11-OM11+2</f>
        <v>56.454545454545467</v>
      </c>
      <c r="OO11" s="48">
        <f t="shared" si="40"/>
        <v>40.820846259740264</v>
      </c>
      <c r="OP11" s="47">
        <v>0.43741860465116283</v>
      </c>
      <c r="OQ11" s="47">
        <v>0.20400930232558137</v>
      </c>
      <c r="OR11" s="47">
        <v>5.5144186046511619E-2</v>
      </c>
      <c r="OS11" s="47">
        <v>7.31232558139535E-2</v>
      </c>
      <c r="OT11" s="47">
        <v>7.0283720930232566E-2</v>
      </c>
      <c r="OU11" s="47">
        <v>6.6058139534883736E-2</v>
      </c>
      <c r="OV11" s="47">
        <v>0.71323758139534843</v>
      </c>
      <c r="OW11" s="47">
        <v>0.77567093023255795</v>
      </c>
      <c r="OX11" s="47">
        <v>0.47201530232558142</v>
      </c>
      <c r="OY11" s="47">
        <v>0.57398344186046479</v>
      </c>
      <c r="OZ11" s="47">
        <v>0.36381616279069745</v>
      </c>
      <c r="PA11" s="47">
        <v>0.72287276744186046</v>
      </c>
      <c r="PB11" s="47">
        <v>0.73718753488372091</v>
      </c>
      <c r="PC11" s="47">
        <v>2.8395348837209305E-3</v>
      </c>
      <c r="PD11" s="47">
        <v>4.9991402093023236</v>
      </c>
      <c r="PE11" s="47">
        <v>0.46909090697674416</v>
      </c>
      <c r="PF11" s="47">
        <v>0.51011853488372083</v>
      </c>
      <c r="PG11" s="47">
        <v>0.61042413953488339</v>
      </c>
      <c r="PH11" s="47">
        <v>0.64050418604651149</v>
      </c>
      <c r="PI11" s="47">
        <f t="shared" si="41"/>
        <v>0.45389144532843739</v>
      </c>
      <c r="PJ11" s="48">
        <v>151.83333333333334</v>
      </c>
      <c r="PK11" s="48">
        <f t="shared" si="6"/>
        <v>51.166666666666657</v>
      </c>
      <c r="PL11" s="45">
        <f t="shared" si="42"/>
        <v>39.688495930232541</v>
      </c>
    </row>
    <row r="12" spans="1:428" x14ac:dyDescent="0.25">
      <c r="A12" s="45">
        <v>11</v>
      </c>
      <c r="B12" s="45">
        <v>2</v>
      </c>
      <c r="C12" s="45">
        <v>302</v>
      </c>
      <c r="D12" s="45">
        <v>3</v>
      </c>
      <c r="E12" s="45" t="s">
        <v>65</v>
      </c>
      <c r="F12" s="45">
        <v>6</v>
      </c>
      <c r="G12" s="45">
        <f t="shared" si="7"/>
        <v>116.48000000000002</v>
      </c>
      <c r="H12" s="46">
        <v>104</v>
      </c>
      <c r="I12" s="45">
        <v>2.1180687645135707</v>
      </c>
      <c r="J12" s="47">
        <v>12.586002308221621</v>
      </c>
      <c r="K12" s="45">
        <v>0.81992897430541134</v>
      </c>
      <c r="L12" s="45">
        <v>3.420722790892003</v>
      </c>
      <c r="M12" s="45">
        <v>0.59733912571273484</v>
      </c>
      <c r="N12" s="47">
        <v>7.5699158294868392</v>
      </c>
      <c r="O12" s="48">
        <v>9.9</v>
      </c>
      <c r="P12" s="48">
        <v>9.9</v>
      </c>
      <c r="Q12" s="48">
        <v>9.9</v>
      </c>
      <c r="R12" s="48">
        <v>26.666666666666668</v>
      </c>
      <c r="S12" s="48">
        <v>36.666666666666664</v>
      </c>
      <c r="T12" s="48">
        <v>35.333333333333336</v>
      </c>
      <c r="U12" s="48">
        <v>50.666666666666664</v>
      </c>
      <c r="V12" s="48">
        <v>56</v>
      </c>
      <c r="W12" s="48">
        <v>65.333333333333329</v>
      </c>
      <c r="X12" s="48">
        <v>63.666666666666664</v>
      </c>
      <c r="Y12" s="48">
        <v>73.666666666666671</v>
      </c>
      <c r="Z12" s="48">
        <v>74.666666666666671</v>
      </c>
      <c r="AA12" s="48">
        <v>85.666666666666671</v>
      </c>
      <c r="AB12" s="48">
        <v>85.333333333333329</v>
      </c>
      <c r="AC12" s="48">
        <v>95.666666666666671</v>
      </c>
      <c r="AD12" s="48">
        <v>97.333333333333329</v>
      </c>
      <c r="AE12" s="48">
        <v>109</v>
      </c>
      <c r="AF12" s="48">
        <f t="shared" si="8"/>
        <v>85.777777777777771</v>
      </c>
      <c r="AG12" s="48">
        <f t="shared" si="9"/>
        <v>85.777777777777771</v>
      </c>
      <c r="AH12" s="48">
        <v>92.333333333333329</v>
      </c>
      <c r="AI12" s="48">
        <v>102</v>
      </c>
      <c r="AJ12" s="48">
        <v>131</v>
      </c>
      <c r="AK12" s="48">
        <v>147</v>
      </c>
      <c r="AL12" s="48">
        <v>166</v>
      </c>
      <c r="AM12" s="48">
        <v>171</v>
      </c>
      <c r="AN12" s="48">
        <v>178</v>
      </c>
      <c r="AO12" s="48">
        <v>189</v>
      </c>
      <c r="AP12" s="48">
        <v>199</v>
      </c>
      <c r="AQ12" s="48">
        <v>199</v>
      </c>
      <c r="AR12" s="48">
        <v>201</v>
      </c>
      <c r="AS12" s="48">
        <v>203</v>
      </c>
      <c r="AT12" s="49">
        <v>45.5</v>
      </c>
      <c r="AU12" s="49">
        <v>40.799999999999997</v>
      </c>
      <c r="AV12" s="49">
        <v>36.799999999999997</v>
      </c>
      <c r="AW12" s="49">
        <v>41.9</v>
      </c>
      <c r="AX12" s="49">
        <v>42.3</v>
      </c>
      <c r="AY12" s="49">
        <v>37.9</v>
      </c>
      <c r="AZ12" s="49">
        <v>45.8</v>
      </c>
      <c r="BA12" s="49">
        <v>36.5</v>
      </c>
      <c r="BB12" s="49">
        <v>39.4</v>
      </c>
      <c r="BC12" s="49">
        <v>37.6</v>
      </c>
      <c r="BD12" s="45">
        <v>4.57</v>
      </c>
      <c r="BE12" s="45">
        <v>5.31</v>
      </c>
      <c r="BF12" s="45">
        <v>4.8</v>
      </c>
      <c r="BG12" s="45">
        <v>4.3099999999999996</v>
      </c>
      <c r="BH12" s="45">
        <v>4.05</v>
      </c>
      <c r="BI12" s="45">
        <v>4.05</v>
      </c>
      <c r="BJ12" s="45">
        <v>4.16</v>
      </c>
      <c r="BK12" s="45">
        <v>3.81</v>
      </c>
      <c r="BL12" s="45">
        <v>3.73</v>
      </c>
      <c r="BM12" s="45">
        <v>3.17</v>
      </c>
      <c r="BN12" s="45">
        <v>25182.235528942114</v>
      </c>
      <c r="BO12" s="45">
        <v>19489.021956087825</v>
      </c>
      <c r="BP12" s="49">
        <v>10393.086172344689</v>
      </c>
      <c r="BQ12" s="45">
        <v>7822.0338983050842</v>
      </c>
      <c r="BR12" s="45">
        <v>6947.2891566265062</v>
      </c>
      <c r="BS12" s="45">
        <v>7117.4174174174168</v>
      </c>
      <c r="BT12" s="49">
        <v>8050</v>
      </c>
      <c r="BU12" s="49">
        <v>3315.2694610778444</v>
      </c>
      <c r="BV12" s="49">
        <v>1916.9028340080972</v>
      </c>
      <c r="BW12" s="49">
        <v>52.333028362305576</v>
      </c>
      <c r="BX12" s="48">
        <v>279.13</v>
      </c>
      <c r="BY12" s="45">
        <v>13</v>
      </c>
      <c r="BZ12" s="45">
        <v>299.72999999999996</v>
      </c>
      <c r="CA12" s="45">
        <v>122</v>
      </c>
      <c r="CB12" s="45">
        <v>114.89</v>
      </c>
      <c r="CC12" s="45">
        <v>351.92</v>
      </c>
      <c r="CD12" s="45">
        <v>208.48</v>
      </c>
      <c r="CE12" s="45">
        <v>149.53</v>
      </c>
      <c r="CF12" s="48">
        <f t="shared" si="10"/>
        <v>1465.9803921568628</v>
      </c>
      <c r="CG12" s="48">
        <f t="shared" si="11"/>
        <v>1308.9110644257703</v>
      </c>
      <c r="CH12" s="48">
        <f t="shared" si="0"/>
        <v>2736.5686274509803</v>
      </c>
      <c r="CI12" s="48">
        <f t="shared" si="1"/>
        <v>2938.5294117647054</v>
      </c>
      <c r="CJ12" s="48">
        <f t="shared" si="12"/>
        <v>1126.3725490196077</v>
      </c>
      <c r="CK12" s="48">
        <f t="shared" si="12"/>
        <v>3450.1960784313724</v>
      </c>
      <c r="CL12" s="48">
        <f t="shared" si="13"/>
        <v>10251.666666666664</v>
      </c>
      <c r="CM12" s="48">
        <f t="shared" si="14"/>
        <v>2043.9215686274511</v>
      </c>
      <c r="CN12" s="48">
        <v>170.02</v>
      </c>
      <c r="CO12" s="48">
        <v>0</v>
      </c>
      <c r="CP12" s="48">
        <f t="shared" si="15"/>
        <v>38.45999999999998</v>
      </c>
      <c r="CQ12" s="45">
        <v>3.04</v>
      </c>
      <c r="CR12" s="45">
        <f t="shared" si="16"/>
        <v>83.191686274509806</v>
      </c>
      <c r="CS12" s="45">
        <v>0.96199999999999997</v>
      </c>
      <c r="CT12" s="45">
        <f t="shared" si="17"/>
        <v>28.268652941176466</v>
      </c>
      <c r="CU12" s="45">
        <v>1.51</v>
      </c>
      <c r="CV12" s="45">
        <f t="shared" si="18"/>
        <v>17.008225490196079</v>
      </c>
      <c r="CW12" s="45">
        <v>3.96</v>
      </c>
      <c r="CX12" s="45">
        <f t="shared" si="19"/>
        <v>80.939294117647052</v>
      </c>
      <c r="CY12" s="48">
        <f t="shared" si="20"/>
        <v>209.40785882352941</v>
      </c>
      <c r="CZ12" s="48">
        <f t="shared" si="21"/>
        <v>186.9713025210084</v>
      </c>
      <c r="DA12" s="45">
        <v>16.7</v>
      </c>
      <c r="DB12" s="48">
        <v>7.19</v>
      </c>
      <c r="DC12" s="45">
        <f t="shared" si="22"/>
        <v>6196.0367121848076</v>
      </c>
      <c r="DD12" s="45">
        <v>2.58</v>
      </c>
      <c r="DE12" s="45">
        <f t="shared" si="23"/>
        <v>0.35883171070931846</v>
      </c>
      <c r="DF12" s="45">
        <f t="shared" si="24"/>
        <v>2223.3344530510158</v>
      </c>
      <c r="DG12" s="45">
        <v>4544.5266666666657</v>
      </c>
      <c r="DH12" s="45">
        <v>4954.4714285714281</v>
      </c>
      <c r="DI12" s="45">
        <f t="shared" si="25"/>
        <v>1833.1544285714283</v>
      </c>
      <c r="DJ12" s="45">
        <f t="shared" si="26"/>
        <v>2089.7960485714279</v>
      </c>
      <c r="DK12" s="45">
        <f t="shared" si="43"/>
        <v>1681.4748666666662</v>
      </c>
      <c r="DL12" s="47">
        <v>3.4</v>
      </c>
      <c r="DM12" s="47">
        <f t="shared" si="27"/>
        <v>3.34</v>
      </c>
      <c r="DN12" s="47">
        <v>3405</v>
      </c>
      <c r="DO12" s="47">
        <f t="shared" si="2"/>
        <v>0.46453407510431149</v>
      </c>
      <c r="DP12" s="45">
        <f t="shared" si="3"/>
        <v>2929.9756358036643</v>
      </c>
      <c r="DQ12" s="45">
        <f t="shared" si="4"/>
        <v>2934.2844235033758</v>
      </c>
      <c r="DR12" s="47">
        <v>0.54135882352941178</v>
      </c>
      <c r="DS12" s="47">
        <v>0.40288823529411766</v>
      </c>
      <c r="DT12" s="47">
        <v>0.40214705882352941</v>
      </c>
      <c r="DU12" s="47">
        <v>0.33451176470588229</v>
      </c>
      <c r="DV12" s="47">
        <v>0.20428823529411766</v>
      </c>
      <c r="DW12" s="47">
        <v>0.18747647058823533</v>
      </c>
      <c r="DX12" s="47">
        <v>0.23607500000000001</v>
      </c>
      <c r="DY12" s="47">
        <v>0.14749547058823528</v>
      </c>
      <c r="DZ12" s="47">
        <v>9.2700176470588258E-2</v>
      </c>
      <c r="EA12" s="47">
        <v>9.3064705882352911E-4</v>
      </c>
      <c r="EB12" s="47">
        <v>0.14657288235294116</v>
      </c>
      <c r="EC12" s="47">
        <v>0.45206817647058828</v>
      </c>
      <c r="ED12" s="47">
        <v>0.48548435294117653</v>
      </c>
      <c r="EE12" s="47">
        <v>0.13022352941176474</v>
      </c>
      <c r="EF12" s="47">
        <v>0.61855529411764709</v>
      </c>
      <c r="EG12" s="47">
        <v>0.99340317647058829</v>
      </c>
      <c r="EH12" s="47">
        <v>0.61981629411764694</v>
      </c>
      <c r="EI12" s="47">
        <v>0.9938482352941177</v>
      </c>
      <c r="EJ12" s="47">
        <v>0.66791817647058827</v>
      </c>
      <c r="EK12" s="45">
        <v>0.57688823529411759</v>
      </c>
      <c r="EL12" s="45">
        <v>0.43192352941176476</v>
      </c>
      <c r="EM12" s="45">
        <v>0.41532352941176476</v>
      </c>
      <c r="EN12" s="45">
        <v>0.37595294117647049</v>
      </c>
      <c r="EO12" s="45">
        <v>0.26</v>
      </c>
      <c r="EP12" s="45">
        <v>0.23828235294117647</v>
      </c>
      <c r="EQ12" s="45">
        <v>0.2108161764705882</v>
      </c>
      <c r="ER12" s="45">
        <v>0.16262964705882363</v>
      </c>
      <c r="ES12" s="45">
        <v>6.9289470588235286E-2</v>
      </c>
      <c r="ET12" s="45">
        <v>1.9470294117647058E-2</v>
      </c>
      <c r="EU12" s="45">
        <v>0.1436274705882353</v>
      </c>
      <c r="EV12" s="45">
        <v>0.37847564705882353</v>
      </c>
      <c r="EW12" s="45">
        <v>0.41531594117647047</v>
      </c>
      <c r="EX12" s="45">
        <v>0.11595294117647058</v>
      </c>
      <c r="EY12" s="45">
        <v>0.53458588235294113</v>
      </c>
      <c r="EZ12" s="45">
        <v>0.88608576470588263</v>
      </c>
      <c r="FA12" s="45">
        <v>0.68110947058823523</v>
      </c>
      <c r="FB12" s="45">
        <v>0.90024411764705892</v>
      </c>
      <c r="FC12" s="45">
        <v>0.72097317647058845</v>
      </c>
      <c r="FD12" s="47">
        <v>0.58421363636363643</v>
      </c>
      <c r="FE12" s="47">
        <v>0.40612727272727278</v>
      </c>
      <c r="FF12" s="47">
        <v>0.40646363636363642</v>
      </c>
      <c r="FG12" s="47">
        <v>0.3516636363636364</v>
      </c>
      <c r="FH12" s="47">
        <v>0.26006818181818186</v>
      </c>
      <c r="FI12" s="47">
        <v>0.22677727272727272</v>
      </c>
      <c r="FJ12" s="47">
        <v>0.24838740909090909</v>
      </c>
      <c r="FK12" s="47">
        <v>0.17916136363636365</v>
      </c>
      <c r="FL12" s="47">
        <v>7.1724954545454536E-2</v>
      </c>
      <c r="FM12" s="47">
        <v>-5.9318181818181811E-4</v>
      </c>
      <c r="FN12" s="47">
        <v>0.17984786363636365</v>
      </c>
      <c r="FO12" s="47">
        <v>0.38358263636363632</v>
      </c>
      <c r="FP12" s="47">
        <v>0.44032399999999999</v>
      </c>
      <c r="FQ12" s="47">
        <v>9.1595454545454535E-2</v>
      </c>
      <c r="FR12" s="47">
        <v>0.66169659090909083</v>
      </c>
      <c r="FS12" s="47">
        <v>1.0284268636363636</v>
      </c>
      <c r="FT12" s="47">
        <v>0.72274540909090901</v>
      </c>
      <c r="FU12" s="47">
        <v>1.023648181818182</v>
      </c>
      <c r="FV12" s="47">
        <v>0.76447613636363654</v>
      </c>
      <c r="FW12" s="47">
        <v>0.63429999999999997</v>
      </c>
      <c r="FX12" s="47">
        <v>0.42941000000000012</v>
      </c>
      <c r="FY12" s="47">
        <v>0.42317499999999997</v>
      </c>
      <c r="FZ12" s="47">
        <v>0.36989000000000005</v>
      </c>
      <c r="GA12" s="47">
        <v>0.27462500000000001</v>
      </c>
      <c r="GB12" s="47">
        <v>0.23867499999999997</v>
      </c>
      <c r="GC12" s="47">
        <v>0.26303299999999996</v>
      </c>
      <c r="GD12" s="47">
        <v>0.19927335000000004</v>
      </c>
      <c r="GE12" s="47">
        <v>7.4419899999999997E-2</v>
      </c>
      <c r="GF12" s="47">
        <v>7.1573499999999998E-3</v>
      </c>
      <c r="GG12" s="47">
        <v>0.19240539999999995</v>
      </c>
      <c r="GH12" s="47">
        <v>0.39523340000000007</v>
      </c>
      <c r="GI12" s="47">
        <v>0.45284419999999992</v>
      </c>
      <c r="GJ12" s="47">
        <v>9.5265000000000002E-2</v>
      </c>
      <c r="GK12" s="47">
        <v>0.7154396999999999</v>
      </c>
      <c r="GL12" s="47">
        <v>0.96830930000000015</v>
      </c>
      <c r="GM12" s="47">
        <v>0.73131309999999994</v>
      </c>
      <c r="GN12" s="47">
        <v>0.97319430000000007</v>
      </c>
      <c r="GO12" s="47">
        <v>0.7743198</v>
      </c>
      <c r="GP12" s="47">
        <v>0.56419714285714284</v>
      </c>
      <c r="GQ12" s="47">
        <v>0.38102285714285716</v>
      </c>
      <c r="GR12" s="47">
        <v>0.32575714285714286</v>
      </c>
      <c r="GS12" s="47">
        <v>0.32860000000000006</v>
      </c>
      <c r="GT12" s="47">
        <v>0.22625428571428574</v>
      </c>
      <c r="GU12" s="47">
        <v>0.19744285714285714</v>
      </c>
      <c r="GV12" s="47">
        <v>0.26371442857142863</v>
      </c>
      <c r="GW12" s="47">
        <v>0.26795531428571423</v>
      </c>
      <c r="GX12" s="47">
        <v>7.4005000000000015E-2</v>
      </c>
      <c r="GY12" s="47">
        <v>7.8472485714285709E-2</v>
      </c>
      <c r="GZ12" s="47">
        <v>0.19360231428571431</v>
      </c>
      <c r="HA12" s="47">
        <v>0.42741594285714285</v>
      </c>
      <c r="HB12" s="47">
        <v>0.48132377142857141</v>
      </c>
      <c r="HC12" s="47">
        <v>0.10234571428571428</v>
      </c>
      <c r="HD12" s="47">
        <v>0.72019294285714286</v>
      </c>
      <c r="HE12" s="47">
        <v>0.72537228571428591</v>
      </c>
      <c r="HF12" s="47">
        <v>0.73547162857142856</v>
      </c>
      <c r="HG12" s="47">
        <v>0.76914268571428579</v>
      </c>
      <c r="HH12" s="47">
        <v>0.77808751428571432</v>
      </c>
      <c r="HI12" s="45">
        <v>0.54794074074074062</v>
      </c>
      <c r="HJ12" s="45">
        <v>0.32095185185185188</v>
      </c>
      <c r="HK12" s="45">
        <v>0.24365185185185187</v>
      </c>
      <c r="HL12" s="45">
        <v>0.23637407407407404</v>
      </c>
      <c r="HM12" s="45">
        <v>0.19244074074074077</v>
      </c>
      <c r="HN12" s="45">
        <v>0.16931851851851856</v>
      </c>
      <c r="HO12" s="45">
        <v>0.39623585185185189</v>
      </c>
      <c r="HP12" s="45">
        <v>0.38449659259259267</v>
      </c>
      <c r="HQ12" s="45">
        <v>0.15185933333333337</v>
      </c>
      <c r="HR12" s="45">
        <v>0.13794233333333339</v>
      </c>
      <c r="HS12" s="45">
        <v>0.26060462962962955</v>
      </c>
      <c r="HT12" s="45">
        <v>0.47939737037037045</v>
      </c>
      <c r="HU12" s="45">
        <v>0.52712874074074079</v>
      </c>
      <c r="HV12" s="45">
        <v>4.3933333333333317E-2</v>
      </c>
      <c r="HW12" s="45">
        <v>1.3275987037037036</v>
      </c>
      <c r="HX12" s="45">
        <v>0.681145</v>
      </c>
      <c r="HY12" s="45">
        <v>0.6609398148148149</v>
      </c>
      <c r="HZ12" s="45">
        <v>0.74654596296296294</v>
      </c>
      <c r="IA12" s="45">
        <v>0.73102133333333308</v>
      </c>
      <c r="IB12" s="48">
        <v>41.703749999999999</v>
      </c>
      <c r="IC12" s="48">
        <v>42.99</v>
      </c>
      <c r="ID12" s="48">
        <v>108.2625</v>
      </c>
      <c r="IE12" s="48">
        <f t="shared" si="47"/>
        <v>22.737499999999997</v>
      </c>
      <c r="IF12" s="48">
        <f t="shared" si="29"/>
        <v>8.7424912740740748</v>
      </c>
      <c r="IG12" s="47">
        <v>0.55089999999999995</v>
      </c>
      <c r="IH12" s="47">
        <v>0.31169999999999998</v>
      </c>
      <c r="II12" s="47">
        <v>0.1608</v>
      </c>
      <c r="IJ12" s="47">
        <v>0.17860000000000001</v>
      </c>
      <c r="IK12" s="47">
        <v>0.14480000000000001</v>
      </c>
      <c r="IL12" s="47">
        <v>0.1366</v>
      </c>
      <c r="IM12" s="47">
        <v>0.50919999999999999</v>
      </c>
      <c r="IN12" s="47">
        <v>0.54790000000000005</v>
      </c>
      <c r="IO12" s="47">
        <v>0.2712</v>
      </c>
      <c r="IP12" s="47">
        <v>0.31979999999999997</v>
      </c>
      <c r="IQ12" s="47">
        <v>0.27679999999999999</v>
      </c>
      <c r="IR12" s="47">
        <v>0.58289999999999997</v>
      </c>
      <c r="IS12" s="47">
        <v>0.6018</v>
      </c>
      <c r="IT12" s="47">
        <v>3.3799999999999997E-2</v>
      </c>
      <c r="IU12" s="47">
        <v>2.0941999999999998</v>
      </c>
      <c r="IV12" s="47">
        <v>0.50600000000000001</v>
      </c>
      <c r="IW12" s="47">
        <v>0.54420000000000002</v>
      </c>
      <c r="IX12" s="47">
        <v>0.61270000000000002</v>
      </c>
      <c r="IY12" s="47">
        <v>0.64280000000000004</v>
      </c>
      <c r="IZ12" s="48">
        <v>36.851851852000003</v>
      </c>
      <c r="JA12" s="48">
        <v>37.261111110999998</v>
      </c>
      <c r="JB12" s="48">
        <v>106.77777777999999</v>
      </c>
      <c r="JC12" s="48">
        <f t="shared" si="30"/>
        <v>40.222222220000006</v>
      </c>
      <c r="JD12" s="48">
        <f t="shared" si="31"/>
        <v>22.037755554338005</v>
      </c>
      <c r="JE12" s="47">
        <v>0.4588523809523809</v>
      </c>
      <c r="JF12" s="47">
        <v>0.22882857142857149</v>
      </c>
      <c r="JG12" s="47">
        <v>0.10811428571428573</v>
      </c>
      <c r="JH12" s="47">
        <v>0.11907619047619049</v>
      </c>
      <c r="JI12" s="47">
        <v>9.907619047619047E-2</v>
      </c>
      <c r="JJ12" s="47">
        <v>8.8180952380952388E-2</v>
      </c>
      <c r="JK12" s="47">
        <v>0.58615314285714304</v>
      </c>
      <c r="JL12" s="47">
        <v>0.61772657142857146</v>
      </c>
      <c r="JM12" s="47">
        <v>0.31397476190476192</v>
      </c>
      <c r="JN12" s="47">
        <v>0.35785180952380952</v>
      </c>
      <c r="JO12" s="47">
        <v>0.33405414285714286</v>
      </c>
      <c r="JP12" s="47">
        <v>0.64349895238095245</v>
      </c>
      <c r="JQ12" s="47">
        <v>0.67664790476190473</v>
      </c>
      <c r="JR12" s="47">
        <v>1.9999999999999997E-2</v>
      </c>
      <c r="JS12" s="47">
        <v>2.8604754761904765</v>
      </c>
      <c r="JT12" s="47">
        <v>0.54123814285714278</v>
      </c>
      <c r="JU12" s="47">
        <v>0.57045047619047617</v>
      </c>
      <c r="JV12" s="47">
        <v>0.65564442857142868</v>
      </c>
      <c r="JW12" s="47">
        <v>0.6775674761904763</v>
      </c>
      <c r="JX12" s="48">
        <v>38.92</v>
      </c>
      <c r="JY12" s="48">
        <v>39.892499999999998</v>
      </c>
      <c r="JZ12" s="48">
        <v>124.27500000000001</v>
      </c>
      <c r="KA12" s="48">
        <f t="shared" si="32"/>
        <v>41.724999999999994</v>
      </c>
      <c r="KB12" s="48">
        <f t="shared" si="33"/>
        <v>25.774641192857139</v>
      </c>
      <c r="KC12" s="47">
        <v>0.55213833333333329</v>
      </c>
      <c r="KD12" s="47">
        <v>0.26014666666666669</v>
      </c>
      <c r="KE12" s="47">
        <v>9.0476666666666664E-2</v>
      </c>
      <c r="KF12" s="47">
        <v>0.11035333333333329</v>
      </c>
      <c r="KG12" s="47">
        <v>9.9606666666666677E-2</v>
      </c>
      <c r="KH12" s="47">
        <v>8.8615000000000013E-2</v>
      </c>
      <c r="KI12" s="47">
        <v>0.66547149999999999</v>
      </c>
      <c r="KJ12" s="47">
        <v>0.71780940000000004</v>
      </c>
      <c r="KK12" s="47">
        <v>0.40321673333333335</v>
      </c>
      <c r="KL12" s="47">
        <v>0.48351996666666669</v>
      </c>
      <c r="KM12" s="47">
        <v>0.35900491666666651</v>
      </c>
      <c r="KN12" s="47">
        <v>0.69317634999999989</v>
      </c>
      <c r="KO12" s="47">
        <v>0.72224556666666628</v>
      </c>
      <c r="KP12" s="47">
        <v>1.074666666666667E-2</v>
      </c>
      <c r="KQ12" s="47">
        <v>4.0142566166666658</v>
      </c>
      <c r="KR12" s="47">
        <v>0.50032536666666649</v>
      </c>
      <c r="KS12" s="47">
        <v>0.53974765000000002</v>
      </c>
      <c r="KT12" s="47">
        <v>0.63203403333333341</v>
      </c>
      <c r="KU12" s="47">
        <v>0.66110441666666675</v>
      </c>
      <c r="KV12" s="48">
        <v>37.109499999999997</v>
      </c>
      <c r="KW12" s="48">
        <v>39.409999999999997</v>
      </c>
      <c r="KX12" s="48">
        <v>112.29</v>
      </c>
      <c r="KY12" s="48">
        <f t="shared" si="44"/>
        <v>58.709999999999994</v>
      </c>
      <c r="KZ12" s="48">
        <f t="shared" si="45"/>
        <v>42.142589873999995</v>
      </c>
      <c r="LA12" s="47">
        <v>0.6455642857142857</v>
      </c>
      <c r="LB12" s="47">
        <v>0.29024285714285714</v>
      </c>
      <c r="LC12" s="47">
        <v>6.753214285714286E-2</v>
      </c>
      <c r="LD12" s="47">
        <v>0.10816071428571432</v>
      </c>
      <c r="LE12" s="47">
        <v>0.10445</v>
      </c>
      <c r="LF12" s="47">
        <v>0.10088571428571429</v>
      </c>
      <c r="LG12" s="47">
        <v>0.71245407142857153</v>
      </c>
      <c r="LH12" s="47">
        <v>0.80982546428571445</v>
      </c>
      <c r="LI12" s="47">
        <v>0.456679892857143</v>
      </c>
      <c r="LJ12" s="47">
        <v>0.62178967857142842</v>
      </c>
      <c r="LK12" s="47">
        <v>0.37933785714285712</v>
      </c>
      <c r="LL12" s="47">
        <v>0.7207778214285715</v>
      </c>
      <c r="LM12" s="47">
        <v>0.72892232142857138</v>
      </c>
      <c r="LN12" s="47">
        <v>3.7107142857142864E-3</v>
      </c>
      <c r="LO12" s="47">
        <v>4.9729607142857137</v>
      </c>
      <c r="LP12" s="47">
        <v>0.46842135714285721</v>
      </c>
      <c r="LQ12" s="47">
        <v>0.53239492857142856</v>
      </c>
      <c r="LR12" s="47">
        <v>0.61445199999999989</v>
      </c>
      <c r="LS12" s="47">
        <v>0.66083099999999995</v>
      </c>
      <c r="LT12" s="47">
        <f t="shared" si="34"/>
        <v>0.8006644461065402</v>
      </c>
      <c r="LU12" s="48">
        <v>43.588749999999997</v>
      </c>
      <c r="LV12" s="48">
        <v>41.872500000000002</v>
      </c>
      <c r="LW12" s="48">
        <v>121.1</v>
      </c>
      <c r="LX12" s="48">
        <f t="shared" si="46"/>
        <v>67.900000000000006</v>
      </c>
      <c r="LY12" s="48">
        <f t="shared" si="35"/>
        <v>54.987149025000015</v>
      </c>
      <c r="LZ12" s="47">
        <v>0.63694347826086972</v>
      </c>
      <c r="MA12" s="47">
        <v>0.27749565217391309</v>
      </c>
      <c r="MB12" s="47">
        <v>6.3943478260869574E-2</v>
      </c>
      <c r="MC12" s="47">
        <v>0.1001913043478261</v>
      </c>
      <c r="MD12" s="47">
        <v>9.2673913043478259E-2</v>
      </c>
      <c r="ME12" s="47">
        <v>8.9691304347826087E-2</v>
      </c>
      <c r="MF12" s="47">
        <v>0.72601639130434781</v>
      </c>
      <c r="MG12" s="47">
        <v>0.81525682608695649</v>
      </c>
      <c r="MH12" s="47">
        <v>0.46616508695652176</v>
      </c>
      <c r="MI12" s="47">
        <v>0.62150047826086952</v>
      </c>
      <c r="MJ12" s="47">
        <v>0.39314691304347826</v>
      </c>
      <c r="MK12" s="47">
        <v>0.74351352173913055</v>
      </c>
      <c r="ML12" s="47">
        <v>0.75099478260869568</v>
      </c>
      <c r="MM12" s="47">
        <v>7.5173913043478256E-3</v>
      </c>
      <c r="MN12" s="47">
        <v>5.3513147391304354</v>
      </c>
      <c r="MO12" s="47">
        <v>0.48276621739130432</v>
      </c>
      <c r="MP12" s="47">
        <v>0.5420870000000001</v>
      </c>
      <c r="MQ12" s="47">
        <v>0.62846608695652162</v>
      </c>
      <c r="MR12" s="47">
        <v>0.6710538695652174</v>
      </c>
      <c r="MS12" s="47">
        <f t="shared" si="36"/>
        <v>0.77286322218641834</v>
      </c>
      <c r="MT12" s="48">
        <v>38.103333333000002</v>
      </c>
      <c r="MU12" s="48">
        <v>39.4</v>
      </c>
      <c r="MV12" s="48">
        <v>106.36666667</v>
      </c>
      <c r="MW12" s="48">
        <f>AO12-MV12</f>
        <v>82.633333329999999</v>
      </c>
      <c r="MX12" s="45">
        <f t="shared" si="37"/>
        <v>67.367389059601308</v>
      </c>
      <c r="MY12" s="47">
        <v>0.67805312500000003</v>
      </c>
      <c r="MZ12" s="47">
        <v>0.2850125</v>
      </c>
      <c r="NA12" s="47">
        <v>5.8421875000000005E-2</v>
      </c>
      <c r="NB12" s="47">
        <v>9.0143749999999995E-2</v>
      </c>
      <c r="NC12" s="47">
        <v>9.2384375000000005E-2</v>
      </c>
      <c r="ND12" s="47">
        <v>8.8203124999999966E-2</v>
      </c>
      <c r="NE12" s="47">
        <v>0.76492212499999979</v>
      </c>
      <c r="NF12" s="47">
        <v>0.84070887500000002</v>
      </c>
      <c r="NG12" s="47">
        <v>0.51849012500000002</v>
      </c>
      <c r="NH12" s="47">
        <v>0.65832271875000015</v>
      </c>
      <c r="NI12" s="47">
        <v>0.40843353124999998</v>
      </c>
      <c r="NJ12" s="47">
        <v>0.75938296875000011</v>
      </c>
      <c r="NK12" s="47">
        <v>0.76900806250000009</v>
      </c>
      <c r="NL12" s="47">
        <v>-2.240625E-3</v>
      </c>
      <c r="NM12" s="47">
        <v>6.5275341874999997</v>
      </c>
      <c r="NN12" s="47">
        <v>0.48591378125000007</v>
      </c>
      <c r="NO12" s="47">
        <v>0.53401703125</v>
      </c>
      <c r="NP12" s="47">
        <v>0.6348523749999998</v>
      </c>
      <c r="NQ12" s="47">
        <v>0.66900950000000003</v>
      </c>
      <c r="NR12" s="47">
        <f t="shared" si="38"/>
        <v>0.9152933654720512</v>
      </c>
      <c r="NS12" s="47">
        <v>0.64880212765957468</v>
      </c>
      <c r="NT12" s="47">
        <v>0.29912765957446802</v>
      </c>
      <c r="NU12" s="47">
        <v>5.37617021276596E-2</v>
      </c>
      <c r="NV12" s="47">
        <v>9.4614893617021245E-2</v>
      </c>
      <c r="NW12" s="47">
        <v>9.1678723404255341E-2</v>
      </c>
      <c r="NX12" s="47">
        <v>8.7712765957446842E-2</v>
      </c>
      <c r="NY12" s="47">
        <v>0.74489604255319142</v>
      </c>
      <c r="NZ12" s="47">
        <v>0.8461951276595745</v>
      </c>
      <c r="OA12" s="47">
        <v>0.51913376595744687</v>
      </c>
      <c r="OB12" s="47">
        <v>0.69461857446808506</v>
      </c>
      <c r="OC12" s="47">
        <v>0.36848340425531906</v>
      </c>
      <c r="OD12" s="47">
        <v>0.75119999999999998</v>
      </c>
      <c r="OE12" s="47">
        <v>0.76058212765957467</v>
      </c>
      <c r="OF12" s="47">
        <v>2.936170212765959E-3</v>
      </c>
      <c r="OG12" s="47">
        <v>5.872153595744682</v>
      </c>
      <c r="OH12" s="47">
        <v>0.43561814893617029</v>
      </c>
      <c r="OI12" s="47">
        <v>0.49471142553191472</v>
      </c>
      <c r="OJ12" s="47">
        <v>0.5874727446808512</v>
      </c>
      <c r="OK12" s="47">
        <v>0.63066802127659594</v>
      </c>
      <c r="OL12" s="47">
        <f t="shared" si="39"/>
        <v>1.1376250595320281</v>
      </c>
      <c r="OM12" s="47">
        <v>144.16666666666666</v>
      </c>
      <c r="ON12" s="48">
        <f t="shared" si="48"/>
        <v>58.833333333333343</v>
      </c>
      <c r="OO12" s="48">
        <f t="shared" si="40"/>
        <v>49.784480010638305</v>
      </c>
      <c r="OP12" s="47">
        <v>0.69892608695652181</v>
      </c>
      <c r="OQ12" s="47">
        <v>0.29840869565217387</v>
      </c>
      <c r="OR12" s="47">
        <v>4.7356521739130443E-2</v>
      </c>
      <c r="OS12" s="47">
        <v>8.4408695652173918E-2</v>
      </c>
      <c r="OT12" s="47">
        <v>8.576086956521739E-2</v>
      </c>
      <c r="OU12" s="47">
        <v>8.4593478260869548E-2</v>
      </c>
      <c r="OV12" s="47">
        <v>0.78465765217391303</v>
      </c>
      <c r="OW12" s="47">
        <v>0.87226417391304312</v>
      </c>
      <c r="OX12" s="47">
        <v>0.55931158695652172</v>
      </c>
      <c r="OY12" s="47">
        <v>0.72433147826086974</v>
      </c>
      <c r="OZ12" s="47">
        <v>0.40180567391304345</v>
      </c>
      <c r="PA12" s="47">
        <v>0.7807815434782609</v>
      </c>
      <c r="PB12" s="47">
        <v>0.7833560869565217</v>
      </c>
      <c r="PC12" s="47">
        <v>-1.3521739130434782E-3</v>
      </c>
      <c r="PD12" s="47">
        <v>7.307792413043475</v>
      </c>
      <c r="PE12" s="47">
        <v>0.46081019565217396</v>
      </c>
      <c r="PF12" s="47">
        <v>0.5119673478260871</v>
      </c>
      <c r="PG12" s="47">
        <v>0.61517632608695638</v>
      </c>
      <c r="PH12" s="47">
        <v>0.6517049347826086</v>
      </c>
      <c r="PI12" s="47">
        <f t="shared" si="41"/>
        <v>1.3122640198630018</v>
      </c>
      <c r="PJ12" s="48">
        <v>122.08</v>
      </c>
      <c r="PK12" s="48">
        <f t="shared" si="6"/>
        <v>80.92</v>
      </c>
      <c r="PL12" s="45">
        <f t="shared" si="42"/>
        <v>70.583616953043446</v>
      </c>
    </row>
    <row r="13" spans="1:428" x14ac:dyDescent="0.25">
      <c r="A13" s="45">
        <v>12</v>
      </c>
      <c r="B13" s="45">
        <v>2</v>
      </c>
      <c r="C13" s="45">
        <v>302</v>
      </c>
      <c r="D13" s="45">
        <v>3</v>
      </c>
      <c r="E13" s="45" t="s">
        <v>65</v>
      </c>
      <c r="F13" s="45">
        <v>6</v>
      </c>
      <c r="G13" s="45">
        <f t="shared" si="7"/>
        <v>116.48000000000002</v>
      </c>
      <c r="H13" s="46">
        <v>104</v>
      </c>
      <c r="I13" s="46">
        <v>-9999</v>
      </c>
      <c r="J13" s="46">
        <v>-9999</v>
      </c>
      <c r="K13" s="46">
        <v>-9999</v>
      </c>
      <c r="L13" s="46">
        <v>-9999</v>
      </c>
      <c r="M13" s="46">
        <v>-9999</v>
      </c>
      <c r="N13" s="46">
        <v>-9999</v>
      </c>
      <c r="O13" s="48">
        <v>9.9</v>
      </c>
      <c r="P13" s="48">
        <v>9.9</v>
      </c>
      <c r="Q13" s="48">
        <v>9.9</v>
      </c>
      <c r="R13" s="48">
        <v>27.666666666666668</v>
      </c>
      <c r="S13" s="48">
        <v>38.333333333333336</v>
      </c>
      <c r="T13" s="48">
        <v>38</v>
      </c>
      <c r="U13" s="48">
        <v>51</v>
      </c>
      <c r="V13" s="48">
        <v>50</v>
      </c>
      <c r="W13" s="48">
        <v>62.666666666666664</v>
      </c>
      <c r="X13" s="48">
        <v>61.666666666666664</v>
      </c>
      <c r="Y13" s="48">
        <v>74</v>
      </c>
      <c r="Z13" s="48">
        <v>68.333333333333329</v>
      </c>
      <c r="AA13" s="48">
        <v>80.333333333333329</v>
      </c>
      <c r="AB13" s="48">
        <v>85.333333333333329</v>
      </c>
      <c r="AC13" s="48">
        <v>96.333333333333329</v>
      </c>
      <c r="AD13" s="48">
        <v>88.666666666666671</v>
      </c>
      <c r="AE13" s="48">
        <v>100.66666666666667</v>
      </c>
      <c r="AF13" s="48">
        <f t="shared" si="8"/>
        <v>80.777777777777771</v>
      </c>
      <c r="AG13" s="48">
        <f t="shared" si="9"/>
        <v>80.777777777777771</v>
      </c>
      <c r="AH13" s="48">
        <v>86.333333333333329</v>
      </c>
      <c r="AI13" s="48">
        <v>95.333333333333329</v>
      </c>
      <c r="AJ13" s="48">
        <v>131</v>
      </c>
      <c r="AK13" s="48">
        <v>147</v>
      </c>
      <c r="AL13" s="48">
        <v>166</v>
      </c>
      <c r="AM13" s="48">
        <v>171</v>
      </c>
      <c r="AN13" s="48">
        <v>178</v>
      </c>
      <c r="AO13" s="48">
        <v>189</v>
      </c>
      <c r="AP13" s="48">
        <v>199</v>
      </c>
      <c r="AQ13" s="48">
        <v>199</v>
      </c>
      <c r="AR13" s="48">
        <v>201</v>
      </c>
      <c r="AS13" s="48">
        <v>203</v>
      </c>
      <c r="AT13" s="43">
        <v>-9999</v>
      </c>
      <c r="AU13" s="43">
        <v>-9999</v>
      </c>
      <c r="AV13" s="43">
        <v>-9999</v>
      </c>
      <c r="AW13" s="43">
        <v>-9999</v>
      </c>
      <c r="AX13" s="43">
        <v>-9999</v>
      </c>
      <c r="AY13" s="43">
        <v>-9999</v>
      </c>
      <c r="AZ13" s="43">
        <v>-9999</v>
      </c>
      <c r="BA13" s="43">
        <v>-9999</v>
      </c>
      <c r="BB13" s="43">
        <v>-9999</v>
      </c>
      <c r="BC13" s="43">
        <v>-9999</v>
      </c>
      <c r="BD13" s="43">
        <v>-9999</v>
      </c>
      <c r="BE13" s="43">
        <v>-9999</v>
      </c>
      <c r="BF13" s="43">
        <v>-9999</v>
      </c>
      <c r="BG13" s="43">
        <v>-9999</v>
      </c>
      <c r="BH13" s="43">
        <v>-9999</v>
      </c>
      <c r="BI13" s="43">
        <v>-9999</v>
      </c>
      <c r="BJ13" s="43">
        <v>-9999</v>
      </c>
      <c r="BK13" s="43">
        <v>-9999</v>
      </c>
      <c r="BL13" s="43">
        <v>-9999</v>
      </c>
      <c r="BM13" s="43">
        <v>-9999</v>
      </c>
      <c r="BN13" s="43">
        <v>-9999</v>
      </c>
      <c r="BO13" s="43">
        <v>-9999</v>
      </c>
      <c r="BP13" s="43">
        <v>-9999</v>
      </c>
      <c r="BQ13" s="43">
        <v>-9999</v>
      </c>
      <c r="BR13" s="43">
        <v>-9999</v>
      </c>
      <c r="BS13" s="43">
        <v>-9999</v>
      </c>
      <c r="BT13" s="43">
        <v>-9999</v>
      </c>
      <c r="BU13" s="43">
        <v>-9999</v>
      </c>
      <c r="BV13" s="43">
        <v>-9999</v>
      </c>
      <c r="BW13" s="43">
        <v>-9999</v>
      </c>
      <c r="BX13" s="48">
        <v>332.71999999999997</v>
      </c>
      <c r="BY13" s="45">
        <v>16</v>
      </c>
      <c r="BZ13" s="45">
        <v>399.63</v>
      </c>
      <c r="CA13" s="45">
        <v>149</v>
      </c>
      <c r="CB13" s="45">
        <v>139.98999999999998</v>
      </c>
      <c r="CC13" s="45">
        <v>280.33999999999997</v>
      </c>
      <c r="CD13" s="45">
        <v>173.23</v>
      </c>
      <c r="CE13" s="45">
        <v>112.75000000000001</v>
      </c>
      <c r="CF13" s="48">
        <f t="shared" si="10"/>
        <v>1105.3921568627454</v>
      </c>
      <c r="CG13" s="48">
        <f t="shared" si="11"/>
        <v>986.9572829131655</v>
      </c>
      <c r="CH13" s="48">
        <f t="shared" si="0"/>
        <v>3261.9607843137251</v>
      </c>
      <c r="CI13" s="48">
        <f t="shared" si="1"/>
        <v>3917.9411764705883</v>
      </c>
      <c r="CJ13" s="48">
        <f t="shared" si="12"/>
        <v>1372.4509803921567</v>
      </c>
      <c r="CK13" s="48">
        <f t="shared" si="12"/>
        <v>2748.4313725490192</v>
      </c>
      <c r="CL13" s="48">
        <f t="shared" si="13"/>
        <v>11300.784313725489</v>
      </c>
      <c r="CM13" s="48">
        <f t="shared" si="14"/>
        <v>1698.3333333333333</v>
      </c>
      <c r="CN13" s="48">
        <v>75.239999999999995</v>
      </c>
      <c r="CO13" s="48">
        <v>84.21</v>
      </c>
      <c r="CP13" s="48">
        <f t="shared" si="15"/>
        <v>13.780000000000001</v>
      </c>
      <c r="CQ13" s="45">
        <v>3.04</v>
      </c>
      <c r="CR13" s="45">
        <f t="shared" si="16"/>
        <v>99.163607843137243</v>
      </c>
      <c r="CS13" s="45">
        <v>0.90200000000000002</v>
      </c>
      <c r="CT13" s="45">
        <f t="shared" si="17"/>
        <v>35.339829411764704</v>
      </c>
      <c r="CU13" s="45">
        <v>1.69</v>
      </c>
      <c r="CV13" s="45">
        <f t="shared" si="18"/>
        <v>23.194421568627444</v>
      </c>
      <c r="CW13" s="45">
        <v>3.92</v>
      </c>
      <c r="CX13" s="45">
        <f t="shared" si="19"/>
        <v>66.574666666666658</v>
      </c>
      <c r="CY13" s="48">
        <f t="shared" si="20"/>
        <v>224.27252549019602</v>
      </c>
      <c r="CZ13" s="48">
        <f t="shared" si="21"/>
        <v>200.24332633053214</v>
      </c>
      <c r="DA13" s="45">
        <v>16.7</v>
      </c>
      <c r="DB13" s="48">
        <v>6.21</v>
      </c>
      <c r="DC13" s="45">
        <f t="shared" si="22"/>
        <v>5351.5143230413987</v>
      </c>
      <c r="DD13" s="45">
        <v>2.3199999999999998</v>
      </c>
      <c r="DE13" s="45">
        <f t="shared" si="23"/>
        <v>0.37359098228663445</v>
      </c>
      <c r="DF13" s="45">
        <f t="shared" si="24"/>
        <v>1999.2774926660295</v>
      </c>
      <c r="DG13" s="46">
        <v>-9999</v>
      </c>
      <c r="DH13" s="45">
        <v>4513.08</v>
      </c>
      <c r="DI13" s="45">
        <f t="shared" si="25"/>
        <v>1669.8396</v>
      </c>
      <c r="DJ13" s="45">
        <f t="shared" si="26"/>
        <v>1903.6171439999998</v>
      </c>
      <c r="DK13" s="46">
        <v>-9999</v>
      </c>
      <c r="DL13" s="47">
        <v>3</v>
      </c>
      <c r="DM13" s="47">
        <f t="shared" si="27"/>
        <v>2.94</v>
      </c>
      <c r="DN13" s="47">
        <v>3000</v>
      </c>
      <c r="DO13" s="47">
        <f t="shared" si="2"/>
        <v>0.47342995169082125</v>
      </c>
      <c r="DP13" s="45">
        <f t="shared" si="3"/>
        <v>2585.2726198267628</v>
      </c>
      <c r="DQ13" s="45">
        <f t="shared" si="4"/>
        <v>2585.2726198267624</v>
      </c>
      <c r="DR13" s="47">
        <v>0.53968749999999999</v>
      </c>
      <c r="DS13" s="47">
        <v>0.39965624999999999</v>
      </c>
      <c r="DT13" s="47">
        <v>0.39966250000000003</v>
      </c>
      <c r="DU13" s="47">
        <v>0.33257499999999995</v>
      </c>
      <c r="DV13" s="47">
        <v>0.20611874999999996</v>
      </c>
      <c r="DW13" s="47">
        <v>0.1870125</v>
      </c>
      <c r="DX13" s="47">
        <v>0.23736956250000002</v>
      </c>
      <c r="DY13" s="47">
        <v>0.14907412500000003</v>
      </c>
      <c r="DZ13" s="47">
        <v>9.1487562499999994E-2</v>
      </c>
      <c r="EA13" s="47">
        <v>-6.2312500000000085E-5</v>
      </c>
      <c r="EB13" s="47">
        <v>0.14911687500000001</v>
      </c>
      <c r="EC13" s="47">
        <v>0.4472708749999999</v>
      </c>
      <c r="ED13" s="47">
        <v>0.48526762500000004</v>
      </c>
      <c r="EE13" s="47">
        <v>0.12645625000000002</v>
      </c>
      <c r="EF13" s="47">
        <v>0.62339762500000007</v>
      </c>
      <c r="EG13" s="47">
        <v>1.0003418125000001</v>
      </c>
      <c r="EH13" s="47">
        <v>0.62679431249999995</v>
      </c>
      <c r="EI13" s="47">
        <v>0.99975218749999994</v>
      </c>
      <c r="EJ13" s="47">
        <v>0.67459431250000002</v>
      </c>
      <c r="EK13" s="45">
        <v>0.58024374999999995</v>
      </c>
      <c r="EL13" s="45">
        <v>0.42998124999999998</v>
      </c>
      <c r="EM13" s="45">
        <v>0.41113125</v>
      </c>
      <c r="EN13" s="45">
        <v>0.37245000000000006</v>
      </c>
      <c r="EO13" s="45">
        <v>0.25549374999999991</v>
      </c>
      <c r="EP13" s="45">
        <v>0.2324</v>
      </c>
      <c r="EQ13" s="45">
        <v>0.21800768750000002</v>
      </c>
      <c r="ER13" s="45">
        <v>0.17044949999999998</v>
      </c>
      <c r="ES13" s="45">
        <v>7.1521500000000002E-2</v>
      </c>
      <c r="ET13" s="45">
        <v>2.2203000000000001E-2</v>
      </c>
      <c r="EU13" s="45">
        <v>0.14879950000000003</v>
      </c>
      <c r="EV13" s="45">
        <v>0.38850537499999999</v>
      </c>
      <c r="EW13" s="45">
        <v>0.42795493749999991</v>
      </c>
      <c r="EX13" s="45">
        <v>0.11695625</v>
      </c>
      <c r="EY13" s="45">
        <v>0.55800312500000016</v>
      </c>
      <c r="EZ13" s="45">
        <v>0.87410618750000002</v>
      </c>
      <c r="FA13" s="45">
        <v>0.68315024999999996</v>
      </c>
      <c r="FB13" s="45">
        <v>0.88992137500000013</v>
      </c>
      <c r="FC13" s="45">
        <v>0.72379456249999985</v>
      </c>
      <c r="FD13" s="47">
        <v>0.60943749999999997</v>
      </c>
      <c r="FE13" s="47">
        <v>0.42000416666666673</v>
      </c>
      <c r="FF13" s="47">
        <v>0.4199208333333333</v>
      </c>
      <c r="FG13" s="47">
        <v>0.36484583333333337</v>
      </c>
      <c r="FH13" s="47">
        <v>0.26869999999999999</v>
      </c>
      <c r="FI13" s="47">
        <v>0.23444583333333333</v>
      </c>
      <c r="FJ13" s="47">
        <v>0.25095100000000009</v>
      </c>
      <c r="FK13" s="47">
        <v>0.18396145833333341</v>
      </c>
      <c r="FL13" s="47">
        <v>7.025545833333334E-2</v>
      </c>
      <c r="FM13" s="47">
        <v>3.2083333333333108E-5</v>
      </c>
      <c r="FN13" s="47">
        <v>0.18392283333333329</v>
      </c>
      <c r="FO13" s="47">
        <v>0.38788020833333342</v>
      </c>
      <c r="FP13" s="47">
        <v>0.44420670833333342</v>
      </c>
      <c r="FQ13" s="47">
        <v>9.6145833333333361E-2</v>
      </c>
      <c r="FR13" s="47">
        <v>0.67060837500000003</v>
      </c>
      <c r="FS13" s="47">
        <v>1.0004454583333333</v>
      </c>
      <c r="FT13" s="47">
        <v>0.73226020833333338</v>
      </c>
      <c r="FU13" s="47">
        <v>1.0001197500000001</v>
      </c>
      <c r="FV13" s="47">
        <v>0.77345150000000007</v>
      </c>
      <c r="FW13" s="47">
        <v>0.66793684210526316</v>
      </c>
      <c r="FX13" s="47">
        <v>0.44558421052631586</v>
      </c>
      <c r="FY13" s="47">
        <v>0.43493684210526323</v>
      </c>
      <c r="FZ13" s="47">
        <v>0.38132105263157895</v>
      </c>
      <c r="GA13" s="47">
        <v>0.27848421052631578</v>
      </c>
      <c r="GB13" s="47">
        <v>0.24518421052631578</v>
      </c>
      <c r="GC13" s="47">
        <v>0.27308205263157892</v>
      </c>
      <c r="GD13" s="47">
        <v>0.211147</v>
      </c>
      <c r="GE13" s="47">
        <v>7.764384210526315E-2</v>
      </c>
      <c r="GF13" s="47">
        <v>1.2003473684210527E-2</v>
      </c>
      <c r="GG13" s="47">
        <v>0.19965126315789472</v>
      </c>
      <c r="GH13" s="47">
        <v>0.41143526315789475</v>
      </c>
      <c r="GI13" s="47">
        <v>0.46285773684210529</v>
      </c>
      <c r="GJ13" s="47">
        <v>0.10283684210526316</v>
      </c>
      <c r="GK13" s="47">
        <v>0.75184584210526328</v>
      </c>
      <c r="GL13" s="47">
        <v>0.94713936842105273</v>
      </c>
      <c r="GM13" s="47">
        <v>0.73049994736842105</v>
      </c>
      <c r="GN13" s="47">
        <v>0.95563842105263153</v>
      </c>
      <c r="GO13" s="47">
        <v>0.7750093684210525</v>
      </c>
      <c r="GP13" s="47">
        <v>0.56258529411764713</v>
      </c>
      <c r="GQ13" s="47">
        <v>0.378785294117647</v>
      </c>
      <c r="GR13" s="47">
        <v>0.32206764705882351</v>
      </c>
      <c r="GS13" s="47">
        <v>0.32488823529411759</v>
      </c>
      <c r="GT13" s="47">
        <v>0.22104411764705884</v>
      </c>
      <c r="GU13" s="47">
        <v>0.19626176470588233</v>
      </c>
      <c r="GV13" s="47">
        <v>0.26751414705882359</v>
      </c>
      <c r="GW13" s="47">
        <v>0.27177879411764705</v>
      </c>
      <c r="GX13" s="47">
        <v>7.6605529411764711E-2</v>
      </c>
      <c r="GY13" s="47">
        <v>8.1080411764705873E-2</v>
      </c>
      <c r="GZ13" s="47">
        <v>0.19502882352941175</v>
      </c>
      <c r="HA13" s="47">
        <v>0.4355270294117648</v>
      </c>
      <c r="HB13" s="47">
        <v>0.4824085588235294</v>
      </c>
      <c r="HC13" s="47">
        <v>0.10384411764705884</v>
      </c>
      <c r="HD13" s="47">
        <v>0.73423482352941183</v>
      </c>
      <c r="HE13" s="47">
        <v>0.71954679411764721</v>
      </c>
      <c r="HF13" s="47">
        <v>0.7332155588235294</v>
      </c>
      <c r="HG13" s="47">
        <v>0.76486176470588219</v>
      </c>
      <c r="HH13" s="47">
        <v>0.7765605294117649</v>
      </c>
      <c r="HI13" s="45">
        <v>0.54503214285714274</v>
      </c>
      <c r="HJ13" s="45">
        <v>0.31560714285714259</v>
      </c>
      <c r="HK13" s="45">
        <v>0.23824285714285723</v>
      </c>
      <c r="HL13" s="45">
        <v>0.23281785714285722</v>
      </c>
      <c r="HM13" s="45">
        <v>0.19053928571428563</v>
      </c>
      <c r="HN13" s="45">
        <v>0.16683571428571423</v>
      </c>
      <c r="HO13" s="45">
        <v>0.39942885714285747</v>
      </c>
      <c r="HP13" s="45">
        <v>0.39090292857142872</v>
      </c>
      <c r="HQ13" s="45">
        <v>0.15061239285714279</v>
      </c>
      <c r="HR13" s="45">
        <v>0.1404350357142857</v>
      </c>
      <c r="HS13" s="45">
        <v>0.26568689285714298</v>
      </c>
      <c r="HT13" s="45">
        <v>0.48037685714285722</v>
      </c>
      <c r="HU13" s="45">
        <v>0.52970846428571439</v>
      </c>
      <c r="HV13" s="45">
        <v>4.2278571428571443E-2</v>
      </c>
      <c r="HW13" s="45">
        <v>1.3542697499999996</v>
      </c>
      <c r="HX13" s="45">
        <v>0.68780121428571406</v>
      </c>
      <c r="HY13" s="45">
        <v>0.67348878571428561</v>
      </c>
      <c r="HZ13" s="45">
        <v>0.75286525000000004</v>
      </c>
      <c r="IA13" s="45">
        <v>0.74231692857142806</v>
      </c>
      <c r="IB13" s="48">
        <v>44.443750000000001</v>
      </c>
      <c r="IC13" s="48">
        <v>42.99</v>
      </c>
      <c r="ID13" s="48">
        <v>108.08750000000001</v>
      </c>
      <c r="IE13" s="48">
        <f t="shared" si="47"/>
        <v>22.912499999999994</v>
      </c>
      <c r="IF13" s="48">
        <f t="shared" si="29"/>
        <v>8.9565633508928588</v>
      </c>
      <c r="IG13" s="47">
        <v>0.56679999999999997</v>
      </c>
      <c r="IH13" s="47">
        <v>0.31369999999999998</v>
      </c>
      <c r="II13" s="47">
        <v>0.157</v>
      </c>
      <c r="IJ13" s="47">
        <v>0.1736</v>
      </c>
      <c r="IK13" s="47">
        <v>0.14180000000000001</v>
      </c>
      <c r="IL13" s="47">
        <v>0.13370000000000001</v>
      </c>
      <c r="IM13" s="47">
        <v>0.52829999999999999</v>
      </c>
      <c r="IN13" s="47">
        <v>0.56569999999999998</v>
      </c>
      <c r="IO13" s="47">
        <v>0.2868</v>
      </c>
      <c r="IP13" s="47">
        <v>0.3342</v>
      </c>
      <c r="IQ13" s="47">
        <v>0.28620000000000001</v>
      </c>
      <c r="IR13" s="47">
        <v>0.5978</v>
      </c>
      <c r="IS13" s="47">
        <v>0.61609999999999998</v>
      </c>
      <c r="IT13" s="47">
        <v>3.1899999999999998E-2</v>
      </c>
      <c r="IU13" s="47">
        <v>2.2854999999999999</v>
      </c>
      <c r="IV13" s="47">
        <v>0.50729999999999997</v>
      </c>
      <c r="IW13" s="47">
        <v>0.54430000000000001</v>
      </c>
      <c r="IX13" s="47">
        <v>0.61650000000000005</v>
      </c>
      <c r="IY13" s="47">
        <v>0.64570000000000005</v>
      </c>
      <c r="IZ13" s="48">
        <v>36.880000000000003</v>
      </c>
      <c r="JA13" s="48">
        <v>37.369999999999997</v>
      </c>
      <c r="JB13" s="48">
        <v>105.70370370000001</v>
      </c>
      <c r="JC13" s="48">
        <f t="shared" si="30"/>
        <v>41.296296299999995</v>
      </c>
      <c r="JD13" s="48">
        <f t="shared" si="31"/>
        <v>23.361314816909996</v>
      </c>
      <c r="JE13" s="47">
        <v>0.43388648648648648</v>
      </c>
      <c r="JF13" s="47">
        <v>0.21785945945945948</v>
      </c>
      <c r="JG13" s="47">
        <v>0.10783513513513512</v>
      </c>
      <c r="JH13" s="47">
        <v>0.11956756756756753</v>
      </c>
      <c r="JI13" s="47">
        <v>9.7662162162162142E-2</v>
      </c>
      <c r="JJ13" s="47">
        <v>8.6786486486486472E-2</v>
      </c>
      <c r="JK13" s="47">
        <v>0.56553978378378378</v>
      </c>
      <c r="JL13" s="47">
        <v>0.60063102702702709</v>
      </c>
      <c r="JM13" s="47">
        <v>0.28977162162162157</v>
      </c>
      <c r="JN13" s="47">
        <v>0.33751470270270278</v>
      </c>
      <c r="JO13" s="47">
        <v>0.33075991891891893</v>
      </c>
      <c r="JP13" s="47">
        <v>0.63088521621621618</v>
      </c>
      <c r="JQ13" s="47">
        <v>0.66488829729729704</v>
      </c>
      <c r="JR13" s="47">
        <v>2.1905405405405403E-2</v>
      </c>
      <c r="JS13" s="47">
        <v>2.6438276756756758</v>
      </c>
      <c r="JT13" s="47">
        <v>0.55232854054054048</v>
      </c>
      <c r="JU13" s="47">
        <v>0.58680810810810835</v>
      </c>
      <c r="JV13" s="47">
        <v>0.66320683783783763</v>
      </c>
      <c r="JW13" s="47">
        <v>0.68924397297297302</v>
      </c>
      <c r="JX13" s="48">
        <v>38.92</v>
      </c>
      <c r="JY13" s="48">
        <v>39.818214286</v>
      </c>
      <c r="JZ13" s="48">
        <v>124.35</v>
      </c>
      <c r="KA13" s="48">
        <f t="shared" si="32"/>
        <v>41.650000000000006</v>
      </c>
      <c r="KB13" s="48">
        <f t="shared" si="33"/>
        <v>25.016282275675682</v>
      </c>
      <c r="KC13" s="47">
        <v>0.5439666666666666</v>
      </c>
      <c r="KD13" s="47">
        <v>0.26010333333333324</v>
      </c>
      <c r="KE13" s="47">
        <v>9.0950000000000003E-2</v>
      </c>
      <c r="KF13" s="47">
        <v>0.11370000000000005</v>
      </c>
      <c r="KG13" s="47">
        <v>0.10081333333333334</v>
      </c>
      <c r="KH13" s="47">
        <v>9.144833333333334E-2</v>
      </c>
      <c r="KI13" s="47">
        <v>0.65098515000000023</v>
      </c>
      <c r="KJ13" s="47">
        <v>0.71125761666666643</v>
      </c>
      <c r="KK13" s="47">
        <v>0.38966578333333324</v>
      </c>
      <c r="KL13" s="47">
        <v>0.48096858333333331</v>
      </c>
      <c r="KM13" s="47">
        <v>0.35161901666666673</v>
      </c>
      <c r="KN13" s="47">
        <v>0.68455701666666657</v>
      </c>
      <c r="KO13" s="47">
        <v>0.70949383333333316</v>
      </c>
      <c r="KP13" s="47">
        <v>1.2886666666666666E-2</v>
      </c>
      <c r="KQ13" s="47">
        <v>3.8038803833333321</v>
      </c>
      <c r="KR13" s="47">
        <v>0.49510460000000012</v>
      </c>
      <c r="KS13" s="47">
        <v>0.54086430000000008</v>
      </c>
      <c r="KT13" s="47">
        <v>0.62615799999999999</v>
      </c>
      <c r="KU13" s="47">
        <v>0.66010310000000016</v>
      </c>
      <c r="KV13" s="48">
        <v>37.302727273000002</v>
      </c>
      <c r="KW13" s="48">
        <v>39.457272727000003</v>
      </c>
      <c r="KX13" s="48">
        <v>113.45454545</v>
      </c>
      <c r="KY13" s="48">
        <f t="shared" si="44"/>
        <v>57.545454550000002</v>
      </c>
      <c r="KZ13" s="48">
        <f t="shared" si="45"/>
        <v>40.929642853232977</v>
      </c>
      <c r="LA13" s="47">
        <v>0.7328730769230769</v>
      </c>
      <c r="LB13" s="47">
        <v>0.33004615384615382</v>
      </c>
      <c r="LC13" s="47">
        <v>6.5119230769230776E-2</v>
      </c>
      <c r="LD13" s="47">
        <v>0.11479230769230765</v>
      </c>
      <c r="LE13" s="47">
        <v>0.1112884615384615</v>
      </c>
      <c r="LF13" s="47">
        <v>0.1099769230769231</v>
      </c>
      <c r="LG13" s="47">
        <v>0.72851969230769231</v>
      </c>
      <c r="LH13" s="47">
        <v>0.83569796153846165</v>
      </c>
      <c r="LI13" s="47">
        <v>0.48304715384615382</v>
      </c>
      <c r="LJ13" s="47">
        <v>0.66873457692307703</v>
      </c>
      <c r="LK13" s="47">
        <v>0.37895138461538463</v>
      </c>
      <c r="LL13" s="47">
        <v>0.73546253846153853</v>
      </c>
      <c r="LM13" s="47">
        <v>0.73858011538461521</v>
      </c>
      <c r="LN13" s="47">
        <v>3.5038461538461543E-3</v>
      </c>
      <c r="LO13" s="47">
        <v>5.3865448846153852</v>
      </c>
      <c r="LP13" s="47">
        <v>0.45358180769230771</v>
      </c>
      <c r="LQ13" s="47">
        <v>0.5201769615384616</v>
      </c>
      <c r="LR13" s="47">
        <v>0.60358634615384621</v>
      </c>
      <c r="LS13" s="47">
        <v>0.65188896153846165</v>
      </c>
      <c r="LT13" s="47">
        <f t="shared" si="34"/>
        <v>1.1245429398054543</v>
      </c>
      <c r="LU13" s="48">
        <v>43.58</v>
      </c>
      <c r="LV13" s="48">
        <v>41.922857143000002</v>
      </c>
      <c r="LW13" s="48">
        <v>116.52857143</v>
      </c>
      <c r="LX13" s="48">
        <f t="shared" si="46"/>
        <v>72.47142857</v>
      </c>
      <c r="LY13" s="48">
        <f t="shared" si="35"/>
        <v>60.56422512572923</v>
      </c>
      <c r="LZ13" s="47">
        <v>0.72651739130434789</v>
      </c>
      <c r="MA13" s="47">
        <v>0.31546086956521735</v>
      </c>
      <c r="MB13" s="47">
        <v>6.3282608695652165E-2</v>
      </c>
      <c r="MC13" s="47">
        <v>0.10401304347826089</v>
      </c>
      <c r="MD13" s="47">
        <v>9.7260869565217373E-2</v>
      </c>
      <c r="ME13" s="47">
        <v>9.446086956521739E-2</v>
      </c>
      <c r="MF13" s="47">
        <v>0.74830808695652162</v>
      </c>
      <c r="MG13" s="47">
        <v>0.83793504347826087</v>
      </c>
      <c r="MH13" s="47">
        <v>0.50209204347826086</v>
      </c>
      <c r="MI13" s="47">
        <v>0.66255447826086966</v>
      </c>
      <c r="MJ13" s="47">
        <v>0.39455152173913044</v>
      </c>
      <c r="MK13" s="47">
        <v>0.76229156521739116</v>
      </c>
      <c r="ML13" s="47">
        <v>0.76871260869565217</v>
      </c>
      <c r="MM13" s="47">
        <v>6.7521739130434778E-3</v>
      </c>
      <c r="MN13" s="47">
        <v>5.9734556956521745</v>
      </c>
      <c r="MO13" s="47">
        <v>0.47115117391304356</v>
      </c>
      <c r="MP13" s="47">
        <v>0.52734165217391304</v>
      </c>
      <c r="MQ13" s="47">
        <v>0.6205918695652175</v>
      </c>
      <c r="MR13" s="47">
        <v>0.66090556521739141</v>
      </c>
      <c r="MS13" s="47">
        <f t="shared" si="36"/>
        <v>1.0462854140665838</v>
      </c>
      <c r="MT13" s="48">
        <v>38.119999999999997</v>
      </c>
      <c r="MU13" s="48">
        <v>39.356666666999999</v>
      </c>
      <c r="MV13" s="48">
        <v>105.86666667</v>
      </c>
      <c r="MW13" s="48">
        <f>AO13-MV13</f>
        <v>83.133333329999999</v>
      </c>
      <c r="MX13" s="45">
        <f t="shared" si="37"/>
        <v>69.660333278366309</v>
      </c>
      <c r="MY13" s="47">
        <v>0.65475882352941184</v>
      </c>
      <c r="MZ13" s="47">
        <v>0.27825588235294124</v>
      </c>
      <c r="NA13" s="47">
        <v>6.038235294117647E-2</v>
      </c>
      <c r="NB13" s="47">
        <v>8.9073529411764718E-2</v>
      </c>
      <c r="NC13" s="47">
        <v>9.1352941176470595E-2</v>
      </c>
      <c r="ND13" s="47">
        <v>8.5264705882352937E-2</v>
      </c>
      <c r="NE13" s="47">
        <v>0.75605276470588234</v>
      </c>
      <c r="NF13" s="47">
        <v>0.825115088235294</v>
      </c>
      <c r="NG13" s="47">
        <v>0.51032367647058829</v>
      </c>
      <c r="NH13" s="47">
        <v>0.63622158823529407</v>
      </c>
      <c r="NI13" s="47">
        <v>0.40177085294117643</v>
      </c>
      <c r="NJ13" s="47">
        <v>0.75099514705882331</v>
      </c>
      <c r="NK13" s="47">
        <v>0.76656720588235283</v>
      </c>
      <c r="NL13" s="47">
        <v>-2.2794117647058822E-3</v>
      </c>
      <c r="NM13" s="47">
        <v>6.3224160294117642</v>
      </c>
      <c r="NN13" s="47">
        <v>0.48756002941176452</v>
      </c>
      <c r="NO13" s="47">
        <v>0.5315768823529412</v>
      </c>
      <c r="NP13" s="47">
        <v>0.63423511764705875</v>
      </c>
      <c r="NQ13" s="47">
        <v>0.66562655882352939</v>
      </c>
      <c r="NR13" s="47">
        <f t="shared" si="38"/>
        <v>0.82965250969886295</v>
      </c>
      <c r="NS13" s="47">
        <v>0.67938333333333345</v>
      </c>
      <c r="NT13" s="47">
        <v>0.31304166666666661</v>
      </c>
      <c r="NU13" s="47">
        <v>5.7010416666666681E-2</v>
      </c>
      <c r="NV13" s="47">
        <v>0.10081458333333336</v>
      </c>
      <c r="NW13" s="47">
        <v>9.3220833333333364E-2</v>
      </c>
      <c r="NX13" s="47">
        <v>9.0491666666666679E-2</v>
      </c>
      <c r="NY13" s="47">
        <v>0.74058977083333322</v>
      </c>
      <c r="NZ13" s="47">
        <v>0.84389552083333319</v>
      </c>
      <c r="OA13" s="47">
        <v>0.51128314583333323</v>
      </c>
      <c r="OB13" s="47">
        <v>0.68984797916666674</v>
      </c>
      <c r="OC13" s="47">
        <v>0.36914506250000007</v>
      </c>
      <c r="OD13" s="47">
        <v>0.75772931249999986</v>
      </c>
      <c r="OE13" s="47">
        <v>0.76430712499999975</v>
      </c>
      <c r="OF13" s="47">
        <v>7.5937499999999998E-3</v>
      </c>
      <c r="OG13" s="47">
        <v>5.7356847500000008</v>
      </c>
      <c r="OH13" s="47">
        <v>0.43759400000000009</v>
      </c>
      <c r="OI13" s="47">
        <v>0.49859425000000002</v>
      </c>
      <c r="OJ13" s="47">
        <v>0.58906168749999999</v>
      </c>
      <c r="OK13" s="47">
        <v>0.6336042291666667</v>
      </c>
      <c r="OL13" s="47">
        <f t="shared" si="39"/>
        <v>1.1727903276691631</v>
      </c>
      <c r="OM13" s="47">
        <v>122.44444444444444</v>
      </c>
      <c r="ON13" s="48">
        <f t="shared" si="48"/>
        <v>80.555555555555557</v>
      </c>
      <c r="OO13" s="48">
        <f t="shared" si="40"/>
        <v>67.980472511574064</v>
      </c>
      <c r="OP13" s="47">
        <v>0.70587560975609764</v>
      </c>
      <c r="OQ13" s="47">
        <v>0.30579756097560978</v>
      </c>
      <c r="OR13" s="47">
        <v>4.7312195121951242E-2</v>
      </c>
      <c r="OS13" s="47">
        <v>8.5746341463414644E-2</v>
      </c>
      <c r="OT13" s="47">
        <v>8.453414634146339E-2</v>
      </c>
      <c r="OU13" s="47">
        <v>8.5346341463414618E-2</v>
      </c>
      <c r="OV13" s="47">
        <v>0.78263339024390211</v>
      </c>
      <c r="OW13" s="47">
        <v>0.87252707317073186</v>
      </c>
      <c r="OX13" s="47">
        <v>0.56114126829268274</v>
      </c>
      <c r="OY13" s="47">
        <v>0.72907356097560982</v>
      </c>
      <c r="OZ13" s="47">
        <v>0.39510224390243909</v>
      </c>
      <c r="PA13" s="47">
        <v>0.7848270243902441</v>
      </c>
      <c r="PB13" s="47">
        <v>0.78316965853658549</v>
      </c>
      <c r="PC13" s="47">
        <v>1.2121951219512196E-3</v>
      </c>
      <c r="PD13" s="47">
        <v>7.2306432926829265</v>
      </c>
      <c r="PE13" s="47">
        <v>0.45298217073170738</v>
      </c>
      <c r="PF13" s="47">
        <v>0.50483343902439026</v>
      </c>
      <c r="PG13" s="47">
        <v>0.60774670731707281</v>
      </c>
      <c r="PH13" s="47">
        <v>0.64491307317073199</v>
      </c>
      <c r="PI13" s="47">
        <f t="shared" si="41"/>
        <v>1.3862381361417693</v>
      </c>
      <c r="PJ13" s="48">
        <v>114.5</v>
      </c>
      <c r="PK13" s="48">
        <f t="shared" si="6"/>
        <v>88.5</v>
      </c>
      <c r="PL13" s="45">
        <f t="shared" si="42"/>
        <v>77.218645975609775</v>
      </c>
    </row>
    <row r="14" spans="1:428" x14ac:dyDescent="0.25">
      <c r="A14" s="45">
        <v>13</v>
      </c>
      <c r="B14" s="45">
        <v>2</v>
      </c>
      <c r="C14" s="45">
        <v>202</v>
      </c>
      <c r="D14" s="45">
        <v>2</v>
      </c>
      <c r="E14" s="45" t="s">
        <v>66</v>
      </c>
      <c r="F14" s="45">
        <v>5</v>
      </c>
      <c r="G14" s="45">
        <f t="shared" si="7"/>
        <v>89.600000000000009</v>
      </c>
      <c r="H14" s="46">
        <v>80</v>
      </c>
      <c r="I14" s="45">
        <v>1.4143357366471248</v>
      </c>
      <c r="J14" s="47">
        <v>16.010128459733984</v>
      </c>
      <c r="K14" s="45">
        <v>0.91869789177420258</v>
      </c>
      <c r="L14" s="45">
        <v>6.5530242684934459</v>
      </c>
      <c r="M14" s="45">
        <v>0.56310574476149222</v>
      </c>
      <c r="N14" s="47">
        <v>2.842601115382533</v>
      </c>
      <c r="O14" s="48">
        <v>7.6</v>
      </c>
      <c r="P14" s="48">
        <v>7.6</v>
      </c>
      <c r="Q14" s="48">
        <v>7.6</v>
      </c>
      <c r="R14" s="48">
        <v>27</v>
      </c>
      <c r="S14" s="48">
        <v>36.666666666666664</v>
      </c>
      <c r="T14" s="48">
        <v>36</v>
      </c>
      <c r="U14" s="48">
        <v>49.333333333333336</v>
      </c>
      <c r="V14" s="48">
        <v>46.666666666666664</v>
      </c>
      <c r="W14" s="48">
        <v>59.666666666666664</v>
      </c>
      <c r="X14" s="48">
        <v>55.666666666666664</v>
      </c>
      <c r="Y14" s="48">
        <v>67.333333333333329</v>
      </c>
      <c r="Z14" s="48">
        <v>77</v>
      </c>
      <c r="AA14" s="48">
        <v>86.666666666666671</v>
      </c>
      <c r="AB14" s="48">
        <v>83.666666666666671</v>
      </c>
      <c r="AC14" s="48">
        <v>93.666666666666671</v>
      </c>
      <c r="AD14" s="48">
        <v>84</v>
      </c>
      <c r="AE14" s="48">
        <v>95.666666666666671</v>
      </c>
      <c r="AF14" s="48">
        <f t="shared" si="8"/>
        <v>81.555555555555557</v>
      </c>
      <c r="AG14" s="48">
        <f t="shared" si="9"/>
        <v>81.555555555555557</v>
      </c>
      <c r="AH14" s="48">
        <v>83.666666666666671</v>
      </c>
      <c r="AI14" s="48">
        <v>84.333333333333329</v>
      </c>
      <c r="AJ14" s="48">
        <v>131</v>
      </c>
      <c r="AK14" s="48">
        <v>147</v>
      </c>
      <c r="AL14" s="48">
        <v>166</v>
      </c>
      <c r="AM14" s="48">
        <v>171</v>
      </c>
      <c r="AN14" s="48">
        <v>178</v>
      </c>
      <c r="AO14" s="48">
        <v>189</v>
      </c>
      <c r="AP14" s="48">
        <v>199</v>
      </c>
      <c r="AQ14" s="48">
        <v>199</v>
      </c>
      <c r="AR14" s="48">
        <v>201</v>
      </c>
      <c r="AS14" s="48">
        <v>203</v>
      </c>
      <c r="AT14" s="49">
        <v>48.1</v>
      </c>
      <c r="AU14" s="49">
        <v>37</v>
      </c>
      <c r="AV14" s="49">
        <v>44.1</v>
      </c>
      <c r="AW14" s="49">
        <v>48.7</v>
      </c>
      <c r="AX14" s="49">
        <v>44.7</v>
      </c>
      <c r="AY14" s="49">
        <v>34</v>
      </c>
      <c r="AZ14" s="49">
        <v>44.9</v>
      </c>
      <c r="BA14" s="49">
        <v>43.7</v>
      </c>
      <c r="BB14" s="49">
        <v>41.9</v>
      </c>
      <c r="BC14" s="49">
        <v>40.9</v>
      </c>
      <c r="BD14" s="45">
        <v>4.59</v>
      </c>
      <c r="BE14" s="45">
        <v>5.64</v>
      </c>
      <c r="BF14" s="45">
        <v>4.7300000000000004</v>
      </c>
      <c r="BG14" s="45">
        <v>4.62</v>
      </c>
      <c r="BH14" s="45">
        <v>4.05</v>
      </c>
      <c r="BI14" s="45">
        <v>4.04</v>
      </c>
      <c r="BJ14" s="45">
        <v>4.2699999999999996</v>
      </c>
      <c r="BK14" s="45">
        <v>4.28</v>
      </c>
      <c r="BL14" s="45">
        <v>3.89</v>
      </c>
      <c r="BM14" s="45">
        <v>3.84</v>
      </c>
      <c r="BN14" s="45">
        <v>29034.097706879358</v>
      </c>
      <c r="BO14" s="45">
        <v>14500.000000000002</v>
      </c>
      <c r="BP14" s="49">
        <v>20972.027972027972</v>
      </c>
      <c r="BQ14" s="45">
        <v>16067.764471057882</v>
      </c>
      <c r="BR14" s="45">
        <v>10759.701492537313</v>
      </c>
      <c r="BS14" s="45">
        <v>8494.4278606965163</v>
      </c>
      <c r="BT14" s="49">
        <v>12100.6</v>
      </c>
      <c r="BU14" s="49">
        <v>8659.3000000000011</v>
      </c>
      <c r="BV14" s="49">
        <v>3847.2277227722766</v>
      </c>
      <c r="BW14" s="49">
        <v>1570.3200775945686</v>
      </c>
      <c r="BX14" s="48">
        <v>272.62</v>
      </c>
      <c r="BY14" s="45">
        <v>17</v>
      </c>
      <c r="BZ14" s="45">
        <v>314.83</v>
      </c>
      <c r="CA14" s="45">
        <v>94</v>
      </c>
      <c r="CB14" s="45">
        <v>95.410000000000011</v>
      </c>
      <c r="CC14" s="45">
        <v>303.93</v>
      </c>
      <c r="CD14" s="45">
        <v>172.51999999999998</v>
      </c>
      <c r="CE14" s="45">
        <v>136</v>
      </c>
      <c r="CF14" s="48">
        <f t="shared" si="10"/>
        <v>1333.3333333333333</v>
      </c>
      <c r="CG14" s="48">
        <f t="shared" si="11"/>
        <v>1190.4761904761904</v>
      </c>
      <c r="CH14" s="48">
        <f t="shared" si="0"/>
        <v>2672.7450980392155</v>
      </c>
      <c r="CI14" s="48">
        <f t="shared" si="1"/>
        <v>3086.5686274509803</v>
      </c>
      <c r="CJ14" s="48">
        <f t="shared" si="12"/>
        <v>935.3921568627452</v>
      </c>
      <c r="CK14" s="48">
        <f t="shared" si="12"/>
        <v>2979.705882352941</v>
      </c>
      <c r="CL14" s="48">
        <f t="shared" si="13"/>
        <v>9674.4117647058811</v>
      </c>
      <c r="CM14" s="48">
        <f t="shared" si="14"/>
        <v>1691.3725490196075</v>
      </c>
      <c r="CN14" s="48">
        <v>89.03</v>
      </c>
      <c r="CO14" s="48">
        <v>71.42</v>
      </c>
      <c r="CP14" s="48">
        <f t="shared" si="15"/>
        <v>12.069999999999979</v>
      </c>
      <c r="CQ14" s="45">
        <v>2.95</v>
      </c>
      <c r="CR14" s="45">
        <f t="shared" si="16"/>
        <v>78.845980392156861</v>
      </c>
      <c r="CS14" s="45">
        <v>0.98199999999999998</v>
      </c>
      <c r="CT14" s="45">
        <f t="shared" si="17"/>
        <v>30.310103921568629</v>
      </c>
      <c r="CU14" s="45">
        <v>1.48</v>
      </c>
      <c r="CV14" s="45">
        <f t="shared" si="18"/>
        <v>13.843803921568629</v>
      </c>
      <c r="CW14" s="45">
        <v>3.88</v>
      </c>
      <c r="CX14" s="45">
        <f t="shared" si="19"/>
        <v>65.625254901960773</v>
      </c>
      <c r="CY14" s="48">
        <f t="shared" si="20"/>
        <v>188.6251431372549</v>
      </c>
      <c r="CZ14" s="48">
        <f t="shared" si="21"/>
        <v>168.415306372549</v>
      </c>
      <c r="DA14" s="45">
        <v>16.7</v>
      </c>
      <c r="DB14" s="48">
        <v>5.38</v>
      </c>
      <c r="DC14" s="45">
        <f t="shared" si="22"/>
        <v>4636.2555648893276</v>
      </c>
      <c r="DD14" s="45">
        <v>1.98</v>
      </c>
      <c r="DE14" s="45">
        <f t="shared" si="23"/>
        <v>0.36802973977695169</v>
      </c>
      <c r="DF14" s="45">
        <f t="shared" si="24"/>
        <v>1706.2799290856633</v>
      </c>
      <c r="DG14" s="45">
        <v>4351.5562500000005</v>
      </c>
      <c r="DH14" s="45">
        <v>3617.6</v>
      </c>
      <c r="DI14" s="45">
        <f t="shared" si="25"/>
        <v>1338.5119999999999</v>
      </c>
      <c r="DJ14" s="45">
        <f t="shared" si="26"/>
        <v>1525.9036799999999</v>
      </c>
      <c r="DK14" s="45">
        <f t="shared" si="43"/>
        <v>1610.0758125000002</v>
      </c>
      <c r="DL14" s="47">
        <v>2.56</v>
      </c>
      <c r="DM14" s="47">
        <f t="shared" si="27"/>
        <v>2.5</v>
      </c>
      <c r="DN14" s="47">
        <v>2524</v>
      </c>
      <c r="DO14" s="47">
        <f t="shared" si="2"/>
        <v>0.46468401486988847</v>
      </c>
      <c r="DP14" s="45">
        <f t="shared" si="3"/>
        <v>2206.0993022521707</v>
      </c>
      <c r="DQ14" s="45">
        <f t="shared" si="4"/>
        <v>2175.0760308142494</v>
      </c>
      <c r="DR14" s="47">
        <v>0.52740476190476182</v>
      </c>
      <c r="DS14" s="47">
        <v>0.39083809523809532</v>
      </c>
      <c r="DT14" s="47">
        <v>0.38808095238095242</v>
      </c>
      <c r="DU14" s="47">
        <v>0.3270142857142857</v>
      </c>
      <c r="DV14" s="47">
        <v>0.20124285714285708</v>
      </c>
      <c r="DW14" s="47">
        <v>0.18356666666666668</v>
      </c>
      <c r="DX14" s="47">
        <v>0.23449438095238098</v>
      </c>
      <c r="DY14" s="47">
        <v>0.15215757142857139</v>
      </c>
      <c r="DZ14" s="47">
        <v>8.8884285714285707E-2</v>
      </c>
      <c r="EA14" s="47">
        <v>3.5097142857142853E-3</v>
      </c>
      <c r="EB14" s="47">
        <v>0.14872000000000002</v>
      </c>
      <c r="EC14" s="47">
        <v>0.4475863809523809</v>
      </c>
      <c r="ED14" s="47">
        <v>0.48357676190476195</v>
      </c>
      <c r="EE14" s="47">
        <v>0.12577142857142856</v>
      </c>
      <c r="EF14" s="47">
        <v>0.61340295238095222</v>
      </c>
      <c r="EG14" s="47">
        <v>0.97722995238095245</v>
      </c>
      <c r="EH14" s="47">
        <v>0.63325142857142858</v>
      </c>
      <c r="EI14" s="47">
        <v>0.97994528571428574</v>
      </c>
      <c r="EJ14" s="47">
        <v>0.68040290476190479</v>
      </c>
      <c r="EK14" s="45">
        <v>0.58984999999999987</v>
      </c>
      <c r="EL14" s="45">
        <v>0.43879374999999993</v>
      </c>
      <c r="EM14" s="45">
        <v>0.42187499999999994</v>
      </c>
      <c r="EN14" s="45">
        <v>0.38666875000000006</v>
      </c>
      <c r="EO14" s="45">
        <v>0.26336874999999998</v>
      </c>
      <c r="EP14" s="45">
        <v>0.24244375000000001</v>
      </c>
      <c r="EQ14" s="45">
        <v>0.20796199999999998</v>
      </c>
      <c r="ER14" s="45">
        <v>0.1659115625</v>
      </c>
      <c r="ES14" s="45">
        <v>6.3070187499999986E-2</v>
      </c>
      <c r="ET14" s="45">
        <v>1.9568250000000002E-2</v>
      </c>
      <c r="EU14" s="45">
        <v>0.146820125</v>
      </c>
      <c r="EV14" s="45">
        <v>0.38259974999999996</v>
      </c>
      <c r="EW14" s="45">
        <v>0.41730756250000006</v>
      </c>
      <c r="EX14" s="45">
        <v>0.12330000000000001</v>
      </c>
      <c r="EY14" s="45">
        <v>0.52574443750000011</v>
      </c>
      <c r="EZ14" s="45">
        <v>0.88595112499999984</v>
      </c>
      <c r="FA14" s="45">
        <v>0.7057751874999999</v>
      </c>
      <c r="FB14" s="45">
        <v>0.90023831249999997</v>
      </c>
      <c r="FC14" s="45">
        <v>0.74308056249999999</v>
      </c>
      <c r="FD14" s="47">
        <v>0.64274583333333324</v>
      </c>
      <c r="FE14" s="47">
        <v>0.45244583333333327</v>
      </c>
      <c r="FF14" s="47">
        <v>0.443525</v>
      </c>
      <c r="FG14" s="47">
        <v>0.3923124999999999</v>
      </c>
      <c r="FH14" s="47">
        <v>0.28083333333333332</v>
      </c>
      <c r="FI14" s="47">
        <v>0.2486541666666667</v>
      </c>
      <c r="FJ14" s="47">
        <v>0.24175258333333335</v>
      </c>
      <c r="FK14" s="47">
        <v>0.18301299999999998</v>
      </c>
      <c r="FL14" s="47">
        <v>7.1117583333333331E-2</v>
      </c>
      <c r="FM14" s="47">
        <v>9.7670416666666669E-3</v>
      </c>
      <c r="FN14" s="47">
        <v>0.17361899999999997</v>
      </c>
      <c r="FO14" s="47">
        <v>0.3913968333333333</v>
      </c>
      <c r="FP14" s="47">
        <v>0.44176008333333322</v>
      </c>
      <c r="FQ14" s="47">
        <v>0.11147916666666664</v>
      </c>
      <c r="FR14" s="47">
        <v>0.6383881250000002</v>
      </c>
      <c r="FS14" s="47">
        <v>0.96498970833333331</v>
      </c>
      <c r="FT14" s="47">
        <v>0.71808075000000005</v>
      </c>
      <c r="FU14" s="47">
        <v>0.96994741666666651</v>
      </c>
      <c r="FV14" s="47">
        <v>0.75943958333333317</v>
      </c>
      <c r="FW14" s="47">
        <v>0.62469999999999981</v>
      </c>
      <c r="FX14" s="47">
        <v>0.42091000000000001</v>
      </c>
      <c r="FY14" s="47">
        <v>0.42405500000000007</v>
      </c>
      <c r="FZ14" s="47">
        <v>0.37255000000000005</v>
      </c>
      <c r="GA14" s="47">
        <v>0.27051500000000001</v>
      </c>
      <c r="GB14" s="47">
        <v>0.235925</v>
      </c>
      <c r="GC14" s="47">
        <v>0.25266939999999999</v>
      </c>
      <c r="GD14" s="47">
        <v>0.19111915000000007</v>
      </c>
      <c r="GE14" s="47">
        <v>6.0819899999999996E-2</v>
      </c>
      <c r="GF14" s="47">
        <v>-3.891850000000001E-3</v>
      </c>
      <c r="GG14" s="47">
        <v>0.19488264999999999</v>
      </c>
      <c r="GH14" s="47">
        <v>0.39545335000000004</v>
      </c>
      <c r="GI14" s="47">
        <v>0.45146075000000002</v>
      </c>
      <c r="GJ14" s="47">
        <v>0.10203499999999996</v>
      </c>
      <c r="GK14" s="47">
        <v>0.67775745000000009</v>
      </c>
      <c r="GL14" s="47">
        <v>1.0234336499999999</v>
      </c>
      <c r="GM14" s="47">
        <v>0.77261115000000002</v>
      </c>
      <c r="GN14" s="47">
        <v>1.0194231999999999</v>
      </c>
      <c r="GO14" s="47">
        <v>0.80949550000000003</v>
      </c>
      <c r="GP14" s="47">
        <v>0.54431714285714272</v>
      </c>
      <c r="GQ14" s="47">
        <v>0.37031428571428565</v>
      </c>
      <c r="GR14" s="47">
        <v>0.32008000000000003</v>
      </c>
      <c r="GS14" s="47">
        <v>0.32378285714285721</v>
      </c>
      <c r="GT14" s="47">
        <v>0.21796285714285721</v>
      </c>
      <c r="GU14" s="47">
        <v>0.19253714285714288</v>
      </c>
      <c r="GV14" s="47">
        <v>0.25336222857142854</v>
      </c>
      <c r="GW14" s="47">
        <v>0.25906497142857143</v>
      </c>
      <c r="GX14" s="47">
        <v>6.7142114285714288E-2</v>
      </c>
      <c r="GY14" s="47">
        <v>7.3109028571428578E-2</v>
      </c>
      <c r="GZ14" s="47">
        <v>0.18966385714285708</v>
      </c>
      <c r="HA14" s="47">
        <v>0.42759442857142849</v>
      </c>
      <c r="HB14" s="47">
        <v>0.47682154285714295</v>
      </c>
      <c r="HC14" s="47">
        <v>0.10582000000000003</v>
      </c>
      <c r="HD14" s="47">
        <v>0.68466594285714277</v>
      </c>
      <c r="HE14" s="47">
        <v>0.73662539999999987</v>
      </c>
      <c r="HF14" s="47">
        <v>0.75282688571428569</v>
      </c>
      <c r="HG14" s="47">
        <v>0.77799842857142842</v>
      </c>
      <c r="HH14" s="47">
        <v>0.79224839999999996</v>
      </c>
      <c r="HI14" s="45">
        <v>0.53295769230769219</v>
      </c>
      <c r="HJ14" s="45">
        <v>0.31009999999999993</v>
      </c>
      <c r="HK14" s="45">
        <v>0.2451615384615384</v>
      </c>
      <c r="HL14" s="45">
        <v>0.23088461538461541</v>
      </c>
      <c r="HM14" s="45">
        <v>0.18920000000000003</v>
      </c>
      <c r="HN14" s="45">
        <v>0.16535</v>
      </c>
      <c r="HO14" s="45">
        <v>0.39145507692307685</v>
      </c>
      <c r="HP14" s="45">
        <v>0.36721719230769223</v>
      </c>
      <c r="HQ14" s="45">
        <v>0.14631696153846149</v>
      </c>
      <c r="HR14" s="45">
        <v>0.11803642307692311</v>
      </c>
      <c r="HS14" s="45">
        <v>0.26179792307692296</v>
      </c>
      <c r="HT14" s="45">
        <v>0.47278269230769243</v>
      </c>
      <c r="HU14" s="45">
        <v>0.52314180769230789</v>
      </c>
      <c r="HV14" s="45">
        <v>4.1684615384615376E-2</v>
      </c>
      <c r="HW14" s="45">
        <v>1.3295180000000004</v>
      </c>
      <c r="HX14" s="45">
        <v>0.7250881923076925</v>
      </c>
      <c r="HY14" s="45">
        <v>0.67778161538461579</v>
      </c>
      <c r="HZ14" s="45">
        <v>0.78182219230769257</v>
      </c>
      <c r="IA14" s="45">
        <v>0.74517661538461522</v>
      </c>
      <c r="IB14" s="48">
        <v>46.513333332999999</v>
      </c>
      <c r="IC14" s="48">
        <v>42.965555555999998</v>
      </c>
      <c r="ID14" s="48">
        <v>105.05555556</v>
      </c>
      <c r="IE14" s="48">
        <f t="shared" si="47"/>
        <v>25.944444439999998</v>
      </c>
      <c r="IF14" s="48">
        <f t="shared" si="29"/>
        <v>9.5272460432397157</v>
      </c>
      <c r="IG14" s="47">
        <v>0.51380000000000003</v>
      </c>
      <c r="IH14" s="47">
        <v>0.29160000000000003</v>
      </c>
      <c r="II14" s="47">
        <v>0.16800000000000001</v>
      </c>
      <c r="IJ14" s="47">
        <v>0.17799999999999999</v>
      </c>
      <c r="IK14" s="47">
        <v>0.14349999999999999</v>
      </c>
      <c r="IL14" s="47">
        <v>0.13289999999999999</v>
      </c>
      <c r="IM14" s="47">
        <v>0.48149999999999998</v>
      </c>
      <c r="IN14" s="47">
        <v>0.50429999999999997</v>
      </c>
      <c r="IO14" s="47">
        <v>0.24060000000000001</v>
      </c>
      <c r="IP14" s="47">
        <v>0.26900000000000002</v>
      </c>
      <c r="IQ14" s="47">
        <v>0.27429999999999999</v>
      </c>
      <c r="IR14" s="47">
        <v>0.56020000000000003</v>
      </c>
      <c r="IS14" s="47">
        <v>0.58579999999999999</v>
      </c>
      <c r="IT14" s="47">
        <v>3.4500000000000003E-2</v>
      </c>
      <c r="IU14" s="47">
        <v>1.9069</v>
      </c>
      <c r="IV14" s="47">
        <v>0.54930000000000001</v>
      </c>
      <c r="IW14" s="47">
        <v>0.57330000000000003</v>
      </c>
      <c r="IX14" s="47">
        <v>0.64600000000000002</v>
      </c>
      <c r="IY14" s="47">
        <v>0.6653</v>
      </c>
      <c r="IZ14" s="48">
        <v>36.937647059</v>
      </c>
      <c r="JA14" s="48">
        <v>37.482941175999997</v>
      </c>
      <c r="JB14" s="48">
        <v>110.02941176</v>
      </c>
      <c r="JC14" s="48">
        <f t="shared" si="30"/>
        <v>36.970588239999998</v>
      </c>
      <c r="JD14" s="48">
        <f t="shared" si="31"/>
        <v>18.644267649431999</v>
      </c>
      <c r="JE14" s="47">
        <v>0.41043589743589748</v>
      </c>
      <c r="JF14" s="47">
        <v>0.21260512820512822</v>
      </c>
      <c r="JG14" s="47">
        <v>0.11332564102564102</v>
      </c>
      <c r="JH14" s="47">
        <v>0.12244102564102566</v>
      </c>
      <c r="JI14" s="47">
        <v>9.8466666666666702E-2</v>
      </c>
      <c r="JJ14" s="47">
        <v>8.7320512820512813E-2</v>
      </c>
      <c r="JK14" s="47">
        <v>0.53848194871794863</v>
      </c>
      <c r="JL14" s="47">
        <v>0.56611366666666663</v>
      </c>
      <c r="JM14" s="47">
        <v>0.26845364102564101</v>
      </c>
      <c r="JN14" s="47">
        <v>0.30466746153846153</v>
      </c>
      <c r="JO14" s="47">
        <v>0.31653241025641027</v>
      </c>
      <c r="JP14" s="47">
        <v>0.61198223076923064</v>
      </c>
      <c r="JQ14" s="47">
        <v>0.64778638461538485</v>
      </c>
      <c r="JR14" s="47">
        <v>2.3974358974358973E-2</v>
      </c>
      <c r="JS14" s="47">
        <v>2.3658554615384615</v>
      </c>
      <c r="JT14" s="47">
        <v>0.55981987179487169</v>
      </c>
      <c r="JU14" s="47">
        <v>0.5886211794871794</v>
      </c>
      <c r="JV14" s="47">
        <v>0.66512946153846153</v>
      </c>
      <c r="JW14" s="47">
        <v>0.68717156410256408</v>
      </c>
      <c r="JX14" s="48">
        <v>38.880000000000003</v>
      </c>
      <c r="JY14" s="48">
        <v>39.657368421000001</v>
      </c>
      <c r="JZ14" s="48">
        <v>130.00789474000001</v>
      </c>
      <c r="KA14" s="48">
        <f t="shared" si="32"/>
        <v>35.992105259999988</v>
      </c>
      <c r="KB14" s="48">
        <f t="shared" si="33"/>
        <v>20.375622679791213</v>
      </c>
      <c r="KC14" s="47">
        <v>0.48522881355932196</v>
      </c>
      <c r="KD14" s="47">
        <v>0.23566101694915254</v>
      </c>
      <c r="KE14" s="47">
        <v>9.6808474576271175E-2</v>
      </c>
      <c r="KF14" s="47">
        <v>0.11037457627118646</v>
      </c>
      <c r="KG14" s="47">
        <v>9.6664406779661011E-2</v>
      </c>
      <c r="KH14" s="47">
        <v>8.3225423728813544E-2</v>
      </c>
      <c r="KI14" s="47">
        <v>0.6255084067796608</v>
      </c>
      <c r="KJ14" s="47">
        <v>0.66438283050847446</v>
      </c>
      <c r="KK14" s="47">
        <v>0.35959174576271175</v>
      </c>
      <c r="KL14" s="47">
        <v>0.41605622033898304</v>
      </c>
      <c r="KM14" s="47">
        <v>0.34476635593220339</v>
      </c>
      <c r="KN14" s="47">
        <v>0.66477384745762724</v>
      </c>
      <c r="KO14" s="47">
        <v>0.70449764406779669</v>
      </c>
      <c r="KP14" s="47">
        <v>1.3710169491525429E-2</v>
      </c>
      <c r="KQ14" s="47">
        <v>3.4166091525423723</v>
      </c>
      <c r="KR14" s="47">
        <v>0.51991408474576273</v>
      </c>
      <c r="KS14" s="47">
        <v>0.55224188135593222</v>
      </c>
      <c r="KT14" s="47">
        <v>0.64268554237288122</v>
      </c>
      <c r="KU14" s="47">
        <v>0.66684325423728796</v>
      </c>
      <c r="KV14" s="48">
        <v>37.553333332999998</v>
      </c>
      <c r="KW14" s="48">
        <v>39.556666667000002</v>
      </c>
      <c r="KX14" s="48">
        <v>113.76666667000001</v>
      </c>
      <c r="KY14" s="48">
        <f t="shared" si="44"/>
        <v>57.233333329999994</v>
      </c>
      <c r="KZ14" s="48">
        <f t="shared" si="45"/>
        <v>38.024843997220408</v>
      </c>
      <c r="LA14" s="47">
        <v>0.59634000000000009</v>
      </c>
      <c r="LB14" s="47">
        <v>0.27510000000000001</v>
      </c>
      <c r="LC14" s="47">
        <v>7.5934999999999989E-2</v>
      </c>
      <c r="LD14" s="47">
        <v>0.11059000000000001</v>
      </c>
      <c r="LE14" s="47">
        <v>0.10625999999999999</v>
      </c>
      <c r="LF14" s="47">
        <v>9.9095000000000003E-2</v>
      </c>
      <c r="LG14" s="47">
        <v>0.68356674999999989</v>
      </c>
      <c r="LH14" s="47">
        <v>0.77086900000000003</v>
      </c>
      <c r="LI14" s="47">
        <v>0.42306179999999999</v>
      </c>
      <c r="LJ14" s="47">
        <v>0.56391764999999994</v>
      </c>
      <c r="LK14" s="47">
        <v>0.36781830000000004</v>
      </c>
      <c r="LL14" s="47">
        <v>0.69461264999999983</v>
      </c>
      <c r="LM14" s="47">
        <v>0.71224449999999995</v>
      </c>
      <c r="LN14" s="47">
        <v>4.3300000000000005E-3</v>
      </c>
      <c r="LO14" s="47">
        <v>4.4020222499999999</v>
      </c>
      <c r="LP14" s="47">
        <v>0.47752410000000001</v>
      </c>
      <c r="LQ14" s="47">
        <v>0.53894700000000006</v>
      </c>
      <c r="LR14" s="47">
        <v>0.61780285000000001</v>
      </c>
      <c r="LS14" s="47">
        <v>0.66273945000000001</v>
      </c>
      <c r="LT14" s="47">
        <f t="shared" si="34"/>
        <v>0.60234346875617328</v>
      </c>
      <c r="LU14" s="48">
        <v>43.59</v>
      </c>
      <c r="LV14" s="48">
        <v>42</v>
      </c>
      <c r="LW14" s="48">
        <v>107.6</v>
      </c>
      <c r="LX14" s="48">
        <f t="shared" si="46"/>
        <v>81.400000000000006</v>
      </c>
      <c r="LY14" s="48">
        <f t="shared" si="35"/>
        <v>62.748736600000008</v>
      </c>
      <c r="LZ14" s="47">
        <v>0.45247083333333332</v>
      </c>
      <c r="MA14" s="47">
        <v>0.20399166666666665</v>
      </c>
      <c r="MB14" s="47">
        <v>7.5341666666666682E-2</v>
      </c>
      <c r="MC14" s="47">
        <v>9.6954166666666661E-2</v>
      </c>
      <c r="MD14" s="47">
        <v>8.3087499999999995E-2</v>
      </c>
      <c r="ME14" s="47">
        <v>7.2987500000000011E-2</v>
      </c>
      <c r="MF14" s="47">
        <v>0.64519420833333341</v>
      </c>
      <c r="MG14" s="47">
        <v>0.71242083333333339</v>
      </c>
      <c r="MH14" s="47">
        <v>0.35436462500000004</v>
      </c>
      <c r="MI14" s="47">
        <v>0.45914966666666662</v>
      </c>
      <c r="MJ14" s="47">
        <v>0.3777229583333333</v>
      </c>
      <c r="MK14" s="47">
        <v>0.68812416666666654</v>
      </c>
      <c r="ML14" s="47">
        <v>0.72053812499999992</v>
      </c>
      <c r="MM14" s="47">
        <v>1.3866666666666668E-2</v>
      </c>
      <c r="MN14" s="47">
        <v>3.6745062499999999</v>
      </c>
      <c r="MO14" s="47">
        <v>0.53042716666666656</v>
      </c>
      <c r="MP14" s="47">
        <v>0.58555495833333326</v>
      </c>
      <c r="MQ14" s="47">
        <v>0.65883079166666658</v>
      </c>
      <c r="MR14" s="47">
        <v>0.69884550000000001</v>
      </c>
      <c r="MS14" s="47">
        <f t="shared" si="36"/>
        <v>0.29036491068465869</v>
      </c>
      <c r="MT14" s="48">
        <v>38.159999999999997</v>
      </c>
      <c r="MU14" s="48">
        <v>39.35</v>
      </c>
      <c r="MV14" s="48">
        <v>117.35</v>
      </c>
      <c r="MW14" s="48">
        <f>AO14-MV14</f>
        <v>71.650000000000006</v>
      </c>
      <c r="MX14" s="45">
        <f t="shared" si="37"/>
        <v>51.044952708333341</v>
      </c>
      <c r="MY14" s="47">
        <v>0.46700312499999996</v>
      </c>
      <c r="MZ14" s="47">
        <v>0.20574999999999999</v>
      </c>
      <c r="NA14" s="47">
        <v>6.5800000000000025E-2</v>
      </c>
      <c r="NB14" s="47">
        <v>8.4031250000000016E-2</v>
      </c>
      <c r="NC14" s="47">
        <v>8.3143749999999975E-2</v>
      </c>
      <c r="ND14" s="47">
        <v>7.418749999999999E-2</v>
      </c>
      <c r="NE14" s="47">
        <v>0.68796106249999989</v>
      </c>
      <c r="NF14" s="47">
        <v>0.74353715625000005</v>
      </c>
      <c r="NG14" s="47">
        <v>0.41347506249999993</v>
      </c>
      <c r="NH14" s="47">
        <v>0.50548146875</v>
      </c>
      <c r="NI14" s="47">
        <v>0.38559712500000004</v>
      </c>
      <c r="NJ14" s="47">
        <v>0.69227859375</v>
      </c>
      <c r="NK14" s="47">
        <v>0.72259090624999989</v>
      </c>
      <c r="NL14" s="47">
        <v>8.8749999999999983E-4</v>
      </c>
      <c r="NM14" s="47">
        <v>4.5224560624999999</v>
      </c>
      <c r="NN14" s="47">
        <v>0.51959012500000012</v>
      </c>
      <c r="NO14" s="47">
        <v>0.56070368749999988</v>
      </c>
      <c r="NP14" s="47">
        <v>0.6529486562500002</v>
      </c>
      <c r="NQ14" s="47">
        <v>0.68262575000000003</v>
      </c>
      <c r="NR14" s="47">
        <f t="shared" si="38"/>
        <v>0.36148914798632192</v>
      </c>
      <c r="NS14" s="47">
        <v>0.5009302325581394</v>
      </c>
      <c r="NT14" s="47">
        <v>0.2411883720930233</v>
      </c>
      <c r="NU14" s="47">
        <v>5.8567441860465114E-2</v>
      </c>
      <c r="NV14" s="47">
        <v>8.7693023255813948E-2</v>
      </c>
      <c r="NW14" s="47">
        <v>8.1941860465116242E-2</v>
      </c>
      <c r="NX14" s="47">
        <v>7.4804651162790683E-2</v>
      </c>
      <c r="NY14" s="47">
        <v>0.69953504651162768</v>
      </c>
      <c r="NZ14" s="47">
        <v>0.78737013953488366</v>
      </c>
      <c r="OA14" s="47">
        <v>0.46420951162790708</v>
      </c>
      <c r="OB14" s="47">
        <v>0.60549883720930264</v>
      </c>
      <c r="OC14" s="47">
        <v>0.34910439534883719</v>
      </c>
      <c r="OD14" s="47">
        <v>0.71739476744186048</v>
      </c>
      <c r="OE14" s="47">
        <v>0.73915406976744191</v>
      </c>
      <c r="OF14" s="47">
        <v>5.7511627906976746E-3</v>
      </c>
      <c r="OG14" s="47">
        <v>4.701980604651161</v>
      </c>
      <c r="OH14" s="47">
        <v>0.44360937209302337</v>
      </c>
      <c r="OI14" s="47">
        <v>0.49917723255813934</v>
      </c>
      <c r="OJ14" s="47">
        <v>0.58734627906976755</v>
      </c>
      <c r="OK14" s="47">
        <v>0.62852688372093046</v>
      </c>
      <c r="OL14" s="47">
        <f t="shared" si="39"/>
        <v>0.62563405617446322</v>
      </c>
      <c r="OM14" s="47">
        <v>142.1875</v>
      </c>
      <c r="ON14" s="48">
        <f t="shared" si="48"/>
        <v>60.8125</v>
      </c>
      <c r="OO14" s="48">
        <f t="shared" si="40"/>
        <v>47.881946610465114</v>
      </c>
      <c r="OP14" s="47">
        <v>0.52798717948717955</v>
      </c>
      <c r="OQ14" s="47">
        <v>0.23073846153846153</v>
      </c>
      <c r="OR14" s="47">
        <v>4.825897435897436E-2</v>
      </c>
      <c r="OS14" s="47">
        <v>7.380512820512819E-2</v>
      </c>
      <c r="OT14" s="47">
        <v>7.3538461538461553E-2</v>
      </c>
      <c r="OU14" s="47">
        <v>7.1284615384615377E-2</v>
      </c>
      <c r="OV14" s="47">
        <v>0.7520593846153848</v>
      </c>
      <c r="OW14" s="47">
        <v>0.8288670512820514</v>
      </c>
      <c r="OX14" s="47">
        <v>0.51210425641025625</v>
      </c>
      <c r="OY14" s="47">
        <v>0.64889405128205113</v>
      </c>
      <c r="OZ14" s="47">
        <v>0.39098448717948725</v>
      </c>
      <c r="PA14" s="47">
        <v>0.75436892307692305</v>
      </c>
      <c r="PB14" s="47">
        <v>0.76194094871794882</v>
      </c>
      <c r="PC14" s="47">
        <v>2.6666666666666738E-4</v>
      </c>
      <c r="PD14" s="47">
        <v>6.137815692307691</v>
      </c>
      <c r="PE14" s="47">
        <v>0.47177889743589746</v>
      </c>
      <c r="PF14" s="47">
        <v>0.51984087179487182</v>
      </c>
      <c r="PG14" s="47">
        <v>0.61989912820512827</v>
      </c>
      <c r="PH14" s="47">
        <v>0.65445558974358975</v>
      </c>
      <c r="PI14" s="47">
        <f t="shared" si="41"/>
        <v>0.72241330069112641</v>
      </c>
      <c r="PJ14" s="48">
        <v>128.53846153846155</v>
      </c>
      <c r="PK14" s="48">
        <f t="shared" si="6"/>
        <v>74.461538461538453</v>
      </c>
      <c r="PL14" s="45">
        <f t="shared" si="42"/>
        <v>61.718715818540439</v>
      </c>
    </row>
    <row r="15" spans="1:428" x14ac:dyDescent="0.25">
      <c r="A15" s="45">
        <v>14</v>
      </c>
      <c r="B15" s="45">
        <v>2</v>
      </c>
      <c r="C15" s="45">
        <v>202</v>
      </c>
      <c r="D15" s="45">
        <v>2</v>
      </c>
      <c r="E15" s="45" t="s">
        <v>66</v>
      </c>
      <c r="F15" s="45">
        <v>5</v>
      </c>
      <c r="G15" s="45">
        <f t="shared" si="7"/>
        <v>89.600000000000009</v>
      </c>
      <c r="H15" s="46">
        <v>80</v>
      </c>
      <c r="I15" s="46">
        <v>-9999</v>
      </c>
      <c r="J15" s="46">
        <v>-9999</v>
      </c>
      <c r="K15" s="46">
        <v>-9999</v>
      </c>
      <c r="L15" s="46">
        <v>-9999</v>
      </c>
      <c r="M15" s="46">
        <v>-9999</v>
      </c>
      <c r="N15" s="46">
        <v>-9999</v>
      </c>
      <c r="O15" s="48">
        <v>7.6</v>
      </c>
      <c r="P15" s="48">
        <v>7.6</v>
      </c>
      <c r="Q15" s="48">
        <v>7.6</v>
      </c>
      <c r="R15" s="48">
        <v>27</v>
      </c>
      <c r="S15" s="48">
        <v>39</v>
      </c>
      <c r="T15" s="48">
        <v>35</v>
      </c>
      <c r="U15" s="48">
        <v>47</v>
      </c>
      <c r="V15" s="48">
        <v>57</v>
      </c>
      <c r="W15" s="48">
        <v>66.333333333333329</v>
      </c>
      <c r="X15" s="48">
        <v>66.333333333333329</v>
      </c>
      <c r="Y15" s="48">
        <v>77.333333333333329</v>
      </c>
      <c r="Z15" s="48">
        <v>80.333333333333329</v>
      </c>
      <c r="AA15" s="48">
        <v>91.666666666666671</v>
      </c>
      <c r="AB15" s="48">
        <v>89.666666666666671</v>
      </c>
      <c r="AC15" s="48">
        <v>100.33333333333333</v>
      </c>
      <c r="AD15" s="48">
        <v>98</v>
      </c>
      <c r="AE15" s="48">
        <v>106.66666666666667</v>
      </c>
      <c r="AF15" s="48">
        <f t="shared" si="8"/>
        <v>89.333333333333329</v>
      </c>
      <c r="AG15" s="48">
        <f t="shared" si="9"/>
        <v>89.333333333333329</v>
      </c>
      <c r="AH15" s="48">
        <v>102.33333333333333</v>
      </c>
      <c r="AI15" s="48">
        <v>112.66666666666667</v>
      </c>
      <c r="AJ15" s="48">
        <v>131</v>
      </c>
      <c r="AK15" s="48">
        <v>147</v>
      </c>
      <c r="AL15" s="48">
        <v>166</v>
      </c>
      <c r="AM15" s="48">
        <v>171</v>
      </c>
      <c r="AN15" s="48">
        <v>178</v>
      </c>
      <c r="AO15" s="48">
        <v>189</v>
      </c>
      <c r="AP15" s="48">
        <v>199</v>
      </c>
      <c r="AQ15" s="48">
        <v>199</v>
      </c>
      <c r="AR15" s="48">
        <v>201</v>
      </c>
      <c r="AS15" s="48">
        <v>203</v>
      </c>
      <c r="AT15" s="43">
        <v>-9999</v>
      </c>
      <c r="AU15" s="43">
        <v>-9999</v>
      </c>
      <c r="AV15" s="43">
        <v>-9999</v>
      </c>
      <c r="AW15" s="43">
        <v>-9999</v>
      </c>
      <c r="AX15" s="43">
        <v>-9999</v>
      </c>
      <c r="AY15" s="43">
        <v>-9999</v>
      </c>
      <c r="AZ15" s="43">
        <v>-9999</v>
      </c>
      <c r="BA15" s="43">
        <v>-9999</v>
      </c>
      <c r="BB15" s="43">
        <v>-9999</v>
      </c>
      <c r="BC15" s="43">
        <v>-9999</v>
      </c>
      <c r="BD15" s="43">
        <v>-9999</v>
      </c>
      <c r="BE15" s="43">
        <v>-9999</v>
      </c>
      <c r="BF15" s="43">
        <v>-9999</v>
      </c>
      <c r="BG15" s="43">
        <v>-9999</v>
      </c>
      <c r="BH15" s="43">
        <v>-9999</v>
      </c>
      <c r="BI15" s="43">
        <v>-9999</v>
      </c>
      <c r="BJ15" s="43">
        <v>-9999</v>
      </c>
      <c r="BK15" s="43">
        <v>-9999</v>
      </c>
      <c r="BL15" s="43">
        <v>-9999</v>
      </c>
      <c r="BM15" s="43">
        <v>-9999</v>
      </c>
      <c r="BN15" s="43">
        <v>-9999</v>
      </c>
      <c r="BO15" s="43">
        <v>-9999</v>
      </c>
      <c r="BP15" s="43">
        <v>-9999</v>
      </c>
      <c r="BQ15" s="43">
        <v>-9999</v>
      </c>
      <c r="BR15" s="43">
        <v>-9999</v>
      </c>
      <c r="BS15" s="43">
        <v>-9999</v>
      </c>
      <c r="BT15" s="43">
        <v>-9999</v>
      </c>
      <c r="BU15" s="43">
        <v>-9999</v>
      </c>
      <c r="BV15" s="43">
        <v>-9999</v>
      </c>
      <c r="BW15" s="43">
        <v>-9999</v>
      </c>
      <c r="BX15" s="48">
        <v>323.44</v>
      </c>
      <c r="BY15" s="45">
        <v>12</v>
      </c>
      <c r="BZ15" s="45">
        <v>372.45</v>
      </c>
      <c r="CA15" s="45">
        <v>100</v>
      </c>
      <c r="CB15" s="45">
        <v>109.73</v>
      </c>
      <c r="CC15" s="45">
        <v>290.43</v>
      </c>
      <c r="CD15" s="45">
        <v>172.68</v>
      </c>
      <c r="CE15" s="45">
        <v>125.39999999999999</v>
      </c>
      <c r="CF15" s="48">
        <f t="shared" si="10"/>
        <v>1229.4117647058824</v>
      </c>
      <c r="CG15" s="48">
        <f t="shared" si="11"/>
        <v>1097.6890756302521</v>
      </c>
      <c r="CH15" s="48">
        <f t="shared" si="0"/>
        <v>3170.9803921568628</v>
      </c>
      <c r="CI15" s="48">
        <f t="shared" si="1"/>
        <v>3651.4705882352941</v>
      </c>
      <c r="CJ15" s="48">
        <f t="shared" si="12"/>
        <v>1075.7843137254902</v>
      </c>
      <c r="CK15" s="48">
        <f t="shared" si="12"/>
        <v>2847.3529411764707</v>
      </c>
      <c r="CL15" s="48">
        <f t="shared" si="13"/>
        <v>10745.588235294119</v>
      </c>
      <c r="CM15" s="48">
        <f t="shared" si="14"/>
        <v>1692.9411764705883</v>
      </c>
      <c r="CN15" s="48">
        <v>75.819999999999993</v>
      </c>
      <c r="CO15" s="48">
        <v>81.599999999999994</v>
      </c>
      <c r="CP15" s="48">
        <f t="shared" si="15"/>
        <v>15.260000000000019</v>
      </c>
      <c r="CQ15" s="45">
        <v>3.27</v>
      </c>
      <c r="CR15" s="45">
        <f t="shared" si="16"/>
        <v>103.69105882352942</v>
      </c>
      <c r="CS15" s="45">
        <v>0.98699999999999999</v>
      </c>
      <c r="CT15" s="45">
        <f t="shared" si="17"/>
        <v>36.040014705882356</v>
      </c>
      <c r="CU15" s="45">
        <v>1.66</v>
      </c>
      <c r="CV15" s="45">
        <f t="shared" si="18"/>
        <v>17.858019607843136</v>
      </c>
      <c r="CW15" s="45">
        <v>3.58</v>
      </c>
      <c r="CX15" s="45">
        <f t="shared" si="19"/>
        <v>60.607294117647058</v>
      </c>
      <c r="CY15" s="48">
        <f t="shared" si="20"/>
        <v>218.19638725490199</v>
      </c>
      <c r="CZ15" s="48">
        <f t="shared" si="21"/>
        <v>194.81820290616247</v>
      </c>
      <c r="DA15" s="45">
        <v>16.7</v>
      </c>
      <c r="DB15" s="48">
        <v>7.16</v>
      </c>
      <c r="DC15" s="45">
        <f t="shared" si="22"/>
        <v>6170.1839859865404</v>
      </c>
      <c r="DD15" s="45">
        <v>2.64</v>
      </c>
      <c r="DE15" s="45">
        <f t="shared" si="23"/>
        <v>0.36871508379888268</v>
      </c>
      <c r="DF15" s="45">
        <f t="shared" si="24"/>
        <v>2275.0399054475511</v>
      </c>
      <c r="DG15" s="46">
        <v>-9999</v>
      </c>
      <c r="DH15" s="45">
        <v>5205.75</v>
      </c>
      <c r="DI15" s="45">
        <f t="shared" si="25"/>
        <v>1926.1275000000001</v>
      </c>
      <c r="DJ15" s="45">
        <f t="shared" si="26"/>
        <v>2195.7853499999997</v>
      </c>
      <c r="DK15" s="46">
        <v>-9999</v>
      </c>
      <c r="DL15" s="47">
        <v>3.52</v>
      </c>
      <c r="DM15" s="47">
        <f t="shared" si="27"/>
        <v>3.46</v>
      </c>
      <c r="DN15" s="47">
        <v>3502</v>
      </c>
      <c r="DO15" s="47">
        <f t="shared" si="2"/>
        <v>0.48324022346368711</v>
      </c>
      <c r="DP15" s="45">
        <f t="shared" si="3"/>
        <v>3033.3865405967349</v>
      </c>
      <c r="DQ15" s="45">
        <f t="shared" si="4"/>
        <v>3017.8749048777745</v>
      </c>
      <c r="DR15" s="47">
        <v>0.56196136363636373</v>
      </c>
      <c r="DS15" s="47">
        <v>0.41683409090909085</v>
      </c>
      <c r="DT15" s="47">
        <v>0.4199863636363636</v>
      </c>
      <c r="DU15" s="47">
        <v>0.34840000000000004</v>
      </c>
      <c r="DV15" s="47">
        <v>0.21512045454545456</v>
      </c>
      <c r="DW15" s="47">
        <v>0.19807272727272729</v>
      </c>
      <c r="DX15" s="47">
        <v>0.2344375681818181</v>
      </c>
      <c r="DY15" s="47">
        <v>0.14446390909090912</v>
      </c>
      <c r="DZ15" s="47">
        <v>8.9331590909090874E-2</v>
      </c>
      <c r="EA15" s="47">
        <v>-3.8377727272727274E-3</v>
      </c>
      <c r="EB15" s="47">
        <v>0.14820772727272724</v>
      </c>
      <c r="EC15" s="47">
        <v>0.44623893181818181</v>
      </c>
      <c r="ED15" s="47">
        <v>0.47865495454545443</v>
      </c>
      <c r="EE15" s="47">
        <v>0.13327954545454546</v>
      </c>
      <c r="EF15" s="47">
        <v>0.61305690909090904</v>
      </c>
      <c r="EG15" s="47">
        <v>1.026094659090909</v>
      </c>
      <c r="EH15" s="47">
        <v>0.63153520454545453</v>
      </c>
      <c r="EI15" s="47">
        <v>1.0223182954545451</v>
      </c>
      <c r="EJ15" s="47">
        <v>0.67866895454545451</v>
      </c>
      <c r="EK15" s="45">
        <v>0.60111250000000016</v>
      </c>
      <c r="EL15" s="45">
        <v>0.44560624999999998</v>
      </c>
      <c r="EM15" s="45">
        <v>0.42570000000000002</v>
      </c>
      <c r="EN15" s="45">
        <v>0.39413125000000004</v>
      </c>
      <c r="EO15" s="45">
        <v>0.26652500000000001</v>
      </c>
      <c r="EP15" s="45">
        <v>0.24516874999999999</v>
      </c>
      <c r="EQ15" s="45">
        <v>0.20789100000000002</v>
      </c>
      <c r="ER15" s="45">
        <v>0.17074181249999998</v>
      </c>
      <c r="ES15" s="45">
        <v>6.1275625000000014E-2</v>
      </c>
      <c r="ET15" s="45">
        <v>2.2819374999999999E-2</v>
      </c>
      <c r="EU15" s="45">
        <v>0.14850306249999998</v>
      </c>
      <c r="EV15" s="45">
        <v>0.38557249999999998</v>
      </c>
      <c r="EW15" s="45">
        <v>0.42047937499999999</v>
      </c>
      <c r="EX15" s="45">
        <v>0.12760624999999998</v>
      </c>
      <c r="EY15" s="45">
        <v>0.52534887499999983</v>
      </c>
      <c r="EZ15" s="45">
        <v>0.86983212499999996</v>
      </c>
      <c r="FA15" s="45">
        <v>0.7137813125000001</v>
      </c>
      <c r="FB15" s="45">
        <v>0.88645606249999986</v>
      </c>
      <c r="FC15" s="45">
        <v>0.75042874999999998</v>
      </c>
      <c r="FD15" s="47">
        <v>0.64081599999999994</v>
      </c>
      <c r="FE15" s="47">
        <v>0.45133199999999996</v>
      </c>
      <c r="FF15" s="47">
        <v>0.44344400000000006</v>
      </c>
      <c r="FG15" s="47">
        <v>0.39302800000000004</v>
      </c>
      <c r="FH15" s="47">
        <v>0.28326400000000002</v>
      </c>
      <c r="FI15" s="47">
        <v>0.24898800000000001</v>
      </c>
      <c r="FJ15" s="47">
        <v>0.23949203999999999</v>
      </c>
      <c r="FK15" s="47">
        <v>0.18157596000000001</v>
      </c>
      <c r="FL15" s="47">
        <v>6.8784600000000001E-2</v>
      </c>
      <c r="FM15" s="47">
        <v>8.2674000000000011E-3</v>
      </c>
      <c r="FN15" s="47">
        <v>0.17357960000000003</v>
      </c>
      <c r="FO15" s="47">
        <v>0.38648503999999989</v>
      </c>
      <c r="FP15" s="47">
        <v>0.44016419999999995</v>
      </c>
      <c r="FQ15" s="47">
        <v>0.10976400000000001</v>
      </c>
      <c r="FR15" s="47">
        <v>0.63053251999999993</v>
      </c>
      <c r="FS15" s="47">
        <v>0.95925207999999984</v>
      </c>
      <c r="FT15" s="47">
        <v>0.72504580000000007</v>
      </c>
      <c r="FU15" s="47">
        <v>0.96502867999999975</v>
      </c>
      <c r="FV15" s="47">
        <v>0.76551919999999996</v>
      </c>
      <c r="FW15" s="47">
        <v>0.65180000000000005</v>
      </c>
      <c r="FX15" s="47">
        <v>0.43376315789473685</v>
      </c>
      <c r="FY15" s="47">
        <v>0.43043157894736844</v>
      </c>
      <c r="FZ15" s="47">
        <v>0.37792631578947367</v>
      </c>
      <c r="GA15" s="47">
        <v>0.27671578947368425</v>
      </c>
      <c r="GB15" s="47">
        <v>0.24241052631578949</v>
      </c>
      <c r="GC15" s="47">
        <v>0.26577636842105268</v>
      </c>
      <c r="GD15" s="47">
        <v>0.20430547368421054</v>
      </c>
      <c r="GE15" s="47">
        <v>6.8751421052631587E-2</v>
      </c>
      <c r="GF15" s="47">
        <v>3.7810000000000001E-3</v>
      </c>
      <c r="GG15" s="47">
        <v>0.200713</v>
      </c>
      <c r="GH15" s="47">
        <v>0.40372126315789486</v>
      </c>
      <c r="GI15" s="47">
        <v>0.45760294736842111</v>
      </c>
      <c r="GJ15" s="47">
        <v>0.10121052631578949</v>
      </c>
      <c r="GK15" s="47">
        <v>0.72485184210526321</v>
      </c>
      <c r="GL15" s="47">
        <v>0.98577605263157897</v>
      </c>
      <c r="GM15" s="47">
        <v>0.75544284210526313</v>
      </c>
      <c r="GN15" s="47">
        <v>0.9881439999999998</v>
      </c>
      <c r="GO15" s="47">
        <v>0.79621457894736825</v>
      </c>
      <c r="GP15" s="47">
        <v>0.566211111111111</v>
      </c>
      <c r="GQ15" s="47">
        <v>0.37792222222222227</v>
      </c>
      <c r="GR15" s="47">
        <v>0.31387500000000007</v>
      </c>
      <c r="GS15" s="47">
        <v>0.31946944444444442</v>
      </c>
      <c r="GT15" s="47">
        <v>0.2185361111111111</v>
      </c>
      <c r="GU15" s="47">
        <v>0.19369722222222222</v>
      </c>
      <c r="GV15" s="47">
        <v>0.27762949999999997</v>
      </c>
      <c r="GW15" s="47">
        <v>0.28593413888888891</v>
      </c>
      <c r="GX15" s="47">
        <v>8.3652833333333343E-2</v>
      </c>
      <c r="GY15" s="47">
        <v>9.2628888888888886E-2</v>
      </c>
      <c r="GZ15" s="47">
        <v>0.19870994444444443</v>
      </c>
      <c r="HA15" s="47">
        <v>0.44228791666666667</v>
      </c>
      <c r="HB15" s="47">
        <v>0.48940769444444449</v>
      </c>
      <c r="HC15" s="47">
        <v>0.10093333333333332</v>
      </c>
      <c r="HD15" s="47">
        <v>0.77349888888888896</v>
      </c>
      <c r="HE15" s="47">
        <v>0.69624672222222195</v>
      </c>
      <c r="HF15" s="47">
        <v>0.71622930555555575</v>
      </c>
      <c r="HG15" s="47">
        <v>0.74596288888888884</v>
      </c>
      <c r="HH15" s="47">
        <v>0.76270061111111098</v>
      </c>
      <c r="HI15" s="45">
        <v>0.56242391304347839</v>
      </c>
      <c r="HJ15" s="45">
        <v>0.32176086956521743</v>
      </c>
      <c r="HK15" s="45">
        <v>0.22109130434782609</v>
      </c>
      <c r="HL15" s="45">
        <v>0.21928260869565222</v>
      </c>
      <c r="HM15" s="45">
        <v>0.18431521739130435</v>
      </c>
      <c r="HN15" s="45">
        <v>0.16265217391304349</v>
      </c>
      <c r="HO15" s="45">
        <v>0.4379784782608695</v>
      </c>
      <c r="HP15" s="45">
        <v>0.43523845652173915</v>
      </c>
      <c r="HQ15" s="45">
        <v>0.18921723913043476</v>
      </c>
      <c r="HR15" s="45">
        <v>0.18589</v>
      </c>
      <c r="HS15" s="45">
        <v>0.27169045652173918</v>
      </c>
      <c r="HT15" s="45">
        <v>0.50554582608695686</v>
      </c>
      <c r="HU15" s="45">
        <v>0.55061782608695664</v>
      </c>
      <c r="HV15" s="45">
        <v>3.4967391304347846E-2</v>
      </c>
      <c r="HW15" s="45">
        <v>1.5717552173913043</v>
      </c>
      <c r="HX15" s="45">
        <v>0.62675154347826101</v>
      </c>
      <c r="HY15" s="45">
        <v>0.62170580434782607</v>
      </c>
      <c r="HZ15" s="45">
        <v>0.70619871739130446</v>
      </c>
      <c r="IA15" s="45">
        <v>0.70237736956521746</v>
      </c>
      <c r="IB15" s="48">
        <v>41.66</v>
      </c>
      <c r="IC15" s="48">
        <v>42.926060606</v>
      </c>
      <c r="ID15" s="48">
        <v>105.03030303</v>
      </c>
      <c r="IE15" s="48">
        <f t="shared" si="47"/>
        <v>25.969696970000001</v>
      </c>
      <c r="IF15" s="48">
        <f t="shared" si="29"/>
        <v>11.303010825560087</v>
      </c>
      <c r="IG15" s="47">
        <v>0.58650000000000002</v>
      </c>
      <c r="IH15" s="47">
        <v>0.32500000000000001</v>
      </c>
      <c r="II15" s="47">
        <v>0.14960000000000001</v>
      </c>
      <c r="IJ15" s="47">
        <v>0.17280000000000001</v>
      </c>
      <c r="IK15" s="47">
        <v>0.1431</v>
      </c>
      <c r="IL15" s="47">
        <v>0.1368</v>
      </c>
      <c r="IM15" s="47">
        <v>0.54369999999999996</v>
      </c>
      <c r="IN15" s="47">
        <v>0.59250000000000003</v>
      </c>
      <c r="IO15" s="47">
        <v>0.30530000000000002</v>
      </c>
      <c r="IP15" s="47">
        <v>0.36930000000000002</v>
      </c>
      <c r="IQ15" s="47">
        <v>0.28620000000000001</v>
      </c>
      <c r="IR15" s="47">
        <v>0.60660000000000003</v>
      </c>
      <c r="IS15" s="47">
        <v>0.62060000000000004</v>
      </c>
      <c r="IT15" s="47">
        <v>2.9700000000000001E-2</v>
      </c>
      <c r="IU15" s="47">
        <v>2.3984999999999999</v>
      </c>
      <c r="IV15" s="47">
        <v>0.48359999999999997</v>
      </c>
      <c r="IW15" s="47">
        <v>0.52649999999999997</v>
      </c>
      <c r="IX15" s="47">
        <v>0.59830000000000005</v>
      </c>
      <c r="IY15" s="47">
        <v>0.63160000000000005</v>
      </c>
      <c r="IZ15" s="48">
        <v>36.99</v>
      </c>
      <c r="JA15" s="48">
        <v>37.583793102999998</v>
      </c>
      <c r="JB15" s="48">
        <v>104.74137931</v>
      </c>
      <c r="JC15" s="48">
        <f t="shared" si="30"/>
        <v>42.258620690000001</v>
      </c>
      <c r="JD15" s="48">
        <f t="shared" si="31"/>
        <v>25.038232758825</v>
      </c>
      <c r="JE15" s="47">
        <v>0.46008157894736845</v>
      </c>
      <c r="JF15" s="47">
        <v>0.22967105263157889</v>
      </c>
      <c r="JG15" s="47">
        <v>0.10283421052631579</v>
      </c>
      <c r="JH15" s="47">
        <v>0.11737105263157896</v>
      </c>
      <c r="JI15" s="47">
        <v>9.5592105263157909E-2</v>
      </c>
      <c r="JJ15" s="47">
        <v>8.6415789473684196E-2</v>
      </c>
      <c r="JK15" s="47">
        <v>0.59210752631578956</v>
      </c>
      <c r="JL15" s="47">
        <v>0.63306389473684221</v>
      </c>
      <c r="JM15" s="47">
        <v>0.3224694210526316</v>
      </c>
      <c r="JN15" s="47">
        <v>0.38029973684210533</v>
      </c>
      <c r="JO15" s="47">
        <v>0.33374397368421055</v>
      </c>
      <c r="JP15" s="47">
        <v>0.65459168421052627</v>
      </c>
      <c r="JQ15" s="47">
        <v>0.6828242631578948</v>
      </c>
      <c r="JR15" s="47">
        <v>2.1778947368421054E-2</v>
      </c>
      <c r="JS15" s="47">
        <v>2.9289697894736837</v>
      </c>
      <c r="JT15" s="47">
        <v>0.52834513157894747</v>
      </c>
      <c r="JU15" s="47">
        <v>0.56426710526315793</v>
      </c>
      <c r="JV15" s="47">
        <v>0.64606060526315801</v>
      </c>
      <c r="JW15" s="47">
        <v>0.67301542105263146</v>
      </c>
      <c r="JX15" s="48">
        <v>38.850740741000003</v>
      </c>
      <c r="JY15" s="48">
        <v>39.540370369999998</v>
      </c>
      <c r="JZ15" s="48">
        <v>121.09629630000001</v>
      </c>
      <c r="KA15" s="48">
        <f t="shared" si="32"/>
        <v>44.903703699999994</v>
      </c>
      <c r="KB15" s="48">
        <f t="shared" si="33"/>
        <v>28.426913552431149</v>
      </c>
      <c r="KC15" s="47">
        <v>0.59686333333333319</v>
      </c>
      <c r="KD15" s="47">
        <v>0.28384333333333334</v>
      </c>
      <c r="KE15" s="47">
        <v>8.9341666666666653E-2</v>
      </c>
      <c r="KF15" s="47">
        <v>0.114595</v>
      </c>
      <c r="KG15" s="47">
        <v>0.10336166666666667</v>
      </c>
      <c r="KH15" s="47">
        <v>9.4321666666666665E-2</v>
      </c>
      <c r="KI15" s="47">
        <v>0.67626488333333323</v>
      </c>
      <c r="KJ15" s="47">
        <v>0.73791433333333367</v>
      </c>
      <c r="KK15" s="47">
        <v>0.4230326499999999</v>
      </c>
      <c r="KL15" s="47">
        <v>0.51928533333333327</v>
      </c>
      <c r="KM15" s="47">
        <v>0.35518081666666662</v>
      </c>
      <c r="KN15" s="47">
        <v>0.70374239999999988</v>
      </c>
      <c r="KO15" s="47">
        <v>0.72618821666666666</v>
      </c>
      <c r="KP15" s="47">
        <v>1.1233333333333335E-2</v>
      </c>
      <c r="KQ15" s="47">
        <v>4.2175775333333334</v>
      </c>
      <c r="KR15" s="47">
        <v>0.48200191666666686</v>
      </c>
      <c r="KS15" s="47">
        <v>0.52558961666666659</v>
      </c>
      <c r="KT15" s="47">
        <v>0.61744446666666675</v>
      </c>
      <c r="KU15" s="47">
        <v>0.64963861666666667</v>
      </c>
      <c r="KV15" s="48">
        <v>37.76</v>
      </c>
      <c r="KW15" s="48">
        <v>39.56</v>
      </c>
      <c r="KX15" s="48">
        <v>107.74</v>
      </c>
      <c r="KY15" s="48">
        <f t="shared" si="44"/>
        <v>63.260000000000005</v>
      </c>
      <c r="KZ15" s="48">
        <f t="shared" si="45"/>
        <v>46.680460726666695</v>
      </c>
      <c r="LA15" s="47">
        <v>0.74754545454545462</v>
      </c>
      <c r="LB15" s="47">
        <v>0.33641818181818178</v>
      </c>
      <c r="LC15" s="47">
        <v>6.7059090909090915E-2</v>
      </c>
      <c r="LD15" s="47">
        <v>0.11322727272727273</v>
      </c>
      <c r="LE15" s="47">
        <v>0.11437727272727272</v>
      </c>
      <c r="LF15" s="47">
        <v>0.11241363636363634</v>
      </c>
      <c r="LG15" s="47">
        <v>0.73677331818181802</v>
      </c>
      <c r="LH15" s="47">
        <v>0.83470686363636371</v>
      </c>
      <c r="LI15" s="47">
        <v>0.49611504545454549</v>
      </c>
      <c r="LJ15" s="47">
        <v>0.666402181818182</v>
      </c>
      <c r="LK15" s="47">
        <v>0.37929109090909097</v>
      </c>
      <c r="LL15" s="47">
        <v>0.73408104545454544</v>
      </c>
      <c r="LM15" s="47">
        <v>0.73797754545454552</v>
      </c>
      <c r="LN15" s="47">
        <v>-1.15E-3</v>
      </c>
      <c r="LO15" s="47">
        <v>5.6052634090909086</v>
      </c>
      <c r="LP15" s="47">
        <v>0.45449536363636367</v>
      </c>
      <c r="LQ15" s="47">
        <v>0.51477181818181827</v>
      </c>
      <c r="LR15" s="47">
        <v>0.60435299999999992</v>
      </c>
      <c r="LS15" s="47">
        <v>0.64806049999999993</v>
      </c>
      <c r="LT15" s="47">
        <f t="shared" si="34"/>
        <v>1.1273669032492617</v>
      </c>
      <c r="LU15" s="48">
        <v>33.218333332999997</v>
      </c>
      <c r="LV15" s="48">
        <v>42.120833333</v>
      </c>
      <c r="LW15" s="48">
        <v>102.43333333</v>
      </c>
      <c r="LX15" s="48">
        <f t="shared" si="46"/>
        <v>86.566666670000004</v>
      </c>
      <c r="LY15" s="48">
        <f t="shared" si="35"/>
        <v>72.257790831570247</v>
      </c>
      <c r="LZ15" s="47">
        <v>0.75018750000000001</v>
      </c>
      <c r="MA15" s="47">
        <v>0.32222083333333335</v>
      </c>
      <c r="MB15" s="47">
        <v>6.4687500000000023E-2</v>
      </c>
      <c r="MC15" s="47">
        <v>0.1064291666666667</v>
      </c>
      <c r="MD15" s="47">
        <v>9.8866666666666672E-2</v>
      </c>
      <c r="ME15" s="47">
        <v>9.9341666666666661E-2</v>
      </c>
      <c r="MF15" s="47">
        <v>0.74922212499999974</v>
      </c>
      <c r="MG15" s="47">
        <v>0.83770154166666666</v>
      </c>
      <c r="MH15" s="47">
        <v>0.49997208333333326</v>
      </c>
      <c r="MI15" s="47">
        <v>0.65994637499999997</v>
      </c>
      <c r="MJ15" s="47">
        <v>0.39893083333333329</v>
      </c>
      <c r="MK15" s="47">
        <v>0.76524166666666649</v>
      </c>
      <c r="ML15" s="47">
        <v>0.76496379166666661</v>
      </c>
      <c r="MM15" s="47">
        <v>7.5624999999999998E-3</v>
      </c>
      <c r="MN15" s="47">
        <v>6.0264633750000014</v>
      </c>
      <c r="MO15" s="47">
        <v>0.47664404166666668</v>
      </c>
      <c r="MP15" s="47">
        <v>0.53270320833333318</v>
      </c>
      <c r="MQ15" s="47">
        <v>0.62574745833333323</v>
      </c>
      <c r="MR15" s="47">
        <v>0.66581425000000005</v>
      </c>
      <c r="MS15" s="47">
        <f t="shared" si="36"/>
        <v>1.0678429549114328</v>
      </c>
      <c r="MT15" s="46">
        <v>-9999</v>
      </c>
      <c r="MU15" s="46">
        <v>-9999</v>
      </c>
      <c r="MV15" s="46">
        <v>-9999</v>
      </c>
      <c r="MW15" s="46">
        <v>-9999</v>
      </c>
      <c r="MX15" s="46">
        <v>-9999</v>
      </c>
      <c r="MY15" s="47">
        <v>0.74132121212121227</v>
      </c>
      <c r="MZ15" s="47">
        <v>0.30912121212121213</v>
      </c>
      <c r="NA15" s="47">
        <v>6.0851515151515143E-2</v>
      </c>
      <c r="NB15" s="47">
        <v>9.6954545454545446E-2</v>
      </c>
      <c r="NC15" s="47">
        <v>9.9678787878787839E-2</v>
      </c>
      <c r="ND15" s="47">
        <v>9.4827272727272718E-2</v>
      </c>
      <c r="NE15" s="47">
        <v>0.76692360606060617</v>
      </c>
      <c r="NF15" s="47">
        <v>0.84610481818181815</v>
      </c>
      <c r="NG15" s="47">
        <v>0.52045021212121223</v>
      </c>
      <c r="NH15" s="47">
        <v>0.66812642424242419</v>
      </c>
      <c r="NI15" s="47">
        <v>0.41076887878787871</v>
      </c>
      <c r="NJ15" s="47">
        <v>0.76111960606060602</v>
      </c>
      <c r="NK15" s="47">
        <v>0.77160409090909099</v>
      </c>
      <c r="NL15" s="47">
        <v>-2.7242424242424246E-3</v>
      </c>
      <c r="NM15" s="47">
        <v>6.6358992424242418</v>
      </c>
      <c r="NN15" s="47">
        <v>0.48566700000000007</v>
      </c>
      <c r="NO15" s="47">
        <v>0.53566178787878782</v>
      </c>
      <c r="NP15" s="47">
        <v>0.63528766666666658</v>
      </c>
      <c r="NQ15" s="47">
        <v>0.67073015151515147</v>
      </c>
      <c r="NR15" s="47">
        <f t="shared" si="38"/>
        <v>1.0456335568221433</v>
      </c>
      <c r="NS15" s="47">
        <v>0.77363877551020388</v>
      </c>
      <c r="NT15" s="47">
        <v>0.35424285714285714</v>
      </c>
      <c r="NU15" s="47">
        <v>5.6412244897959173E-2</v>
      </c>
      <c r="NV15" s="47">
        <v>0.1066591836734694</v>
      </c>
      <c r="NW15" s="47">
        <v>0.1032755102040816</v>
      </c>
      <c r="NX15" s="47">
        <v>0.10054897959183672</v>
      </c>
      <c r="NY15" s="47">
        <v>0.75639377551020426</v>
      </c>
      <c r="NZ15" s="47">
        <v>0.86252091836734723</v>
      </c>
      <c r="OA15" s="47">
        <v>0.53570595918367359</v>
      </c>
      <c r="OB15" s="47">
        <v>0.72301242857142867</v>
      </c>
      <c r="OC15" s="47">
        <v>0.37141528571428573</v>
      </c>
      <c r="OD15" s="47">
        <v>0.76320930612244897</v>
      </c>
      <c r="OE15" s="47">
        <v>0.76901130612244895</v>
      </c>
      <c r="OF15" s="47">
        <v>3.3836734693877546E-3</v>
      </c>
      <c r="OG15" s="47">
        <v>6.2411728775510191</v>
      </c>
      <c r="OH15" s="47">
        <v>0.43069710204081646</v>
      </c>
      <c r="OI15" s="47">
        <v>0.49102861224489802</v>
      </c>
      <c r="OJ15" s="47">
        <v>0.58477744897959194</v>
      </c>
      <c r="OK15" s="47">
        <v>0.6287833877551019</v>
      </c>
      <c r="OL15" s="47">
        <f t="shared" si="39"/>
        <v>1.559296525266934</v>
      </c>
      <c r="OM15" s="47">
        <v>119.26666666666667</v>
      </c>
      <c r="ON15" s="48">
        <f t="shared" si="48"/>
        <v>83.733333333333334</v>
      </c>
      <c r="OO15" s="48">
        <f t="shared" si="40"/>
        <v>72.221751564625876</v>
      </c>
      <c r="OP15" s="47">
        <v>0.84095217391304344</v>
      </c>
      <c r="OQ15" s="47">
        <v>0.35685434782608694</v>
      </c>
      <c r="OR15" s="47">
        <v>5.0854347826086957E-2</v>
      </c>
      <c r="OS15" s="47">
        <v>9.7595652173913042E-2</v>
      </c>
      <c r="OT15" s="47">
        <v>9.8915217391304322E-2</v>
      </c>
      <c r="OU15" s="47">
        <v>0.10226304347826087</v>
      </c>
      <c r="OV15" s="47">
        <v>0.79172539130434794</v>
      </c>
      <c r="OW15" s="47">
        <v>0.88517493478260867</v>
      </c>
      <c r="OX15" s="47">
        <v>0.5699898260869567</v>
      </c>
      <c r="OY15" s="47">
        <v>0.74902150000000012</v>
      </c>
      <c r="OZ15" s="47">
        <v>0.40422208695652168</v>
      </c>
      <c r="PA15" s="47">
        <v>0.78891543478260862</v>
      </c>
      <c r="PB15" s="47">
        <v>0.78239752173913024</v>
      </c>
      <c r="PC15" s="47">
        <v>-1.3195652173913052E-3</v>
      </c>
      <c r="PD15" s="47">
        <v>7.6195321956521731</v>
      </c>
      <c r="PE15" s="47">
        <v>0.45670995652173912</v>
      </c>
      <c r="PF15" s="47">
        <v>0.51051043478260882</v>
      </c>
      <c r="PG15" s="47">
        <v>0.61298417391304338</v>
      </c>
      <c r="PH15" s="47">
        <v>0.65130836956521743</v>
      </c>
      <c r="PI15" s="47">
        <f t="shared" si="41"/>
        <v>1.7834052693763833</v>
      </c>
      <c r="PJ15" s="48">
        <v>109</v>
      </c>
      <c r="PK15" s="48">
        <f t="shared" si="6"/>
        <v>94</v>
      </c>
      <c r="PL15" s="45">
        <f t="shared" si="42"/>
        <v>83.20644386956522</v>
      </c>
    </row>
    <row r="16" spans="1:428" x14ac:dyDescent="0.25">
      <c r="A16" s="45">
        <v>15</v>
      </c>
      <c r="B16" s="45">
        <v>2</v>
      </c>
      <c r="C16" s="45">
        <v>102</v>
      </c>
      <c r="D16" s="45">
        <v>1</v>
      </c>
      <c r="E16" s="45" t="s">
        <v>67</v>
      </c>
      <c r="F16" s="45">
        <v>2</v>
      </c>
      <c r="G16" s="45">
        <f t="shared" si="7"/>
        <v>179.20000000000002</v>
      </c>
      <c r="H16" s="46">
        <v>160</v>
      </c>
      <c r="I16" s="45">
        <v>3.373658844468387</v>
      </c>
      <c r="J16" s="47">
        <v>39.113243006128073</v>
      </c>
      <c r="K16" s="45">
        <v>1.2837306785433586</v>
      </c>
      <c r="L16" s="45">
        <v>47.995808226355777</v>
      </c>
      <c r="M16" s="45">
        <v>0.57378807378807417</v>
      </c>
      <c r="N16" s="47">
        <v>25.166237666237681</v>
      </c>
      <c r="O16" s="48">
        <v>15.2</v>
      </c>
      <c r="P16" s="48">
        <v>15.2</v>
      </c>
      <c r="Q16" s="48">
        <v>15.2</v>
      </c>
      <c r="R16" s="48">
        <v>28.333333333333332</v>
      </c>
      <c r="S16" s="48">
        <v>40.666666666666664</v>
      </c>
      <c r="T16" s="48">
        <v>39</v>
      </c>
      <c r="U16" s="48">
        <v>52.666666666666664</v>
      </c>
      <c r="V16" s="48">
        <v>51.666666666666664</v>
      </c>
      <c r="W16" s="48">
        <v>62.333333333333336</v>
      </c>
      <c r="X16" s="48">
        <v>60.666666666666664</v>
      </c>
      <c r="Y16" s="48">
        <v>73</v>
      </c>
      <c r="Z16" s="48">
        <v>72.666666666666671</v>
      </c>
      <c r="AA16" s="48">
        <v>84.333333333333329</v>
      </c>
      <c r="AB16" s="48">
        <v>81.333333333333329</v>
      </c>
      <c r="AC16" s="48">
        <v>92.333333333333329</v>
      </c>
      <c r="AD16" s="48">
        <v>82</v>
      </c>
      <c r="AE16" s="48">
        <v>94</v>
      </c>
      <c r="AF16" s="48">
        <f t="shared" si="8"/>
        <v>78.666666666666671</v>
      </c>
      <c r="AG16" s="48">
        <f t="shared" si="9"/>
        <v>78.666666666666671</v>
      </c>
      <c r="AH16" s="48">
        <v>89.333333333333329</v>
      </c>
      <c r="AI16" s="48">
        <v>96.333333333333329</v>
      </c>
      <c r="AJ16" s="48">
        <v>131</v>
      </c>
      <c r="AK16" s="48">
        <v>147</v>
      </c>
      <c r="AL16" s="48">
        <v>166</v>
      </c>
      <c r="AM16" s="48">
        <v>171</v>
      </c>
      <c r="AN16" s="48">
        <v>178</v>
      </c>
      <c r="AO16" s="48">
        <v>189</v>
      </c>
      <c r="AP16" s="48">
        <v>199</v>
      </c>
      <c r="AQ16" s="48">
        <v>199</v>
      </c>
      <c r="AR16" s="48">
        <v>201</v>
      </c>
      <c r="AS16" s="48">
        <v>203</v>
      </c>
      <c r="AT16" s="49">
        <v>47.9</v>
      </c>
      <c r="AU16" s="49">
        <v>37.5</v>
      </c>
      <c r="AV16" s="49">
        <v>42.9</v>
      </c>
      <c r="AW16" s="49">
        <v>45.8</v>
      </c>
      <c r="AX16" s="49">
        <v>43.2</v>
      </c>
      <c r="AY16" s="49">
        <v>35.299999999999997</v>
      </c>
      <c r="AZ16" s="49">
        <v>44.7</v>
      </c>
      <c r="BA16" s="49">
        <v>44.7</v>
      </c>
      <c r="BB16" s="49">
        <v>52.7</v>
      </c>
      <c r="BC16" s="49">
        <v>42.6</v>
      </c>
      <c r="BD16" s="45">
        <v>4.47</v>
      </c>
      <c r="BE16" s="45">
        <v>5.69</v>
      </c>
      <c r="BF16" s="45">
        <v>4.8600000000000003</v>
      </c>
      <c r="BG16" s="45">
        <v>4.6100000000000003</v>
      </c>
      <c r="BH16" s="45">
        <v>3.96</v>
      </c>
      <c r="BI16" s="45">
        <v>4.21</v>
      </c>
      <c r="BJ16" s="45">
        <v>4.38</v>
      </c>
      <c r="BK16" s="45">
        <v>4.4000000000000004</v>
      </c>
      <c r="BL16" s="45">
        <v>4.07</v>
      </c>
      <c r="BM16" s="45">
        <v>3.73</v>
      </c>
      <c r="BN16" s="45">
        <v>26353.738783649049</v>
      </c>
      <c r="BO16" s="45">
        <v>16212.087912087911</v>
      </c>
      <c r="BP16" s="49">
        <v>21199.601593625499</v>
      </c>
      <c r="BQ16" s="45">
        <v>11221.7</v>
      </c>
      <c r="BR16" s="45">
        <v>10207.676969092721</v>
      </c>
      <c r="BS16" s="45">
        <v>7868.6313686313688</v>
      </c>
      <c r="BT16" s="49">
        <v>13997.706879361913</v>
      </c>
      <c r="BU16" s="49">
        <v>8415.936254980079</v>
      </c>
      <c r="BV16" s="49">
        <v>5277.4322968906727</v>
      </c>
      <c r="BW16" s="49">
        <v>1650.6172839506171</v>
      </c>
      <c r="BX16" s="48">
        <v>322.22999999999996</v>
      </c>
      <c r="BY16" s="45">
        <v>12</v>
      </c>
      <c r="BZ16" s="45">
        <v>361.52</v>
      </c>
      <c r="CA16" s="45">
        <v>112</v>
      </c>
      <c r="CB16" s="45">
        <v>116.67999999999999</v>
      </c>
      <c r="CC16" s="45">
        <v>279.43</v>
      </c>
      <c r="CD16" s="45">
        <v>168.54</v>
      </c>
      <c r="CE16" s="45">
        <v>117.24</v>
      </c>
      <c r="CF16" s="48">
        <f t="shared" si="10"/>
        <v>1149.4117647058824</v>
      </c>
      <c r="CG16" s="48">
        <f t="shared" si="11"/>
        <v>1026.2605042016805</v>
      </c>
      <c r="CH16" s="48">
        <f t="shared" si="0"/>
        <v>3159.117647058823</v>
      </c>
      <c r="CI16" s="48">
        <f t="shared" si="1"/>
        <v>3544.3137254901962</v>
      </c>
      <c r="CJ16" s="48">
        <f t="shared" si="12"/>
        <v>1143.9215686274511</v>
      </c>
      <c r="CK16" s="48">
        <f t="shared" si="12"/>
        <v>2739.5098039215686</v>
      </c>
      <c r="CL16" s="48">
        <f t="shared" si="13"/>
        <v>10586.862745098038</v>
      </c>
      <c r="CM16" s="48">
        <f t="shared" si="14"/>
        <v>1652.3529411764705</v>
      </c>
      <c r="CN16" s="48">
        <v>123.36</v>
      </c>
      <c r="CO16" s="48">
        <v>0</v>
      </c>
      <c r="CP16" s="48">
        <f t="shared" si="15"/>
        <v>45.179999999999993</v>
      </c>
      <c r="CQ16" s="45">
        <v>3.37</v>
      </c>
      <c r="CR16" s="45">
        <f t="shared" si="16"/>
        <v>106.46226470588233</v>
      </c>
      <c r="CS16" s="45">
        <v>1.1499999999999999</v>
      </c>
      <c r="CT16" s="45">
        <f t="shared" si="17"/>
        <v>40.759607843137253</v>
      </c>
      <c r="CU16" s="45">
        <v>1.97</v>
      </c>
      <c r="CV16" s="45">
        <f t="shared" si="18"/>
        <v>22.535254901960784</v>
      </c>
      <c r="CW16" s="45">
        <v>3.99</v>
      </c>
      <c r="CX16" s="45">
        <f t="shared" si="19"/>
        <v>65.928882352941187</v>
      </c>
      <c r="CY16" s="48">
        <f t="shared" si="20"/>
        <v>235.68600980392154</v>
      </c>
      <c r="CZ16" s="48">
        <f t="shared" si="21"/>
        <v>210.43393732492993</v>
      </c>
      <c r="DA16" s="45">
        <v>16.7</v>
      </c>
      <c r="DB16" s="48">
        <v>5.86</v>
      </c>
      <c r="DC16" s="45">
        <f t="shared" si="22"/>
        <v>5049.89918406161</v>
      </c>
      <c r="DD16" s="45">
        <v>2.16</v>
      </c>
      <c r="DE16" s="45">
        <f t="shared" si="23"/>
        <v>0.36860068259385664</v>
      </c>
      <c r="DF16" s="45">
        <f t="shared" si="24"/>
        <v>1861.3962862752692</v>
      </c>
      <c r="DG16" s="45">
        <v>3188.8346153846155</v>
      </c>
      <c r="DH16" s="45">
        <v>4162.6375000000007</v>
      </c>
      <c r="DI16" s="45">
        <f t="shared" si="25"/>
        <v>1540.1758750000004</v>
      </c>
      <c r="DJ16" s="45">
        <f t="shared" si="26"/>
        <v>1755.8004975000003</v>
      </c>
      <c r="DK16" s="45">
        <f t="shared" si="43"/>
        <v>1179.8688076923077</v>
      </c>
      <c r="DL16" s="47">
        <v>2.86</v>
      </c>
      <c r="DM16" s="47">
        <f t="shared" si="27"/>
        <v>2.8</v>
      </c>
      <c r="DN16" s="47">
        <v>2837</v>
      </c>
      <c r="DO16" s="47">
        <f t="shared" si="2"/>
        <v>0.47781569965870302</v>
      </c>
      <c r="DP16" s="45">
        <f t="shared" si="3"/>
        <v>2464.6265642348467</v>
      </c>
      <c r="DQ16" s="45">
        <f t="shared" si="4"/>
        <v>2444.8061408161752</v>
      </c>
      <c r="DR16" s="47">
        <v>0.54310256410256408</v>
      </c>
      <c r="DS16" s="47">
        <v>0.40124102564102565</v>
      </c>
      <c r="DT16" s="47">
        <v>0.40177179487179476</v>
      </c>
      <c r="DU16" s="47">
        <v>0.33532564102564111</v>
      </c>
      <c r="DV16" s="47">
        <v>0.20728717948717951</v>
      </c>
      <c r="DW16" s="47">
        <v>0.19023076923076923</v>
      </c>
      <c r="DX16" s="47">
        <v>0.23634115384615384</v>
      </c>
      <c r="DY16" s="47">
        <v>0.14940894871794877</v>
      </c>
      <c r="DZ16" s="47">
        <v>8.9371179487179486E-2</v>
      </c>
      <c r="EA16" s="47">
        <v>-7.4625641025640962E-4</v>
      </c>
      <c r="EB16" s="47">
        <v>0.15013143589743588</v>
      </c>
      <c r="EC16" s="47">
        <v>0.44731948717948722</v>
      </c>
      <c r="ED16" s="47">
        <v>0.48103515384615392</v>
      </c>
      <c r="EE16" s="47">
        <v>0.12803846153846149</v>
      </c>
      <c r="EF16" s="47">
        <v>0.61966143589743594</v>
      </c>
      <c r="EG16" s="47">
        <v>1.0063242307692308</v>
      </c>
      <c r="EH16" s="47">
        <v>0.63447851282051304</v>
      </c>
      <c r="EI16" s="47">
        <v>1.0050576410256409</v>
      </c>
      <c r="EJ16" s="47">
        <v>0.68161441025641012</v>
      </c>
      <c r="EK16" s="45">
        <v>0.60546666666666671</v>
      </c>
      <c r="EL16" s="45">
        <v>0.45565333333333347</v>
      </c>
      <c r="EM16" s="45">
        <v>0.43623333333333342</v>
      </c>
      <c r="EN16" s="45">
        <v>0.40188000000000001</v>
      </c>
      <c r="EO16" s="45">
        <v>0.27120000000000005</v>
      </c>
      <c r="EP16" s="45">
        <v>0.25046000000000002</v>
      </c>
      <c r="EQ16" s="45">
        <v>0.20195240000000003</v>
      </c>
      <c r="ER16" s="45">
        <v>0.16235939999999999</v>
      </c>
      <c r="ES16" s="45">
        <v>6.2680400000000011E-2</v>
      </c>
      <c r="ET16" s="45">
        <v>2.1797933333333346E-2</v>
      </c>
      <c r="EU16" s="45">
        <v>0.14106806666666671</v>
      </c>
      <c r="EV16" s="45">
        <v>0.3811310666666668</v>
      </c>
      <c r="EW16" s="45">
        <v>0.41470780000000007</v>
      </c>
      <c r="EX16" s="45">
        <v>0.13068000000000002</v>
      </c>
      <c r="EY16" s="45">
        <v>0.50679979999999991</v>
      </c>
      <c r="EZ16" s="45">
        <v>0.87010526666666688</v>
      </c>
      <c r="FA16" s="45">
        <v>0.69777733333333347</v>
      </c>
      <c r="FB16" s="45">
        <v>0.88591520000000012</v>
      </c>
      <c r="FC16" s="45">
        <v>0.73485426666666653</v>
      </c>
      <c r="FD16" s="47">
        <v>0.61097307692307679</v>
      </c>
      <c r="FE16" s="47">
        <v>0.42563846153846135</v>
      </c>
      <c r="FF16" s="47">
        <v>0.42733846153846156</v>
      </c>
      <c r="FG16" s="47">
        <v>0.3715384615384616</v>
      </c>
      <c r="FH16" s="47">
        <v>0.27168076923076923</v>
      </c>
      <c r="FI16" s="47">
        <v>0.24076538461538466</v>
      </c>
      <c r="FJ16" s="47">
        <v>0.24362449999999999</v>
      </c>
      <c r="FK16" s="47">
        <v>0.17675565384615383</v>
      </c>
      <c r="FL16" s="47">
        <v>6.7811269230769244E-2</v>
      </c>
      <c r="FM16" s="47">
        <v>-1.9533461538461536E-3</v>
      </c>
      <c r="FN16" s="47">
        <v>0.17878038461538465</v>
      </c>
      <c r="FO16" s="47">
        <v>0.38437780769230773</v>
      </c>
      <c r="FP16" s="47">
        <v>0.43456261538461527</v>
      </c>
      <c r="FQ16" s="47">
        <v>9.9857692307692286E-2</v>
      </c>
      <c r="FR16" s="47">
        <v>0.64480992307692298</v>
      </c>
      <c r="FS16" s="47">
        <v>1.0435667307692307</v>
      </c>
      <c r="FT16" s="47">
        <v>0.73456615384615354</v>
      </c>
      <c r="FU16" s="47">
        <v>1.0367446923076924</v>
      </c>
      <c r="FV16" s="47">
        <v>0.77470188461538447</v>
      </c>
      <c r="FW16" s="47">
        <v>0.62902500000000006</v>
      </c>
      <c r="FX16" s="47">
        <v>0.42215000000000008</v>
      </c>
      <c r="FY16" s="47">
        <v>0.42124999999999996</v>
      </c>
      <c r="FZ16" s="47">
        <v>0.36828500000000003</v>
      </c>
      <c r="GA16" s="47">
        <v>0.27020499999999997</v>
      </c>
      <c r="GB16" s="47">
        <v>0.23516000000000004</v>
      </c>
      <c r="GC16" s="47">
        <v>0.26108914999999994</v>
      </c>
      <c r="GD16" s="47">
        <v>0.1974891</v>
      </c>
      <c r="GE16" s="47">
        <v>6.8070999999999993E-2</v>
      </c>
      <c r="GF16" s="47">
        <v>9.9149999999999976E-4</v>
      </c>
      <c r="GG16" s="47">
        <v>0.19656089999999998</v>
      </c>
      <c r="GH16" s="47">
        <v>0.3987038</v>
      </c>
      <c r="GI16" s="47">
        <v>0.45544494999999996</v>
      </c>
      <c r="GJ16" s="47">
        <v>9.8080000000000014E-2</v>
      </c>
      <c r="GK16" s="47">
        <v>0.70825404999999997</v>
      </c>
      <c r="GL16" s="47">
        <v>0.99914074999999991</v>
      </c>
      <c r="GM16" s="47">
        <v>0.75372555000000008</v>
      </c>
      <c r="GN16" s="47">
        <v>0.99912440000000002</v>
      </c>
      <c r="GO16" s="47">
        <v>0.79408860000000003</v>
      </c>
      <c r="GP16" s="47">
        <v>0.56077222222222234</v>
      </c>
      <c r="GQ16" s="47">
        <v>0.37941666666666657</v>
      </c>
      <c r="GR16" s="47">
        <v>0.32324444444444445</v>
      </c>
      <c r="GS16" s="47">
        <v>0.32698333333333329</v>
      </c>
      <c r="GT16" s="47">
        <v>0.22261944444444445</v>
      </c>
      <c r="GU16" s="47">
        <v>0.19561388888888889</v>
      </c>
      <c r="GV16" s="47">
        <v>0.26266538888888891</v>
      </c>
      <c r="GW16" s="47">
        <v>0.26842683333333334</v>
      </c>
      <c r="GX16" s="47">
        <v>7.4257166666666652E-2</v>
      </c>
      <c r="GY16" s="47">
        <v>8.0359805555555566E-2</v>
      </c>
      <c r="GZ16" s="47">
        <v>0.19234575000000004</v>
      </c>
      <c r="HA16" s="47">
        <v>0.43112113888888881</v>
      </c>
      <c r="HB16" s="47">
        <v>0.48217166666666667</v>
      </c>
      <c r="HC16" s="47">
        <v>0.10436388888888891</v>
      </c>
      <c r="HD16" s="47">
        <v>0.71809877777777764</v>
      </c>
      <c r="HE16" s="47">
        <v>0.72084197222222224</v>
      </c>
      <c r="HF16" s="47">
        <v>0.7353615</v>
      </c>
      <c r="HG16" s="47">
        <v>0.76521180555555557</v>
      </c>
      <c r="HH16" s="47">
        <v>0.77779913888888874</v>
      </c>
      <c r="HI16" s="45">
        <v>0.5371098039215686</v>
      </c>
      <c r="HJ16" s="45">
        <v>0.3174803921568628</v>
      </c>
      <c r="HK16" s="45">
        <v>0.23642745098039214</v>
      </c>
      <c r="HL16" s="45">
        <v>0.22782156862745101</v>
      </c>
      <c r="HM16" s="45">
        <v>0.1863294117647058</v>
      </c>
      <c r="HN16" s="45">
        <v>0.16381568627450979</v>
      </c>
      <c r="HO16" s="45">
        <v>0.40183431372549022</v>
      </c>
      <c r="HP16" s="45">
        <v>0.38804315686274504</v>
      </c>
      <c r="HQ16" s="45">
        <v>0.16505127450980403</v>
      </c>
      <c r="HR16" s="45">
        <v>0.14890466666666669</v>
      </c>
      <c r="HS16" s="45">
        <v>0.25532566666666684</v>
      </c>
      <c r="HT16" s="45">
        <v>0.48273362745098047</v>
      </c>
      <c r="HU16" s="45">
        <v>0.53039311764705876</v>
      </c>
      <c r="HV16" s="45">
        <v>4.1492156862745114E-2</v>
      </c>
      <c r="HW16" s="45">
        <v>1.3855824313725491</v>
      </c>
      <c r="HX16" s="45">
        <v>0.6743317450980395</v>
      </c>
      <c r="HY16" s="45">
        <v>0.64702019607843153</v>
      </c>
      <c r="HZ16" s="45">
        <v>0.74087407843137265</v>
      </c>
      <c r="IA16" s="45">
        <v>0.71933298039215687</v>
      </c>
      <c r="IB16" s="48">
        <v>41.61</v>
      </c>
      <c r="IC16" s="48">
        <v>42.78</v>
      </c>
      <c r="ID16" s="48">
        <v>104.75882353</v>
      </c>
      <c r="IE16" s="48">
        <f t="shared" si="47"/>
        <v>26.241176469999999</v>
      </c>
      <c r="IF16" s="48">
        <f t="shared" si="29"/>
        <v>10.182708957211183</v>
      </c>
      <c r="IG16" s="47">
        <v>0.55530000000000002</v>
      </c>
      <c r="IH16" s="47">
        <v>0.31559999999999999</v>
      </c>
      <c r="II16" s="47">
        <v>0.16220000000000001</v>
      </c>
      <c r="IJ16" s="47">
        <v>0.17810000000000001</v>
      </c>
      <c r="IK16" s="47">
        <v>0.1459</v>
      </c>
      <c r="IL16" s="47">
        <v>0.13639999999999999</v>
      </c>
      <c r="IM16" s="47">
        <v>0.50960000000000005</v>
      </c>
      <c r="IN16" s="47">
        <v>0.54559999999999997</v>
      </c>
      <c r="IO16" s="47">
        <v>0.27779999999999999</v>
      </c>
      <c r="IP16" s="47">
        <v>0.32229999999999998</v>
      </c>
      <c r="IQ16" s="47">
        <v>0.27260000000000001</v>
      </c>
      <c r="IR16" s="47">
        <v>0.58030000000000004</v>
      </c>
      <c r="IS16" s="47">
        <v>0.60229999999999995</v>
      </c>
      <c r="IT16" s="47">
        <v>3.2199999999999999E-2</v>
      </c>
      <c r="IU16" s="47">
        <v>2.1501000000000001</v>
      </c>
      <c r="IV16" s="47">
        <v>0.50239999999999996</v>
      </c>
      <c r="IW16" s="47">
        <v>0.5393</v>
      </c>
      <c r="IX16" s="47">
        <v>0.60809999999999997</v>
      </c>
      <c r="IY16" s="47">
        <v>0.6381</v>
      </c>
      <c r="IZ16" s="48">
        <v>37.074399999999997</v>
      </c>
      <c r="JA16" s="48">
        <v>37.764000000000003</v>
      </c>
      <c r="JB16" s="48">
        <v>107.152</v>
      </c>
      <c r="JC16" s="48">
        <f t="shared" si="30"/>
        <v>39.847999999999999</v>
      </c>
      <c r="JD16" s="48">
        <f t="shared" si="31"/>
        <v>21.741068799999997</v>
      </c>
      <c r="JE16" s="47">
        <v>0.42797297297297293</v>
      </c>
      <c r="JF16" s="47">
        <v>0.21912702702702702</v>
      </c>
      <c r="JG16" s="47">
        <v>0.10866216216216214</v>
      </c>
      <c r="JH16" s="47">
        <v>0.11954054054054052</v>
      </c>
      <c r="JI16" s="47">
        <v>9.9378378378378374E-2</v>
      </c>
      <c r="JJ16" s="47">
        <v>8.6262162162162134E-2</v>
      </c>
      <c r="JK16" s="47">
        <v>0.55979535135135128</v>
      </c>
      <c r="JL16" s="47">
        <v>0.59258735135135121</v>
      </c>
      <c r="JM16" s="47">
        <v>0.29292727027027027</v>
      </c>
      <c r="JN16" s="47">
        <v>0.33688435135135142</v>
      </c>
      <c r="JO16" s="47">
        <v>0.3208212972972973</v>
      </c>
      <c r="JP16" s="47">
        <v>0.62043297297297295</v>
      </c>
      <c r="JQ16" s="47">
        <v>0.66193035135135125</v>
      </c>
      <c r="JR16" s="47">
        <v>2.016216216216216E-2</v>
      </c>
      <c r="JS16" s="47">
        <v>2.5984821891891889</v>
      </c>
      <c r="JT16" s="47">
        <v>0.54180405405405407</v>
      </c>
      <c r="JU16" s="47">
        <v>0.57407183783783777</v>
      </c>
      <c r="JV16" s="47">
        <v>0.65238670270270271</v>
      </c>
      <c r="JW16" s="47">
        <v>0.67706548648648657</v>
      </c>
      <c r="JX16" s="48">
        <v>38.879583332999999</v>
      </c>
      <c r="JY16" s="48">
        <v>39.49</v>
      </c>
      <c r="JZ16" s="48">
        <v>123.74166667</v>
      </c>
      <c r="KA16" s="48">
        <f t="shared" si="32"/>
        <v>42.258333329999999</v>
      </c>
      <c r="KB16" s="48">
        <f t="shared" si="33"/>
        <v>25.041753820547225</v>
      </c>
      <c r="KC16" s="47">
        <v>0.52305932203389827</v>
      </c>
      <c r="KD16" s="47">
        <v>0.2508966101694915</v>
      </c>
      <c r="KE16" s="47">
        <v>9.2023728813559316E-2</v>
      </c>
      <c r="KF16" s="47">
        <v>0.1109542372881356</v>
      </c>
      <c r="KG16" s="47">
        <v>9.6188135593220356E-2</v>
      </c>
      <c r="KH16" s="47">
        <v>8.6969491525423714E-2</v>
      </c>
      <c r="KI16" s="47">
        <v>0.64647467796610159</v>
      </c>
      <c r="KJ16" s="47">
        <v>0.69776561016949135</v>
      </c>
      <c r="KK16" s="47">
        <v>0.38383542372881357</v>
      </c>
      <c r="KL16" s="47">
        <v>0.46086503389830513</v>
      </c>
      <c r="KM16" s="47">
        <v>0.35058935593220347</v>
      </c>
      <c r="KN16" s="47">
        <v>0.68642979661016945</v>
      </c>
      <c r="KO16" s="47">
        <v>0.71200994915254245</v>
      </c>
      <c r="KP16" s="47">
        <v>1.4766101694915258E-2</v>
      </c>
      <c r="KQ16" s="47">
        <v>3.720760627118644</v>
      </c>
      <c r="KR16" s="47">
        <v>0.50335637288135593</v>
      </c>
      <c r="KS16" s="47">
        <v>0.543431</v>
      </c>
      <c r="KT16" s="47">
        <v>0.6320001864406779</v>
      </c>
      <c r="KU16" s="47">
        <v>0.66172966101694897</v>
      </c>
      <c r="KV16" s="48">
        <v>38.014000000000003</v>
      </c>
      <c r="KW16" s="48">
        <v>39.511000000000003</v>
      </c>
      <c r="KX16" s="48">
        <v>110.25</v>
      </c>
      <c r="KY16" s="48">
        <f t="shared" si="44"/>
        <v>60.75</v>
      </c>
      <c r="KZ16" s="48">
        <f t="shared" si="45"/>
        <v>42.389260817796597</v>
      </c>
      <c r="LA16" s="47">
        <v>0.6916461538461538</v>
      </c>
      <c r="LB16" s="47">
        <v>0.3129794871794872</v>
      </c>
      <c r="LC16" s="47">
        <v>7.0289743589743603E-2</v>
      </c>
      <c r="LD16" s="47">
        <v>0.11206923076923078</v>
      </c>
      <c r="LE16" s="47">
        <v>0.10808717948717951</v>
      </c>
      <c r="LF16" s="47">
        <v>0.10398717948717949</v>
      </c>
      <c r="LG16" s="47">
        <v>0.72035169230769236</v>
      </c>
      <c r="LH16" s="47">
        <v>0.81441589743589737</v>
      </c>
      <c r="LI16" s="47">
        <v>0.47154474358974358</v>
      </c>
      <c r="LJ16" s="47">
        <v>0.63127105128205141</v>
      </c>
      <c r="LK16" s="47">
        <v>0.37691484615384613</v>
      </c>
      <c r="LL16" s="47">
        <v>0.72839782051282054</v>
      </c>
      <c r="LM16" s="47">
        <v>0.73744564102564114</v>
      </c>
      <c r="LN16" s="47">
        <v>3.982051282051282E-3</v>
      </c>
      <c r="LO16" s="47">
        <v>5.171666000000001</v>
      </c>
      <c r="LP16" s="47">
        <v>0.46303902564102556</v>
      </c>
      <c r="LQ16" s="47">
        <v>0.52323020512820528</v>
      </c>
      <c r="LR16" s="47">
        <v>0.60975610256410251</v>
      </c>
      <c r="LS16" s="47">
        <v>0.65350179487179494</v>
      </c>
      <c r="LT16" s="47">
        <f t="shared" si="34"/>
        <v>0.90170699808344712</v>
      </c>
      <c r="LU16" s="48">
        <v>43.668571429000004</v>
      </c>
      <c r="LV16" s="48">
        <v>42.22</v>
      </c>
      <c r="LW16" s="48">
        <v>106.35714286</v>
      </c>
      <c r="LX16" s="48">
        <f t="shared" si="46"/>
        <v>82.642857140000004</v>
      </c>
      <c r="LY16" s="48">
        <f t="shared" si="35"/>
        <v>67.305656664339764</v>
      </c>
      <c r="LZ16" s="47">
        <v>0.64085000000000003</v>
      </c>
      <c r="MA16" s="47">
        <v>0.27819999999999995</v>
      </c>
      <c r="MB16" s="47">
        <v>6.4770833333333333E-2</v>
      </c>
      <c r="MC16" s="47">
        <v>9.8508333333333323E-2</v>
      </c>
      <c r="MD16" s="47">
        <v>8.9362499999999997E-2</v>
      </c>
      <c r="ME16" s="47">
        <v>8.4791666666666654E-2</v>
      </c>
      <c r="MF16" s="47">
        <v>0.7293303333333333</v>
      </c>
      <c r="MG16" s="47">
        <v>0.81029700000000016</v>
      </c>
      <c r="MH16" s="47">
        <v>0.47132841666666664</v>
      </c>
      <c r="MI16" s="47">
        <v>0.61366012500000011</v>
      </c>
      <c r="MJ16" s="47">
        <v>0.39404341666666665</v>
      </c>
      <c r="MK16" s="47">
        <v>0.75071316666666676</v>
      </c>
      <c r="ML16" s="47">
        <v>0.76271083333333323</v>
      </c>
      <c r="MM16" s="47">
        <v>9.1458333333333339E-3</v>
      </c>
      <c r="MN16" s="47">
        <v>5.4641139999999995</v>
      </c>
      <c r="MO16" s="47">
        <v>0.48738729166666667</v>
      </c>
      <c r="MP16" s="47">
        <v>0.54091258333333336</v>
      </c>
      <c r="MQ16" s="47">
        <v>0.6322115416666666</v>
      </c>
      <c r="MR16" s="47">
        <v>0.67058808333333353</v>
      </c>
      <c r="MS16" s="47">
        <f t="shared" si="36"/>
        <v>0.76234853393374047</v>
      </c>
      <c r="MT16" s="48">
        <v>38.153076923</v>
      </c>
      <c r="MU16" s="48">
        <v>39.332307692000001</v>
      </c>
      <c r="MV16" s="48">
        <v>112.12307692</v>
      </c>
      <c r="MW16" s="48">
        <f t="shared" ref="MW16:MW21" si="49">AO16-MV16</f>
        <v>76.876923079999997</v>
      </c>
      <c r="MX16" s="45">
        <f t="shared" si="37"/>
        <v>62.293140140954769</v>
      </c>
      <c r="MY16" s="47">
        <v>0.52356451612903232</v>
      </c>
      <c r="MZ16" s="47">
        <v>0.22521612903225804</v>
      </c>
      <c r="NA16" s="47">
        <v>6.6029032258064529E-2</v>
      </c>
      <c r="NB16" s="47">
        <v>8.4677419354838704E-2</v>
      </c>
      <c r="NC16" s="47">
        <v>8.2790322580645156E-2</v>
      </c>
      <c r="ND16" s="47">
        <v>7.4635483870967731E-2</v>
      </c>
      <c r="NE16" s="47">
        <v>0.71622238709677377</v>
      </c>
      <c r="NF16" s="47">
        <v>0.76935641935483856</v>
      </c>
      <c r="NG16" s="47">
        <v>0.44875651612903239</v>
      </c>
      <c r="NH16" s="47">
        <v>0.53989019354838708</v>
      </c>
      <c r="NI16" s="47">
        <v>0.39619000000000004</v>
      </c>
      <c r="NJ16" s="47">
        <v>0.72184048387096766</v>
      </c>
      <c r="NK16" s="47">
        <v>0.74617145161290321</v>
      </c>
      <c r="NL16" s="47">
        <v>1.8870967741935478E-3</v>
      </c>
      <c r="NM16" s="47">
        <v>5.1794475483870972</v>
      </c>
      <c r="NN16" s="47">
        <v>0.51568235483870961</v>
      </c>
      <c r="NO16" s="47">
        <v>0.55344925806451628</v>
      </c>
      <c r="NP16" s="47">
        <v>0.65285493548387108</v>
      </c>
      <c r="NQ16" s="47">
        <v>0.67991822580645145</v>
      </c>
      <c r="NR16" s="47">
        <f t="shared" si="38"/>
        <v>0.44709401127432646</v>
      </c>
      <c r="NS16" s="47">
        <v>0.56800212765957425</v>
      </c>
      <c r="NT16" s="47">
        <v>0.26714680851063821</v>
      </c>
      <c r="NU16" s="47">
        <v>5.5855319148936176E-2</v>
      </c>
      <c r="NV16" s="47">
        <v>9.0421276595744685E-2</v>
      </c>
      <c r="NW16" s="47">
        <v>8.3493617021276612E-2</v>
      </c>
      <c r="NX16" s="47">
        <v>7.6478723404255308E-2</v>
      </c>
      <c r="NY16" s="47">
        <v>0.72391831914893634</v>
      </c>
      <c r="NZ16" s="47">
        <v>0.81839297872340433</v>
      </c>
      <c r="OA16" s="47">
        <v>0.49297746808510634</v>
      </c>
      <c r="OB16" s="47">
        <v>0.65087357446808514</v>
      </c>
      <c r="OC16" s="47">
        <v>0.35950289361702115</v>
      </c>
      <c r="OD16" s="47">
        <v>0.74148968085106393</v>
      </c>
      <c r="OE16" s="47">
        <v>0.76111782978723386</v>
      </c>
      <c r="OF16" s="47">
        <v>6.9276595744680852E-3</v>
      </c>
      <c r="OG16" s="47">
        <v>5.2770524042553184</v>
      </c>
      <c r="OH16" s="47">
        <v>0.43952312765957441</v>
      </c>
      <c r="OI16" s="47">
        <v>0.4965194893617022</v>
      </c>
      <c r="OJ16" s="47">
        <v>0.58746474468085108</v>
      </c>
      <c r="OK16" s="47">
        <v>0.6294059787234042</v>
      </c>
      <c r="OL16" s="47">
        <f t="shared" si="39"/>
        <v>0.84152262305445347</v>
      </c>
      <c r="OM16" s="47">
        <v>128.69230769230768</v>
      </c>
      <c r="ON16" s="48">
        <f t="shared" si="48"/>
        <v>74.307692307692321</v>
      </c>
      <c r="OO16" s="48">
        <f t="shared" si="40"/>
        <v>60.812893649754514</v>
      </c>
      <c r="OP16" s="47">
        <v>0.60021282051282088</v>
      </c>
      <c r="OQ16" s="47">
        <v>0.2557282051282051</v>
      </c>
      <c r="OR16" s="47">
        <v>4.7294871794871809E-2</v>
      </c>
      <c r="OS16" s="47">
        <v>7.7017948717948703E-2</v>
      </c>
      <c r="OT16" s="47">
        <v>7.5287179487179459E-2</v>
      </c>
      <c r="OU16" s="47">
        <v>7.3207692307692321E-2</v>
      </c>
      <c r="OV16" s="47">
        <v>0.7714776410256412</v>
      </c>
      <c r="OW16" s="47">
        <v>0.85177399999999981</v>
      </c>
      <c r="OX16" s="47">
        <v>0.53562266666666647</v>
      </c>
      <c r="OY16" s="47">
        <v>0.68459982051282031</v>
      </c>
      <c r="OZ16" s="47">
        <v>0.40226251282051279</v>
      </c>
      <c r="PA16" s="47">
        <v>0.7760697692307692</v>
      </c>
      <c r="PB16" s="47">
        <v>0.78176228205128218</v>
      </c>
      <c r="PC16" s="47">
        <v>1.7307692307692306E-3</v>
      </c>
      <c r="PD16" s="47">
        <v>6.7924105641025614</v>
      </c>
      <c r="PE16" s="47">
        <v>0.47254748717948714</v>
      </c>
      <c r="PF16" s="47">
        <v>0.52145717948717951</v>
      </c>
      <c r="PG16" s="47">
        <v>0.62371228205128193</v>
      </c>
      <c r="PH16" s="47">
        <v>0.65859346153846154</v>
      </c>
      <c r="PI16" s="47">
        <f t="shared" si="41"/>
        <v>0.93375941036066978</v>
      </c>
      <c r="PJ16" s="48">
        <v>119.37931034482759</v>
      </c>
      <c r="PK16" s="48">
        <f t="shared" si="6"/>
        <v>83.620689655172413</v>
      </c>
      <c r="PL16" s="45">
        <f t="shared" si="42"/>
        <v>71.22592931034481</v>
      </c>
    </row>
    <row r="17" spans="1:428" x14ac:dyDescent="0.25">
      <c r="A17" s="45">
        <v>16</v>
      </c>
      <c r="B17" s="45">
        <v>2</v>
      </c>
      <c r="C17" s="45">
        <v>102</v>
      </c>
      <c r="D17" s="45">
        <v>1</v>
      </c>
      <c r="E17" s="45" t="s">
        <v>67</v>
      </c>
      <c r="F17" s="45">
        <v>2</v>
      </c>
      <c r="G17" s="45">
        <f t="shared" si="7"/>
        <v>179.20000000000002</v>
      </c>
      <c r="H17" s="46">
        <v>160</v>
      </c>
      <c r="I17" s="46">
        <v>-9999</v>
      </c>
      <c r="J17" s="46">
        <v>-9999</v>
      </c>
      <c r="K17" s="46">
        <v>-9999</v>
      </c>
      <c r="L17" s="46">
        <v>-9999</v>
      </c>
      <c r="M17" s="46">
        <v>-9999</v>
      </c>
      <c r="N17" s="46">
        <v>-9999</v>
      </c>
      <c r="O17" s="48">
        <v>15.2</v>
      </c>
      <c r="P17" s="48">
        <v>15.2</v>
      </c>
      <c r="Q17" s="48">
        <v>15.2</v>
      </c>
      <c r="R17" s="48">
        <v>25.666666666666668</v>
      </c>
      <c r="S17" s="48">
        <v>35.666666666666664</v>
      </c>
      <c r="T17" s="48">
        <v>34.666666666666664</v>
      </c>
      <c r="U17" s="48">
        <v>46.666666666666664</v>
      </c>
      <c r="V17" s="48">
        <v>44.666666666666664</v>
      </c>
      <c r="W17" s="48">
        <v>56</v>
      </c>
      <c r="X17" s="48">
        <v>54</v>
      </c>
      <c r="Y17" s="48">
        <v>67</v>
      </c>
      <c r="Z17" s="48">
        <v>64.666666666666671</v>
      </c>
      <c r="AA17" s="48">
        <v>75.333333333333329</v>
      </c>
      <c r="AB17" s="48">
        <v>69</v>
      </c>
      <c r="AC17" s="48">
        <v>82</v>
      </c>
      <c r="AD17" s="48">
        <v>74</v>
      </c>
      <c r="AE17" s="48">
        <v>87</v>
      </c>
      <c r="AF17" s="48">
        <f t="shared" si="8"/>
        <v>69.222222222222229</v>
      </c>
      <c r="AG17" s="48">
        <f t="shared" si="9"/>
        <v>69.222222222222229</v>
      </c>
      <c r="AH17" s="48">
        <v>78.666666666666671</v>
      </c>
      <c r="AI17" s="48">
        <v>89.666666666666671</v>
      </c>
      <c r="AJ17" s="48">
        <v>131</v>
      </c>
      <c r="AK17" s="48">
        <v>147</v>
      </c>
      <c r="AL17" s="48">
        <v>166</v>
      </c>
      <c r="AM17" s="48">
        <v>171</v>
      </c>
      <c r="AN17" s="48">
        <v>178</v>
      </c>
      <c r="AO17" s="48">
        <v>189</v>
      </c>
      <c r="AP17" s="48">
        <v>199</v>
      </c>
      <c r="AQ17" s="48">
        <v>199</v>
      </c>
      <c r="AR17" s="48">
        <v>201</v>
      </c>
      <c r="AS17" s="48">
        <v>203</v>
      </c>
      <c r="AT17" s="43">
        <v>-9999</v>
      </c>
      <c r="AU17" s="43">
        <v>-9999</v>
      </c>
      <c r="AV17" s="43">
        <v>-9999</v>
      </c>
      <c r="AW17" s="43">
        <v>-9999</v>
      </c>
      <c r="AX17" s="43">
        <v>-9999</v>
      </c>
      <c r="AY17" s="43">
        <v>-9999</v>
      </c>
      <c r="AZ17" s="43">
        <v>-9999</v>
      </c>
      <c r="BA17" s="43">
        <v>-9999</v>
      </c>
      <c r="BB17" s="43">
        <v>-9999</v>
      </c>
      <c r="BC17" s="43">
        <v>-9999</v>
      </c>
      <c r="BD17" s="43">
        <v>-9999</v>
      </c>
      <c r="BE17" s="43">
        <v>-9999</v>
      </c>
      <c r="BF17" s="43">
        <v>-9999</v>
      </c>
      <c r="BG17" s="43">
        <v>-9999</v>
      </c>
      <c r="BH17" s="43">
        <v>-9999</v>
      </c>
      <c r="BI17" s="43">
        <v>-9999</v>
      </c>
      <c r="BJ17" s="43">
        <v>-9999</v>
      </c>
      <c r="BK17" s="43">
        <v>-9999</v>
      </c>
      <c r="BL17" s="43">
        <v>-9999</v>
      </c>
      <c r="BM17" s="43">
        <v>-9999</v>
      </c>
      <c r="BN17" s="43">
        <v>-9999</v>
      </c>
      <c r="BO17" s="43">
        <v>-9999</v>
      </c>
      <c r="BP17" s="43">
        <v>-9999</v>
      </c>
      <c r="BQ17" s="43">
        <v>-9999</v>
      </c>
      <c r="BR17" s="43">
        <v>-9999</v>
      </c>
      <c r="BS17" s="43">
        <v>-9999</v>
      </c>
      <c r="BT17" s="43">
        <v>-9999</v>
      </c>
      <c r="BU17" s="43">
        <v>-9999</v>
      </c>
      <c r="BV17" s="43">
        <v>-9999</v>
      </c>
      <c r="BW17" s="43">
        <v>-9999</v>
      </c>
      <c r="BX17" s="48">
        <v>200.25</v>
      </c>
      <c r="BY17" s="45">
        <v>10</v>
      </c>
      <c r="BZ17" s="45">
        <v>209.76999999999998</v>
      </c>
      <c r="CA17" s="45">
        <v>52</v>
      </c>
      <c r="CB17" s="45">
        <v>55.39</v>
      </c>
      <c r="CC17" s="45">
        <v>128.29</v>
      </c>
      <c r="CD17" s="45">
        <v>72.180000000000007</v>
      </c>
      <c r="CE17" s="45">
        <v>58.2</v>
      </c>
      <c r="CF17" s="48">
        <f t="shared" si="10"/>
        <v>570.58823529411768</v>
      </c>
      <c r="CG17" s="48">
        <f t="shared" si="11"/>
        <v>509.45378151260502</v>
      </c>
      <c r="CH17" s="48">
        <f t="shared" si="0"/>
        <v>1963.2352941176471</v>
      </c>
      <c r="CI17" s="48">
        <f t="shared" si="1"/>
        <v>2056.5686274509803</v>
      </c>
      <c r="CJ17" s="48">
        <f t="shared" si="12"/>
        <v>543.03921568627447</v>
      </c>
      <c r="CK17" s="48">
        <f t="shared" si="12"/>
        <v>1257.7450980392157</v>
      </c>
      <c r="CL17" s="48">
        <f t="shared" si="13"/>
        <v>5820.588235294118</v>
      </c>
      <c r="CM17" s="48">
        <f t="shared" si="14"/>
        <v>707.64705882352951</v>
      </c>
      <c r="CN17" s="48">
        <v>63.66</v>
      </c>
      <c r="CO17" s="48">
        <v>0</v>
      </c>
      <c r="CP17" s="48">
        <f t="shared" si="15"/>
        <v>8.5200000000000102</v>
      </c>
      <c r="CQ17" s="45">
        <v>3.33</v>
      </c>
      <c r="CR17" s="45">
        <f t="shared" si="16"/>
        <v>65.375735294117661</v>
      </c>
      <c r="CS17" s="45">
        <v>1.36</v>
      </c>
      <c r="CT17" s="45">
        <f t="shared" si="17"/>
        <v>27.969333333333335</v>
      </c>
      <c r="CU17" s="45">
        <v>2.19</v>
      </c>
      <c r="CV17" s="45">
        <f t="shared" si="18"/>
        <v>11.892558823529411</v>
      </c>
      <c r="CW17" s="45">
        <v>4.1500000000000004</v>
      </c>
      <c r="CX17" s="45">
        <f t="shared" si="19"/>
        <v>29.367352941176478</v>
      </c>
      <c r="CY17" s="48">
        <f t="shared" si="20"/>
        <v>134.6049803921569</v>
      </c>
      <c r="CZ17" s="48">
        <f t="shared" si="21"/>
        <v>120.18301820728294</v>
      </c>
      <c r="DA17" s="45">
        <v>16.7</v>
      </c>
      <c r="DB17" s="48">
        <v>3.29</v>
      </c>
      <c r="DC17" s="45">
        <f t="shared" si="22"/>
        <v>2835.1823064100163</v>
      </c>
      <c r="DD17" s="45">
        <v>1.24</v>
      </c>
      <c r="DE17" s="45">
        <f t="shared" si="23"/>
        <v>0.37689969604863222</v>
      </c>
      <c r="DF17" s="45">
        <f t="shared" si="24"/>
        <v>1068.5793495283951</v>
      </c>
      <c r="DG17" s="46">
        <v>-9999</v>
      </c>
      <c r="DH17" s="45">
        <v>2756.6000000000008</v>
      </c>
      <c r="DI17" s="45">
        <f t="shared" si="25"/>
        <v>1019.9420000000002</v>
      </c>
      <c r="DJ17" s="45">
        <f t="shared" si="26"/>
        <v>1162.7338800000002</v>
      </c>
      <c r="DK17" s="46">
        <v>-9999</v>
      </c>
      <c r="DL17" s="47">
        <v>1.54</v>
      </c>
      <c r="DM17" s="47">
        <f t="shared" si="27"/>
        <v>1.48</v>
      </c>
      <c r="DN17" s="47">
        <v>1555</v>
      </c>
      <c r="DO17" s="47">
        <f t="shared" si="2"/>
        <v>0.44984802431610943</v>
      </c>
      <c r="DP17" s="45">
        <f t="shared" si="3"/>
        <v>1327.1066115110716</v>
      </c>
      <c r="DQ17" s="45">
        <f t="shared" si="4"/>
        <v>1340.0329746102052</v>
      </c>
      <c r="DR17" s="47">
        <v>0.54160750000000002</v>
      </c>
      <c r="DS17" s="47">
        <v>0.39897000000000005</v>
      </c>
      <c r="DT17" s="47">
        <v>0.40061999999999998</v>
      </c>
      <c r="DU17" s="47">
        <v>0.33582000000000001</v>
      </c>
      <c r="DV17" s="47">
        <v>0.20607749999999997</v>
      </c>
      <c r="DW17" s="47">
        <v>0.18963250000000004</v>
      </c>
      <c r="DX17" s="47">
        <v>0.23436035</v>
      </c>
      <c r="DY17" s="47">
        <v>0.14948865000000006</v>
      </c>
      <c r="DZ17" s="47">
        <v>8.5881224999999978E-2</v>
      </c>
      <c r="EA17" s="47">
        <v>-2.0891500000000006E-3</v>
      </c>
      <c r="EB17" s="47">
        <v>0.15152257500000002</v>
      </c>
      <c r="EC17" s="47">
        <v>0.44865290000000008</v>
      </c>
      <c r="ED17" s="47">
        <v>0.48119614999999988</v>
      </c>
      <c r="EE17" s="47">
        <v>0.12974250000000001</v>
      </c>
      <c r="EF17" s="47">
        <v>0.61270697500000004</v>
      </c>
      <c r="EG17" s="47">
        <v>1.0143505000000004</v>
      </c>
      <c r="EH17" s="47">
        <v>0.64575565000000013</v>
      </c>
      <c r="EI17" s="47">
        <v>1.0121271000000001</v>
      </c>
      <c r="EJ17" s="47">
        <v>0.69194842499999987</v>
      </c>
      <c r="EK17" s="45">
        <v>0.58021875000000012</v>
      </c>
      <c r="EL17" s="45">
        <v>0.42777500000000002</v>
      </c>
      <c r="EM17" s="45">
        <v>0.41281875000000007</v>
      </c>
      <c r="EN17" s="45">
        <v>0.37729999999999991</v>
      </c>
      <c r="EO17" s="45">
        <v>0.26105</v>
      </c>
      <c r="EP17" s="45">
        <v>0.23780625000000005</v>
      </c>
      <c r="EQ17" s="45">
        <v>0.21182718750000001</v>
      </c>
      <c r="ER17" s="45">
        <v>0.168451875</v>
      </c>
      <c r="ES17" s="45">
        <v>6.2655374999999999E-2</v>
      </c>
      <c r="ET17" s="45">
        <v>1.7714750000000001E-2</v>
      </c>
      <c r="EU17" s="45">
        <v>0.15118012499999997</v>
      </c>
      <c r="EV17" s="45">
        <v>0.37928975000000004</v>
      </c>
      <c r="EW17" s="45">
        <v>0.41844456250000001</v>
      </c>
      <c r="EX17" s="45">
        <v>0.11625000000000001</v>
      </c>
      <c r="EY17" s="45">
        <v>0.53805400000000014</v>
      </c>
      <c r="EZ17" s="45">
        <v>0.89691231249999992</v>
      </c>
      <c r="FA17" s="45">
        <v>0.71371799999999985</v>
      </c>
      <c r="FB17" s="45">
        <v>0.91012249999999983</v>
      </c>
      <c r="FC17" s="45">
        <v>0.75098062499999996</v>
      </c>
      <c r="FD17" s="47">
        <v>0.63819130434782623</v>
      </c>
      <c r="FE17" s="47">
        <v>0.44497391304347822</v>
      </c>
      <c r="FF17" s="47">
        <v>0.43939347826086972</v>
      </c>
      <c r="FG17" s="47">
        <v>0.38802608695652191</v>
      </c>
      <c r="FH17" s="47">
        <v>0.28096086956521732</v>
      </c>
      <c r="FI17" s="47">
        <v>0.24784782608695652</v>
      </c>
      <c r="FJ17" s="47">
        <v>0.24370310869565212</v>
      </c>
      <c r="FK17" s="47">
        <v>0.18431630434782606</v>
      </c>
      <c r="FL17" s="47">
        <v>6.8278065217391312E-2</v>
      </c>
      <c r="FM17" s="47">
        <v>6.1328913043478253E-3</v>
      </c>
      <c r="FN17" s="47">
        <v>0.17840430434782603</v>
      </c>
      <c r="FO17" s="47">
        <v>0.38845284782608697</v>
      </c>
      <c r="FP17" s="47">
        <v>0.44037867391304353</v>
      </c>
      <c r="FQ17" s="47">
        <v>0.10706521739130438</v>
      </c>
      <c r="FR17" s="47">
        <v>0.64510656521739129</v>
      </c>
      <c r="FS17" s="47">
        <v>0.97251458695652193</v>
      </c>
      <c r="FT17" s="47">
        <v>0.73264019565217386</v>
      </c>
      <c r="FU17" s="47">
        <v>0.97644436956521763</v>
      </c>
      <c r="FV17" s="47">
        <v>0.77294734782608721</v>
      </c>
      <c r="FW17" s="47">
        <v>0.62526818181818189</v>
      </c>
      <c r="FX17" s="47">
        <v>0.41855909090909099</v>
      </c>
      <c r="FY17" s="47">
        <v>0.42273636363636363</v>
      </c>
      <c r="FZ17" s="47">
        <v>0.36565909090909088</v>
      </c>
      <c r="GA17" s="47">
        <v>0.26949090909090906</v>
      </c>
      <c r="GB17" s="47">
        <v>0.23647272727272731</v>
      </c>
      <c r="GC17" s="47">
        <v>0.26156486363636366</v>
      </c>
      <c r="GD17" s="47">
        <v>0.19277681818181816</v>
      </c>
      <c r="GE17" s="47">
        <v>6.7329045454545447E-2</v>
      </c>
      <c r="GF17" s="47">
        <v>-5.1575909090909094E-3</v>
      </c>
      <c r="GG17" s="47">
        <v>0.19777622727272728</v>
      </c>
      <c r="GH17" s="47">
        <v>0.39720381818181816</v>
      </c>
      <c r="GI17" s="47">
        <v>0.4506713181818181</v>
      </c>
      <c r="GJ17" s="47">
        <v>9.6168181818181819E-2</v>
      </c>
      <c r="GK17" s="47">
        <v>0.71051859090909097</v>
      </c>
      <c r="GL17" s="47">
        <v>1.0330617727272726</v>
      </c>
      <c r="GM17" s="47">
        <v>0.75677940909090924</v>
      </c>
      <c r="GN17" s="47">
        <v>1.0275432272727272</v>
      </c>
      <c r="GO17" s="47">
        <v>0.79674836363636359</v>
      </c>
      <c r="GP17" s="47">
        <v>0.54253243243243243</v>
      </c>
      <c r="GQ17" s="47">
        <v>0.36235945945945952</v>
      </c>
      <c r="GR17" s="47">
        <v>0.31646216216216222</v>
      </c>
      <c r="GS17" s="47">
        <v>0.31552702702702701</v>
      </c>
      <c r="GT17" s="47">
        <v>0.21502162162162158</v>
      </c>
      <c r="GU17" s="47">
        <v>0.19033243243243242</v>
      </c>
      <c r="GV17" s="47">
        <v>0.26398878378378376</v>
      </c>
      <c r="GW17" s="47">
        <v>0.26270167567567576</v>
      </c>
      <c r="GX17" s="47">
        <v>6.9016702702702715E-2</v>
      </c>
      <c r="GY17" s="47">
        <v>6.7592675675675687E-2</v>
      </c>
      <c r="GZ17" s="47">
        <v>0.19872424324324323</v>
      </c>
      <c r="HA17" s="47">
        <v>0.4317626216216216</v>
      </c>
      <c r="HB17" s="47">
        <v>0.47998929729729711</v>
      </c>
      <c r="HC17" s="47">
        <v>0.10050540540540541</v>
      </c>
      <c r="HD17" s="47">
        <v>0.7219841081081082</v>
      </c>
      <c r="HE17" s="47">
        <v>0.75931029729729749</v>
      </c>
      <c r="HF17" s="47">
        <v>0.75548029729729738</v>
      </c>
      <c r="HG17" s="47">
        <v>0.79872213513513501</v>
      </c>
      <c r="HH17" s="47">
        <v>0.79566875675675652</v>
      </c>
      <c r="HI17" s="45">
        <v>0.50377692307692323</v>
      </c>
      <c r="HJ17" s="45">
        <v>0.29712564102564104</v>
      </c>
      <c r="HK17" s="45">
        <v>0.2390948717948719</v>
      </c>
      <c r="HL17" s="45">
        <v>0.2257435897435898</v>
      </c>
      <c r="HM17" s="45">
        <v>0.18020769230769224</v>
      </c>
      <c r="HN17" s="45">
        <v>0.157248717948718</v>
      </c>
      <c r="HO17" s="45">
        <v>0.37937810256410248</v>
      </c>
      <c r="HP17" s="45">
        <v>0.35518235897435896</v>
      </c>
      <c r="HQ17" s="45">
        <v>0.1359546153846154</v>
      </c>
      <c r="HR17" s="45">
        <v>0.10824576923076919</v>
      </c>
      <c r="HS17" s="45">
        <v>0.25715630769230763</v>
      </c>
      <c r="HT17" s="45">
        <v>0.47201864102564084</v>
      </c>
      <c r="HU17" s="45">
        <v>0.52309241025641029</v>
      </c>
      <c r="HV17" s="45">
        <v>4.5535897435897442E-2</v>
      </c>
      <c r="HW17" s="45">
        <v>1.236637051282051</v>
      </c>
      <c r="HX17" s="45">
        <v>0.7289904102564102</v>
      </c>
      <c r="HY17" s="45">
        <v>0.68141276923076943</v>
      </c>
      <c r="HZ17" s="45">
        <v>0.78395979487179457</v>
      </c>
      <c r="IA17" s="45">
        <v>0.74635266666666644</v>
      </c>
      <c r="IB17" s="46">
        <v>-9999</v>
      </c>
      <c r="IC17" s="46">
        <v>-9999</v>
      </c>
      <c r="ID17" s="46">
        <v>-9999</v>
      </c>
      <c r="IE17" s="46">
        <v>-9999</v>
      </c>
      <c r="IF17" s="46">
        <v>-9999</v>
      </c>
      <c r="IG17" s="47">
        <v>0.51900000000000002</v>
      </c>
      <c r="IH17" s="47">
        <v>0.29349999999999998</v>
      </c>
      <c r="II17" s="47">
        <v>0.16420000000000001</v>
      </c>
      <c r="IJ17" s="47">
        <v>0.17460000000000001</v>
      </c>
      <c r="IK17" s="47">
        <v>0.14330000000000001</v>
      </c>
      <c r="IL17" s="47">
        <v>0.13220000000000001</v>
      </c>
      <c r="IM17" s="47">
        <v>0.49430000000000002</v>
      </c>
      <c r="IN17" s="47">
        <v>0.51749999999999996</v>
      </c>
      <c r="IO17" s="47">
        <v>0.25330000000000003</v>
      </c>
      <c r="IP17" s="47">
        <v>0.28260000000000002</v>
      </c>
      <c r="IQ17" s="47">
        <v>0.27639999999999998</v>
      </c>
      <c r="IR17" s="47">
        <v>0.56520000000000004</v>
      </c>
      <c r="IS17" s="47">
        <v>0.59209999999999996</v>
      </c>
      <c r="IT17" s="47">
        <v>3.1300000000000001E-2</v>
      </c>
      <c r="IU17" s="47">
        <v>1.9827999999999999</v>
      </c>
      <c r="IV17" s="47">
        <v>0.5363</v>
      </c>
      <c r="IW17" s="47">
        <v>0.5605</v>
      </c>
      <c r="IX17" s="47">
        <v>0.63660000000000005</v>
      </c>
      <c r="IY17" s="47">
        <v>0.65549999999999997</v>
      </c>
      <c r="IZ17" s="48">
        <v>37.123548387</v>
      </c>
      <c r="JA17" s="48">
        <v>37.906451613000002</v>
      </c>
      <c r="JB17" s="48">
        <v>109.49354839</v>
      </c>
      <c r="JC17" s="48">
        <f t="shared" si="30"/>
        <v>37.506451609999999</v>
      </c>
      <c r="JD17" s="48">
        <f t="shared" si="31"/>
        <v>19.409588708174997</v>
      </c>
      <c r="JE17" s="47">
        <v>0.37065098039215683</v>
      </c>
      <c r="JF17" s="47">
        <v>0.19519999999999998</v>
      </c>
      <c r="JG17" s="47">
        <v>0.11818627450980396</v>
      </c>
      <c r="JH17" s="47">
        <v>0.12298235294117647</v>
      </c>
      <c r="JI17" s="47">
        <v>9.8121568627450945E-2</v>
      </c>
      <c r="JJ17" s="47">
        <v>8.5617647058823548E-2</v>
      </c>
      <c r="JK17" s="47">
        <v>0.50056309803921561</v>
      </c>
      <c r="JL17" s="47">
        <v>0.51557603921568618</v>
      </c>
      <c r="JM17" s="47">
        <v>0.22667401960784303</v>
      </c>
      <c r="JN17" s="47">
        <v>0.24559949019607835</v>
      </c>
      <c r="JO17" s="47">
        <v>0.30942317647058826</v>
      </c>
      <c r="JP17" s="47">
        <v>0.580360431372549</v>
      </c>
      <c r="JQ17" s="47">
        <v>0.62382182352941185</v>
      </c>
      <c r="JR17" s="47">
        <v>2.4860784313725487E-2</v>
      </c>
      <c r="JS17" s="47">
        <v>2.0241706862745099</v>
      </c>
      <c r="JT17" s="47">
        <v>0.60061029411764699</v>
      </c>
      <c r="JU17" s="47">
        <v>0.61823196078431397</v>
      </c>
      <c r="JV17" s="47">
        <v>0.69425198039215696</v>
      </c>
      <c r="JW17" s="47">
        <v>0.70785186274509815</v>
      </c>
      <c r="JX17" s="48">
        <v>38.901891892000002</v>
      </c>
      <c r="JY17" s="48">
        <v>39.489729730000001</v>
      </c>
      <c r="JZ17" s="48">
        <v>131.51081081000001</v>
      </c>
      <c r="KA17" s="48">
        <f t="shared" si="32"/>
        <v>34.489189189999991</v>
      </c>
      <c r="KB17" s="48">
        <f t="shared" si="33"/>
        <v>17.781799558340655</v>
      </c>
      <c r="KC17" s="47">
        <v>0.43013220338983049</v>
      </c>
      <c r="KD17" s="47">
        <v>0.21735762711864412</v>
      </c>
      <c r="KE17" s="47">
        <v>0.11084067796610168</v>
      </c>
      <c r="KF17" s="47">
        <v>0.11777288135593217</v>
      </c>
      <c r="KG17" s="47">
        <v>9.8379661016949116E-2</v>
      </c>
      <c r="KH17" s="47">
        <v>8.3603389830508454E-2</v>
      </c>
      <c r="KI17" s="47">
        <v>0.56907054237288135</v>
      </c>
      <c r="KJ17" s="47">
        <v>0.58942110169491524</v>
      </c>
      <c r="KK17" s="47">
        <v>0.29646144067796615</v>
      </c>
      <c r="KL17" s="47">
        <v>0.32410262711864402</v>
      </c>
      <c r="KM17" s="47">
        <v>0.32818030508474583</v>
      </c>
      <c r="KN17" s="47">
        <v>0.6269252203389829</v>
      </c>
      <c r="KO17" s="47">
        <v>0.67372089830508475</v>
      </c>
      <c r="KP17" s="47">
        <v>1.9393220338983046E-2</v>
      </c>
      <c r="KQ17" s="47">
        <v>2.6590727118644071</v>
      </c>
      <c r="KR17" s="47">
        <v>0.55698905084745765</v>
      </c>
      <c r="KS17" s="47">
        <v>0.57682915254237288</v>
      </c>
      <c r="KT17" s="47">
        <v>0.66589261016949119</v>
      </c>
      <c r="KU17" s="47">
        <v>0.68085854237288157</v>
      </c>
      <c r="KV17" s="48">
        <v>38.207500000000003</v>
      </c>
      <c r="KW17" s="48">
        <v>39.435000000000002</v>
      </c>
      <c r="KX17" s="48">
        <v>122.375</v>
      </c>
      <c r="KY17" s="48">
        <f t="shared" si="44"/>
        <v>48.625</v>
      </c>
      <c r="KZ17" s="48">
        <f t="shared" si="45"/>
        <v>28.660601069915252</v>
      </c>
      <c r="LA17" s="47">
        <v>0.4671782608695651</v>
      </c>
      <c r="LB17" s="47">
        <v>0.21914782608695652</v>
      </c>
      <c r="LC17" s="47">
        <v>9.6795652173913033E-2</v>
      </c>
      <c r="LD17" s="47">
        <v>0.1104521739130435</v>
      </c>
      <c r="LE17" s="47">
        <v>9.9308695652173914E-2</v>
      </c>
      <c r="LF17" s="47">
        <v>8.8278260869565209E-2</v>
      </c>
      <c r="LG17" s="47">
        <v>0.61411021739130434</v>
      </c>
      <c r="LH17" s="47">
        <v>0.65345539130434782</v>
      </c>
      <c r="LI17" s="47">
        <v>0.32648782608695653</v>
      </c>
      <c r="LJ17" s="47">
        <v>0.38602852173913044</v>
      </c>
      <c r="LK17" s="47">
        <v>0.36074113043478262</v>
      </c>
      <c r="LL17" s="47">
        <v>0.64577947826086957</v>
      </c>
      <c r="LM17" s="47">
        <v>0.67905447826086951</v>
      </c>
      <c r="LN17" s="47">
        <v>1.1143478260869564E-2</v>
      </c>
      <c r="LO17" s="47">
        <v>3.2280522173913049</v>
      </c>
      <c r="LP17" s="47">
        <v>0.55610904347826096</v>
      </c>
      <c r="LQ17" s="47">
        <v>0.58825256521739122</v>
      </c>
      <c r="LR17" s="47">
        <v>0.67359121739130434</v>
      </c>
      <c r="LS17" s="47">
        <v>0.69718456521739125</v>
      </c>
      <c r="LT17" s="47">
        <f t="shared" si="34"/>
        <v>0.22779049739380414</v>
      </c>
      <c r="LU17" s="48">
        <v>29.024117647000001</v>
      </c>
      <c r="LV17" s="48">
        <v>42.324117647000001</v>
      </c>
      <c r="LW17" s="48">
        <v>100.08823529</v>
      </c>
      <c r="LX17" s="48">
        <f t="shared" si="46"/>
        <v>88.91176471</v>
      </c>
      <c r="LY17" s="48">
        <f t="shared" si="35"/>
        <v>58.099872000133153</v>
      </c>
      <c r="LZ17" s="47">
        <v>0.39341199999999993</v>
      </c>
      <c r="MA17" s="47">
        <v>0.18280000000000002</v>
      </c>
      <c r="MB17" s="47">
        <v>8.5788000000000017E-2</v>
      </c>
      <c r="MC17" s="47">
        <v>9.8932000000000006E-2</v>
      </c>
      <c r="MD17" s="47">
        <v>8.2387999999999989E-2</v>
      </c>
      <c r="ME17" s="47">
        <v>7.1196000000000009E-2</v>
      </c>
      <c r="MF17" s="47">
        <v>0.59547959999999989</v>
      </c>
      <c r="MG17" s="47">
        <v>0.63959392000000004</v>
      </c>
      <c r="MH17" s="47">
        <v>0.29569916000000002</v>
      </c>
      <c r="MI17" s="47">
        <v>0.35954920000000007</v>
      </c>
      <c r="MJ17" s="47">
        <v>0.36479552000000004</v>
      </c>
      <c r="MK17" s="47">
        <v>0.65156123999999993</v>
      </c>
      <c r="ML17" s="47">
        <v>0.69144716000000006</v>
      </c>
      <c r="MM17" s="47">
        <v>1.6544E-2</v>
      </c>
      <c r="MN17" s="47">
        <v>2.9910982000000002</v>
      </c>
      <c r="MO17" s="47">
        <v>0.57088348</v>
      </c>
      <c r="MP17" s="47">
        <v>0.61380299999999999</v>
      </c>
      <c r="MQ17" s="47">
        <v>0.68523523999999991</v>
      </c>
      <c r="MR17" s="47">
        <v>0.71667428</v>
      </c>
      <c r="MS17" s="47">
        <f t="shared" si="36"/>
        <v>0.1709747228050543</v>
      </c>
      <c r="MT17" s="48">
        <v>38.07</v>
      </c>
      <c r="MU17" s="48">
        <v>39.299999999999997</v>
      </c>
      <c r="MV17" s="48">
        <v>124.1</v>
      </c>
      <c r="MW17" s="48">
        <f t="shared" si="49"/>
        <v>64.900000000000006</v>
      </c>
      <c r="MX17" s="45">
        <f t="shared" si="37"/>
        <v>41.509645408000004</v>
      </c>
      <c r="MY17" s="47">
        <v>0.34839032258064523</v>
      </c>
      <c r="MZ17" s="47">
        <v>0.16131290322580649</v>
      </c>
      <c r="NA17" s="47">
        <v>7.9941935483870949E-2</v>
      </c>
      <c r="NB17" s="47">
        <v>8.9322580645161298E-2</v>
      </c>
      <c r="NC17" s="47">
        <v>7.9932258064516135E-2</v>
      </c>
      <c r="ND17" s="47">
        <v>6.8429032258064501E-2</v>
      </c>
      <c r="NE17" s="47">
        <v>0.58933264516129047</v>
      </c>
      <c r="NF17" s="47">
        <v>0.62381648387096778</v>
      </c>
      <c r="NG17" s="47">
        <v>0.28530587096774196</v>
      </c>
      <c r="NH17" s="47">
        <v>0.33515106451612908</v>
      </c>
      <c r="NI17" s="47">
        <v>0.36613696774193549</v>
      </c>
      <c r="NJ17" s="47">
        <v>0.62453729032258054</v>
      </c>
      <c r="NK17" s="47">
        <v>0.66959583870967754</v>
      </c>
      <c r="NL17" s="47">
        <v>9.39032258064516E-3</v>
      </c>
      <c r="NM17" s="47">
        <v>2.9089517419354833</v>
      </c>
      <c r="NN17" s="47">
        <v>0.58816422580645156</v>
      </c>
      <c r="NO17" s="47">
        <v>0.62175664516129037</v>
      </c>
      <c r="NP17" s="47">
        <v>0.6978825806451614</v>
      </c>
      <c r="NQ17" s="47">
        <v>0.72248574193548376</v>
      </c>
      <c r="NR17" s="47">
        <f t="shared" si="38"/>
        <v>0.13514300587575287</v>
      </c>
      <c r="NS17" s="47">
        <v>0.39130476190476188</v>
      </c>
      <c r="NT17" s="47">
        <v>0.19873571428571424</v>
      </c>
      <c r="NU17" s="47">
        <v>7.1333333333333332E-2</v>
      </c>
      <c r="NV17" s="47">
        <v>9.1533333333333342E-2</v>
      </c>
      <c r="NW17" s="47">
        <v>7.9011904761904755E-2</v>
      </c>
      <c r="NX17" s="47">
        <v>6.9333333333333316E-2</v>
      </c>
      <c r="NY17" s="47">
        <v>0.61899640476190454</v>
      </c>
      <c r="NZ17" s="47">
        <v>0.68969290476190481</v>
      </c>
      <c r="OA17" s="47">
        <v>0.36825021428571431</v>
      </c>
      <c r="OB17" s="47">
        <v>0.47055452380952384</v>
      </c>
      <c r="OC17" s="47">
        <v>0.32548897619047623</v>
      </c>
      <c r="OD17" s="47">
        <v>0.66237083333333313</v>
      </c>
      <c r="OE17" s="47">
        <v>0.69776916666666666</v>
      </c>
      <c r="OF17" s="47">
        <v>1.2521428571428572E-2</v>
      </c>
      <c r="OG17" s="47">
        <v>3.2850840238095236</v>
      </c>
      <c r="OH17" s="47">
        <v>0.47219778571428594</v>
      </c>
      <c r="OI17" s="47">
        <v>0.5260040952380951</v>
      </c>
      <c r="OJ17" s="47">
        <v>0.60140152380952383</v>
      </c>
      <c r="OK17" s="47">
        <v>0.64201959523809515</v>
      </c>
      <c r="OL17" s="47">
        <f t="shared" si="39"/>
        <v>0.29521142284951346</v>
      </c>
      <c r="OM17" s="47">
        <v>152.66666666666666</v>
      </c>
      <c r="ON17" s="46">
        <v>-9999</v>
      </c>
      <c r="OO17" s="46">
        <v>-9999</v>
      </c>
      <c r="OP17" s="47">
        <v>0.43729999999999991</v>
      </c>
      <c r="OQ17" s="47">
        <v>0.19709487179487178</v>
      </c>
      <c r="OR17" s="47">
        <v>6.0243589743589739E-2</v>
      </c>
      <c r="OS17" s="47">
        <v>7.8238461538461521E-2</v>
      </c>
      <c r="OT17" s="47">
        <v>7.1843589743589731E-2</v>
      </c>
      <c r="OU17" s="47">
        <v>6.6310256410256424E-2</v>
      </c>
      <c r="OV17" s="47">
        <v>0.69364738461538489</v>
      </c>
      <c r="OW17" s="47">
        <v>0.75481205128205142</v>
      </c>
      <c r="OX17" s="47">
        <v>0.42961966666666679</v>
      </c>
      <c r="OY17" s="47">
        <v>0.52936951282051281</v>
      </c>
      <c r="OZ17" s="47">
        <v>0.37744976923076923</v>
      </c>
      <c r="PA17" s="47">
        <v>0.71541735897435921</v>
      </c>
      <c r="PB17" s="47">
        <v>0.73481766666666692</v>
      </c>
      <c r="PC17" s="47">
        <v>6.394871794871795E-3</v>
      </c>
      <c r="PD17" s="47">
        <v>4.6108176410256396</v>
      </c>
      <c r="PE17" s="47">
        <v>0.5006188974358976</v>
      </c>
      <c r="PF17" s="47">
        <v>0.54439179487179479</v>
      </c>
      <c r="PG17" s="47">
        <v>0.63708474358974354</v>
      </c>
      <c r="PH17" s="47">
        <v>0.66891628205128206</v>
      </c>
      <c r="PI17" s="47">
        <f t="shared" si="41"/>
        <v>0.36995617620770377</v>
      </c>
      <c r="PJ17" s="48">
        <v>135.22727272727272</v>
      </c>
      <c r="PK17" s="48">
        <f t="shared" si="6"/>
        <v>67.77272727272728</v>
      </c>
      <c r="PL17" s="45">
        <f t="shared" si="42"/>
        <v>51.155671293706312</v>
      </c>
    </row>
    <row r="18" spans="1:428" x14ac:dyDescent="0.25">
      <c r="A18" s="45">
        <v>17</v>
      </c>
      <c r="B18" s="45">
        <v>3</v>
      </c>
      <c r="C18" s="45">
        <v>103</v>
      </c>
      <c r="D18" s="45">
        <v>1</v>
      </c>
      <c r="E18" s="45" t="s">
        <v>61</v>
      </c>
      <c r="F18" s="45">
        <v>3</v>
      </c>
      <c r="G18" s="45">
        <f t="shared" si="7"/>
        <v>232.96000000000004</v>
      </c>
      <c r="H18" s="46">
        <v>208</v>
      </c>
      <c r="I18" s="45">
        <v>4.4572086169104947</v>
      </c>
      <c r="J18" s="47">
        <v>35.285614793638679</v>
      </c>
      <c r="K18" s="45">
        <v>3.4440992153351955</v>
      </c>
      <c r="L18" s="45">
        <v>76.228342724735398</v>
      </c>
      <c r="M18" s="45">
        <v>0.60473081451353927</v>
      </c>
      <c r="N18" s="47">
        <v>39.088087338114079</v>
      </c>
      <c r="O18" s="48">
        <v>19.5</v>
      </c>
      <c r="P18" s="48">
        <v>19.5</v>
      </c>
      <c r="Q18" s="48">
        <v>19.5</v>
      </c>
      <c r="R18" s="48">
        <v>21.333333333333332</v>
      </c>
      <c r="S18" s="48">
        <v>30</v>
      </c>
      <c r="T18" s="48">
        <v>31</v>
      </c>
      <c r="U18" s="48">
        <v>42.333333333333336</v>
      </c>
      <c r="V18" s="48">
        <v>38.666666666666664</v>
      </c>
      <c r="W18" s="48">
        <v>48.666666666666664</v>
      </c>
      <c r="X18" s="48">
        <v>43.333333333333336</v>
      </c>
      <c r="Y18" s="48">
        <v>52.333333333333336</v>
      </c>
      <c r="Z18" s="48">
        <v>58</v>
      </c>
      <c r="AA18" s="48">
        <v>69.333333333333329</v>
      </c>
      <c r="AB18" s="48">
        <v>66</v>
      </c>
      <c r="AC18" s="48">
        <v>80.666666666666671</v>
      </c>
      <c r="AD18" s="48">
        <v>73</v>
      </c>
      <c r="AE18" s="48">
        <v>84</v>
      </c>
      <c r="AF18" s="48">
        <f t="shared" si="8"/>
        <v>65.666666666666671</v>
      </c>
      <c r="AG18" s="48">
        <f t="shared" si="9"/>
        <v>65.666666666666671</v>
      </c>
      <c r="AH18" s="48">
        <v>77.333333333333329</v>
      </c>
      <c r="AI18" s="48">
        <v>85.333333333333329</v>
      </c>
      <c r="AJ18" s="48">
        <v>131</v>
      </c>
      <c r="AK18" s="48">
        <v>147</v>
      </c>
      <c r="AL18" s="48">
        <v>166</v>
      </c>
      <c r="AM18" s="48">
        <v>171</v>
      </c>
      <c r="AN18" s="48">
        <v>178</v>
      </c>
      <c r="AO18" s="48">
        <v>189</v>
      </c>
      <c r="AP18" s="48">
        <v>199</v>
      </c>
      <c r="AQ18" s="48">
        <v>199</v>
      </c>
      <c r="AR18" s="48">
        <v>201</v>
      </c>
      <c r="AS18" s="48">
        <v>203</v>
      </c>
      <c r="AT18" s="49">
        <v>50.1</v>
      </c>
      <c r="AU18" s="49">
        <v>42.3</v>
      </c>
      <c r="AV18" s="49">
        <v>47</v>
      </c>
      <c r="AW18" s="49">
        <v>46.8</v>
      </c>
      <c r="AX18" s="49">
        <v>47.4</v>
      </c>
      <c r="AY18" s="49">
        <v>37.4</v>
      </c>
      <c r="AZ18" s="49">
        <v>49.7</v>
      </c>
      <c r="BA18" s="49">
        <v>44.9</v>
      </c>
      <c r="BB18" s="49">
        <v>49.4</v>
      </c>
      <c r="BC18" s="49">
        <v>41.5</v>
      </c>
      <c r="BD18" s="45">
        <v>4.7300000000000004</v>
      </c>
      <c r="BE18" s="45">
        <v>6</v>
      </c>
      <c r="BF18" s="45">
        <v>4.8600000000000003</v>
      </c>
      <c r="BG18" s="45">
        <v>4.66</v>
      </c>
      <c r="BH18" s="45">
        <v>4.25</v>
      </c>
      <c r="BI18" s="45">
        <v>4.29</v>
      </c>
      <c r="BJ18" s="45">
        <v>4.53</v>
      </c>
      <c r="BK18" s="45">
        <v>4.4800000000000004</v>
      </c>
      <c r="BL18" s="45">
        <v>4.1100000000000003</v>
      </c>
      <c r="BM18" s="45">
        <v>3.77</v>
      </c>
      <c r="BN18" s="45">
        <v>30695.346534653465</v>
      </c>
      <c r="BO18" s="45">
        <v>19615.684315684317</v>
      </c>
      <c r="BP18" s="49">
        <v>18949.549549549549</v>
      </c>
      <c r="BQ18" s="45">
        <v>11982.985074626864</v>
      </c>
      <c r="BR18" s="45">
        <v>10295.508982035928</v>
      </c>
      <c r="BS18" s="45">
        <v>10129.751243781095</v>
      </c>
      <c r="BT18" s="49">
        <v>18308.565737051795</v>
      </c>
      <c r="BU18" s="49">
        <v>10822.654690618761</v>
      </c>
      <c r="BV18" s="49">
        <v>6076.4883955600417</v>
      </c>
      <c r="BW18" s="49">
        <v>2840.2597402597398</v>
      </c>
      <c r="BX18" s="48">
        <v>252.28999999999996</v>
      </c>
      <c r="BY18" s="45">
        <v>17</v>
      </c>
      <c r="BZ18" s="45">
        <v>250.01</v>
      </c>
      <c r="CA18" s="45">
        <v>90</v>
      </c>
      <c r="CB18" s="45">
        <v>89.940000000000012</v>
      </c>
      <c r="CC18" s="45">
        <v>165.17</v>
      </c>
      <c r="CD18" s="45">
        <v>101.93</v>
      </c>
      <c r="CE18" s="45">
        <v>64.760000000000005</v>
      </c>
      <c r="CF18" s="48">
        <f t="shared" si="10"/>
        <v>634.9019607843137</v>
      </c>
      <c r="CG18" s="48">
        <f t="shared" si="11"/>
        <v>566.87675070028001</v>
      </c>
      <c r="CH18" s="48">
        <f t="shared" si="0"/>
        <v>2473.4313725490192</v>
      </c>
      <c r="CI18" s="48">
        <f t="shared" si="1"/>
        <v>2451.0784313725489</v>
      </c>
      <c r="CJ18" s="48">
        <f t="shared" si="12"/>
        <v>881.76470588235304</v>
      </c>
      <c r="CK18" s="48">
        <f t="shared" si="12"/>
        <v>1619.3137254901958</v>
      </c>
      <c r="CL18" s="48">
        <f t="shared" si="13"/>
        <v>7425.5882352941171</v>
      </c>
      <c r="CM18" s="48">
        <f t="shared" si="14"/>
        <v>999.31372549019625</v>
      </c>
      <c r="CN18" s="48">
        <v>45.97</v>
      </c>
      <c r="CO18" s="48">
        <v>45.95</v>
      </c>
      <c r="CP18" s="48">
        <f t="shared" si="15"/>
        <v>10.010000000000005</v>
      </c>
      <c r="CQ18" s="45">
        <v>3.44</v>
      </c>
      <c r="CR18" s="45">
        <f t="shared" si="16"/>
        <v>85.086039215686256</v>
      </c>
      <c r="CS18" s="45">
        <v>1.26</v>
      </c>
      <c r="CT18" s="45">
        <f t="shared" si="17"/>
        <v>30.883588235294116</v>
      </c>
      <c r="CU18" s="45">
        <v>2.13</v>
      </c>
      <c r="CV18" s="45">
        <f t="shared" si="18"/>
        <v>18.781588235294119</v>
      </c>
      <c r="CW18" s="45">
        <v>4</v>
      </c>
      <c r="CX18" s="45">
        <f t="shared" si="19"/>
        <v>39.972549019607854</v>
      </c>
      <c r="CY18" s="48">
        <f t="shared" si="20"/>
        <v>174.72376470588233</v>
      </c>
      <c r="CZ18" s="48">
        <f t="shared" si="21"/>
        <v>156.00336134453778</v>
      </c>
      <c r="DA18" s="45">
        <v>16.7</v>
      </c>
      <c r="DB18" s="48">
        <v>3.72</v>
      </c>
      <c r="DC18" s="45">
        <f t="shared" si="22"/>
        <v>3205.7380485851859</v>
      </c>
      <c r="DD18" s="45">
        <v>1.38</v>
      </c>
      <c r="DE18" s="45">
        <f t="shared" si="23"/>
        <v>0.37096774193548382</v>
      </c>
      <c r="DF18" s="45">
        <f t="shared" si="24"/>
        <v>1189.2254051203106</v>
      </c>
      <c r="DG18" s="45">
        <v>3423.520370370371</v>
      </c>
      <c r="DH18" s="45">
        <v>3078.2444444444441</v>
      </c>
      <c r="DI18" s="45">
        <f t="shared" si="25"/>
        <v>1138.9504444444442</v>
      </c>
      <c r="DJ18" s="45">
        <f t="shared" si="26"/>
        <v>1298.4035066666663</v>
      </c>
      <c r="DK18" s="45">
        <f t="shared" si="43"/>
        <v>1266.7025370370372</v>
      </c>
      <c r="DL18" s="47">
        <v>1.74</v>
      </c>
      <c r="DM18" s="47">
        <f t="shared" si="27"/>
        <v>1.68</v>
      </c>
      <c r="DN18" s="47">
        <v>1743</v>
      </c>
      <c r="DO18" s="47">
        <f t="shared" si="2"/>
        <v>0.45161290322580638</v>
      </c>
      <c r="DP18" s="45">
        <f t="shared" si="3"/>
        <v>1499.4581194995224</v>
      </c>
      <c r="DQ18" s="45">
        <f t="shared" si="4"/>
        <v>1502.0433921193489</v>
      </c>
      <c r="DR18" s="47">
        <v>0.54289705882352957</v>
      </c>
      <c r="DS18" s="47">
        <v>0.39773823529411767</v>
      </c>
      <c r="DT18" s="47">
        <v>0.4007676470588234</v>
      </c>
      <c r="DU18" s="47">
        <v>0.33143823529411764</v>
      </c>
      <c r="DV18" s="47">
        <v>0.20628823529411761</v>
      </c>
      <c r="DW18" s="47">
        <v>0.18884705882352945</v>
      </c>
      <c r="DX18" s="47">
        <v>0.24170070588235296</v>
      </c>
      <c r="DY18" s="47">
        <v>0.15051691176470589</v>
      </c>
      <c r="DZ18" s="47">
        <v>9.0886735294117657E-2</v>
      </c>
      <c r="EA18" s="47">
        <v>-3.771323529411764E-3</v>
      </c>
      <c r="EB18" s="47">
        <v>0.15419726470588235</v>
      </c>
      <c r="EC18" s="47">
        <v>0.44916202941176475</v>
      </c>
      <c r="ED18" s="47">
        <v>0.48373067647058815</v>
      </c>
      <c r="EE18" s="47">
        <v>0.12514999999999996</v>
      </c>
      <c r="EF18" s="47">
        <v>0.6379493235294118</v>
      </c>
      <c r="EG18" s="47">
        <v>1.0259683235294117</v>
      </c>
      <c r="EH18" s="47">
        <v>0.63757088235294102</v>
      </c>
      <c r="EI18" s="47">
        <v>1.0222472058823528</v>
      </c>
      <c r="EJ18" s="47">
        <v>0.68565420588235293</v>
      </c>
      <c r="EK18" s="45">
        <v>0.58059130434782602</v>
      </c>
      <c r="EL18" s="45">
        <v>0.4272608695652173</v>
      </c>
      <c r="EM18" s="45">
        <v>0.41636086956521728</v>
      </c>
      <c r="EN18" s="45">
        <v>0.38134347826086951</v>
      </c>
      <c r="EO18" s="45">
        <v>0.25970869565217392</v>
      </c>
      <c r="EP18" s="45">
        <v>0.23629565217391302</v>
      </c>
      <c r="EQ18" s="45">
        <v>0.20704243478260864</v>
      </c>
      <c r="ER18" s="45">
        <v>0.16459947826086951</v>
      </c>
      <c r="ES18" s="45">
        <v>5.6664347826086967E-2</v>
      </c>
      <c r="ET18" s="45">
        <v>1.275391304347826E-2</v>
      </c>
      <c r="EU18" s="45">
        <v>0.15215356521739129</v>
      </c>
      <c r="EV18" s="45">
        <v>0.38173295652173928</v>
      </c>
      <c r="EW18" s="45">
        <v>0.42134613043478247</v>
      </c>
      <c r="EX18" s="45">
        <v>0.12163478260869572</v>
      </c>
      <c r="EY18" s="45">
        <v>0.52267004347826085</v>
      </c>
      <c r="EZ18" s="45">
        <v>0.92396734782608669</v>
      </c>
      <c r="FA18" s="45">
        <v>0.73402791304347825</v>
      </c>
      <c r="FB18" s="45">
        <v>0.93358652173913026</v>
      </c>
      <c r="FC18" s="45">
        <v>0.76868552173913063</v>
      </c>
      <c r="FD18" s="47">
        <v>0.62620000000000009</v>
      </c>
      <c r="FE18" s="47">
        <v>0.43982500000000002</v>
      </c>
      <c r="FF18" s="47">
        <v>0.43766499999999997</v>
      </c>
      <c r="FG18" s="47">
        <v>0.38387000000000004</v>
      </c>
      <c r="FH18" s="47">
        <v>0.27902999999999994</v>
      </c>
      <c r="FI18" s="47">
        <v>0.24379000000000001</v>
      </c>
      <c r="FJ18" s="47">
        <v>0.23981050000000001</v>
      </c>
      <c r="FK18" s="47">
        <v>0.17712124999999995</v>
      </c>
      <c r="FL18" s="47">
        <v>6.7871949999999986E-2</v>
      </c>
      <c r="FM18" s="47">
        <v>2.4156999999999998E-3</v>
      </c>
      <c r="FN18" s="47">
        <v>0.17477745</v>
      </c>
      <c r="FO18" s="47">
        <v>0.38343000000000005</v>
      </c>
      <c r="FP18" s="47">
        <v>0.43944665000000011</v>
      </c>
      <c r="FQ18" s="47">
        <v>0.10484</v>
      </c>
      <c r="FR18" s="47">
        <v>0.63151520000000005</v>
      </c>
      <c r="FS18" s="47">
        <v>0.98795255000000015</v>
      </c>
      <c r="FT18" s="47">
        <v>0.72824939999999994</v>
      </c>
      <c r="FU18" s="47">
        <v>0.98956614999999992</v>
      </c>
      <c r="FV18" s="47">
        <v>0.76835989999999998</v>
      </c>
      <c r="FW18" s="47">
        <v>0.62027058823529413</v>
      </c>
      <c r="FX18" s="47">
        <v>0.41970000000000013</v>
      </c>
      <c r="FY18" s="47">
        <v>0.43209999999999998</v>
      </c>
      <c r="FZ18" s="47">
        <v>0.37767058823529404</v>
      </c>
      <c r="GA18" s="47">
        <v>0.27337647058823533</v>
      </c>
      <c r="GB18" s="47">
        <v>0.23749999999999999</v>
      </c>
      <c r="GC18" s="47">
        <v>0.24290664705882356</v>
      </c>
      <c r="GD18" s="47">
        <v>0.17863305882352942</v>
      </c>
      <c r="GE18" s="47">
        <v>5.2602588235294123E-2</v>
      </c>
      <c r="GF18" s="47">
        <v>-1.4621529411764707E-2</v>
      </c>
      <c r="GG18" s="47">
        <v>0.19277623529411764</v>
      </c>
      <c r="GH18" s="47">
        <v>0.38803458823529408</v>
      </c>
      <c r="GI18" s="47">
        <v>0.44602464705882355</v>
      </c>
      <c r="GJ18" s="47">
        <v>0.10429411764705881</v>
      </c>
      <c r="GK18" s="47">
        <v>0.64269658823529408</v>
      </c>
      <c r="GL18" s="47">
        <v>1.0847479411764707</v>
      </c>
      <c r="GM18" s="47">
        <v>0.79436405882352956</v>
      </c>
      <c r="GN18" s="47">
        <v>1.0709448823529415</v>
      </c>
      <c r="GO18" s="47">
        <v>0.82729770588235307</v>
      </c>
      <c r="GP18" s="47">
        <v>0.50564400000000009</v>
      </c>
      <c r="GQ18" s="47">
        <v>0.34462000000000004</v>
      </c>
      <c r="GR18" s="47">
        <v>0.31766799999999995</v>
      </c>
      <c r="GS18" s="47">
        <v>0.31144800000000006</v>
      </c>
      <c r="GT18" s="47">
        <v>0.21201999999999999</v>
      </c>
      <c r="GU18" s="47">
        <v>0.18549599999999999</v>
      </c>
      <c r="GV18" s="47">
        <v>0.23721475999999997</v>
      </c>
      <c r="GW18" s="47">
        <v>0.22790284000000002</v>
      </c>
      <c r="GX18" s="47">
        <v>5.0462360000000005E-2</v>
      </c>
      <c r="GY18" s="47">
        <v>4.0620400000000008E-2</v>
      </c>
      <c r="GZ18" s="47">
        <v>0.18907671999999998</v>
      </c>
      <c r="HA18" s="47">
        <v>0.40872859999999994</v>
      </c>
      <c r="HB18" s="47">
        <v>0.46276800000000001</v>
      </c>
      <c r="HC18" s="47">
        <v>9.9427999999999989E-2</v>
      </c>
      <c r="HD18" s="47">
        <v>0.62454356</v>
      </c>
      <c r="HE18" s="47">
        <v>0.83340295999999991</v>
      </c>
      <c r="HF18" s="47">
        <v>0.79819311999999998</v>
      </c>
      <c r="HG18" s="47">
        <v>0.85940615999999992</v>
      </c>
      <c r="HH18" s="47">
        <v>0.83001676000000002</v>
      </c>
      <c r="HI18" s="45">
        <v>0.47898709677419365</v>
      </c>
      <c r="HJ18" s="45">
        <v>0.29150967741935496</v>
      </c>
      <c r="HK18" s="45">
        <v>0.25006451612903219</v>
      </c>
      <c r="HL18" s="45">
        <v>0.22723225806451602</v>
      </c>
      <c r="HM18" s="45">
        <v>0.18458064516129027</v>
      </c>
      <c r="HN18" s="45">
        <v>0.16066774193548386</v>
      </c>
      <c r="HO18" s="45">
        <v>0.35544048387096794</v>
      </c>
      <c r="HP18" s="45">
        <v>0.31361316129032268</v>
      </c>
      <c r="HQ18" s="45">
        <v>0.12361367741935478</v>
      </c>
      <c r="HR18" s="45">
        <v>7.6820129032258044E-2</v>
      </c>
      <c r="HS18" s="45">
        <v>0.24292322580645162</v>
      </c>
      <c r="HT18" s="45">
        <v>0.44279148387096762</v>
      </c>
      <c r="HU18" s="45">
        <v>0.49670461290322554</v>
      </c>
      <c r="HV18" s="45">
        <v>4.2651612903225805E-2</v>
      </c>
      <c r="HW18" s="45">
        <v>1.1156615806451613</v>
      </c>
      <c r="HX18" s="45">
        <v>0.78307587096774212</v>
      </c>
      <c r="HY18" s="45">
        <v>0.68768238709677432</v>
      </c>
      <c r="HZ18" s="45">
        <v>0.82477080645161316</v>
      </c>
      <c r="IA18" s="45">
        <v>0.74838690322580637</v>
      </c>
      <c r="IB18" s="48">
        <v>53.512222221999998</v>
      </c>
      <c r="IC18" s="48">
        <v>42.611111111</v>
      </c>
      <c r="ID18" s="48">
        <v>107.41111110999999</v>
      </c>
      <c r="IE18" s="48">
        <f t="shared" si="47"/>
        <v>23.588888890000007</v>
      </c>
      <c r="IF18" s="48">
        <f t="shared" si="29"/>
        <v>7.3977860161190732</v>
      </c>
      <c r="IG18" s="47">
        <v>0.45219999999999999</v>
      </c>
      <c r="IH18" s="47">
        <v>0.26369999999999999</v>
      </c>
      <c r="II18" s="47">
        <v>0.17630000000000001</v>
      </c>
      <c r="IJ18" s="47">
        <v>0.17810000000000001</v>
      </c>
      <c r="IK18" s="47">
        <v>0.1416</v>
      </c>
      <c r="IL18" s="47">
        <v>0.1283</v>
      </c>
      <c r="IM18" s="47">
        <v>0.43359999999999999</v>
      </c>
      <c r="IN18" s="47">
        <v>0.43869999999999998</v>
      </c>
      <c r="IO18" s="47">
        <v>0.19400000000000001</v>
      </c>
      <c r="IP18" s="47">
        <v>0.1996</v>
      </c>
      <c r="IQ18" s="47">
        <v>0.2626</v>
      </c>
      <c r="IR18" s="47">
        <v>0.52180000000000004</v>
      </c>
      <c r="IS18" s="47">
        <v>0.55679999999999996</v>
      </c>
      <c r="IT18" s="47">
        <v>3.6400000000000002E-2</v>
      </c>
      <c r="IU18" s="47">
        <v>1.5581</v>
      </c>
      <c r="IV18" s="47">
        <v>0.60119999999999996</v>
      </c>
      <c r="IW18" s="47">
        <v>0.60829999999999995</v>
      </c>
      <c r="IX18" s="47">
        <v>0.68310000000000004</v>
      </c>
      <c r="IY18" s="47">
        <v>0.68940000000000001</v>
      </c>
      <c r="IZ18" s="48">
        <v>36.764285714000003</v>
      </c>
      <c r="JA18" s="48">
        <v>37.15</v>
      </c>
      <c r="JB18" s="48">
        <v>113.88095238</v>
      </c>
      <c r="JC18" s="48">
        <f t="shared" si="30"/>
        <v>33.119047620000003</v>
      </c>
      <c r="JD18" s="48">
        <f t="shared" si="31"/>
        <v>14.529326190894</v>
      </c>
      <c r="JE18" s="47">
        <v>0.34358749999999999</v>
      </c>
      <c r="JF18" s="47">
        <v>0.18281874999999995</v>
      </c>
      <c r="JG18" s="47">
        <v>0.12535624999999997</v>
      </c>
      <c r="JH18" s="47">
        <v>0.12412187500000001</v>
      </c>
      <c r="JI18" s="47">
        <v>9.8796874999999992E-2</v>
      </c>
      <c r="JJ18" s="47">
        <v>8.2675000000000012E-2</v>
      </c>
      <c r="JK18" s="47">
        <v>0.46818296874999998</v>
      </c>
      <c r="JL18" s="47">
        <v>0.46441596874999996</v>
      </c>
      <c r="JM18" s="47">
        <v>0.19062024999999996</v>
      </c>
      <c r="JN18" s="47">
        <v>0.18611068750000001</v>
      </c>
      <c r="JO18" s="47">
        <v>0.30492656249999994</v>
      </c>
      <c r="JP18" s="47">
        <v>0.55243256250000006</v>
      </c>
      <c r="JQ18" s="47">
        <v>0.61122468750000003</v>
      </c>
      <c r="JR18" s="47">
        <v>2.5324999999999993E-2</v>
      </c>
      <c r="JS18" s="47">
        <v>1.776330875</v>
      </c>
      <c r="JT18" s="47">
        <v>0.6566079062500001</v>
      </c>
      <c r="JU18" s="47">
        <v>0.65242299999999998</v>
      </c>
      <c r="JV18" s="47">
        <v>0.73595290624999987</v>
      </c>
      <c r="JW18" s="47">
        <v>0.73260234375000011</v>
      </c>
      <c r="JX18" s="48">
        <v>45.197000000000003</v>
      </c>
      <c r="JY18" s="48">
        <v>39.914999999999999</v>
      </c>
      <c r="JZ18" s="48">
        <v>137.69499999999999</v>
      </c>
      <c r="KA18" s="48">
        <f t="shared" si="32"/>
        <v>28.305000000000007</v>
      </c>
      <c r="KB18" s="48">
        <f t="shared" si="33"/>
        <v>13.145293995468752</v>
      </c>
      <c r="KC18" s="47">
        <v>0.38856538461538459</v>
      </c>
      <c r="KD18" s="47">
        <v>0.19697500000000007</v>
      </c>
      <c r="KE18" s="47">
        <v>0.1158480769230769</v>
      </c>
      <c r="KF18" s="47">
        <v>0.11704807692307689</v>
      </c>
      <c r="KG18" s="47">
        <v>9.5886538461538454E-2</v>
      </c>
      <c r="KH18" s="47">
        <v>7.9705769230769205E-2</v>
      </c>
      <c r="KI18" s="47">
        <v>0.53489523076923073</v>
      </c>
      <c r="KJ18" s="47">
        <v>0.53911353846153842</v>
      </c>
      <c r="KK18" s="47">
        <v>0.25408126923076929</v>
      </c>
      <c r="KL18" s="47">
        <v>0.2592863653846153</v>
      </c>
      <c r="KM18" s="47">
        <v>0.32578788461538455</v>
      </c>
      <c r="KN18" s="47">
        <v>0.60244399999999976</v>
      </c>
      <c r="KO18" s="47">
        <v>0.65796857692307698</v>
      </c>
      <c r="KP18" s="47">
        <v>2.1161538461538468E-2</v>
      </c>
      <c r="KQ18" s="47">
        <v>2.3308733269230775</v>
      </c>
      <c r="KR18" s="47">
        <v>0.60470413461538464</v>
      </c>
      <c r="KS18" s="47">
        <v>0.6089866153846154</v>
      </c>
      <c r="KT18" s="47">
        <v>0.70097513461538452</v>
      </c>
      <c r="KU18" s="47">
        <v>0.7044307307692308</v>
      </c>
      <c r="KV18" s="48">
        <v>37.832307692000001</v>
      </c>
      <c r="KW18" s="48">
        <v>39.105641026000001</v>
      </c>
      <c r="KX18" s="48">
        <v>128.01282051000001</v>
      </c>
      <c r="KY18" s="48">
        <f t="shared" si="44"/>
        <v>42.987179489999988</v>
      </c>
      <c r="KZ18" s="48">
        <f t="shared" si="45"/>
        <v>23.174970443335166</v>
      </c>
      <c r="LA18" s="47">
        <v>0.48923555555555559</v>
      </c>
      <c r="LB18" s="47">
        <v>0.22878000000000004</v>
      </c>
      <c r="LC18" s="47">
        <v>8.400666666666666E-2</v>
      </c>
      <c r="LD18" s="47">
        <v>0.10699333333333336</v>
      </c>
      <c r="LE18" s="47">
        <v>9.7884444444444454E-2</v>
      </c>
      <c r="LF18" s="47">
        <v>8.6653333333333318E-2</v>
      </c>
      <c r="LG18" s="47">
        <v>0.6382952444444443</v>
      </c>
      <c r="LH18" s="47">
        <v>0.70359302222222231</v>
      </c>
      <c r="LI18" s="47">
        <v>0.36100746666666661</v>
      </c>
      <c r="LJ18" s="47">
        <v>0.46117742222222208</v>
      </c>
      <c r="LK18" s="47">
        <v>0.36149888888888887</v>
      </c>
      <c r="LL18" s="47">
        <v>0.66411117777777784</v>
      </c>
      <c r="LM18" s="47">
        <v>0.6968176444444445</v>
      </c>
      <c r="LN18" s="47">
        <v>9.1088888888888903E-3</v>
      </c>
      <c r="LO18" s="47">
        <v>3.5843046222222217</v>
      </c>
      <c r="LP18" s="47">
        <v>0.51533457777777769</v>
      </c>
      <c r="LQ18" s="47">
        <v>0.56671124444444443</v>
      </c>
      <c r="LR18" s="47">
        <v>0.64374519999999991</v>
      </c>
      <c r="LS18" s="47">
        <v>0.68150006666666685</v>
      </c>
      <c r="LT18" s="47">
        <f t="shared" si="34"/>
        <v>0.32793555051186429</v>
      </c>
      <c r="LU18" s="48">
        <v>29.607142856999999</v>
      </c>
      <c r="LV18" s="48">
        <v>42.47</v>
      </c>
      <c r="LW18" s="48">
        <v>103.75714286</v>
      </c>
      <c r="LX18" s="48">
        <f t="shared" si="46"/>
        <v>85.242857139999998</v>
      </c>
      <c r="LY18" s="48">
        <f t="shared" si="35"/>
        <v>59.976279477989742</v>
      </c>
      <c r="LZ18" s="47">
        <v>0.36114999999999997</v>
      </c>
      <c r="MA18" s="47">
        <v>0.16878928571428578</v>
      </c>
      <c r="MB18" s="47">
        <v>8.8585714285714268E-2</v>
      </c>
      <c r="MC18" s="47">
        <v>9.6996428571428608E-2</v>
      </c>
      <c r="MD18" s="47">
        <v>8.1460714285714247E-2</v>
      </c>
      <c r="ME18" s="47">
        <v>6.7524999999999988E-2</v>
      </c>
      <c r="MF18" s="47">
        <v>0.57499885714285714</v>
      </c>
      <c r="MG18" s="47">
        <v>0.60435621428571429</v>
      </c>
      <c r="MH18" s="47">
        <v>0.2691446785714286</v>
      </c>
      <c r="MI18" s="47">
        <v>0.31072421428571434</v>
      </c>
      <c r="MJ18" s="47">
        <v>0.36216760714285717</v>
      </c>
      <c r="MK18" s="47">
        <v>0.63071335714285726</v>
      </c>
      <c r="ML18" s="47">
        <v>0.68365310714285721</v>
      </c>
      <c r="MM18" s="47">
        <v>1.5535714285714283E-2</v>
      </c>
      <c r="MN18" s="47">
        <v>2.7285803928571428</v>
      </c>
      <c r="MO18" s="47">
        <v>0.59985046428571442</v>
      </c>
      <c r="MP18" s="47">
        <v>0.62990789285714277</v>
      </c>
      <c r="MQ18" s="47">
        <v>0.70562660714285708</v>
      </c>
      <c r="MR18" s="47">
        <v>0.72767492857142879</v>
      </c>
      <c r="MS18" s="47">
        <f t="shared" si="36"/>
        <v>0.1254596252620547</v>
      </c>
      <c r="MT18" s="48">
        <v>38.03</v>
      </c>
      <c r="MU18" s="48">
        <v>38.979999999999997</v>
      </c>
      <c r="MV18" s="48">
        <v>132.19999999999999</v>
      </c>
      <c r="MW18" s="48">
        <f t="shared" si="49"/>
        <v>56.800000000000011</v>
      </c>
      <c r="MX18" s="45">
        <f t="shared" si="37"/>
        <v>34.327432971428578</v>
      </c>
      <c r="MY18" s="47">
        <v>0.3424882352941177</v>
      </c>
      <c r="MZ18" s="47">
        <v>0.15853823529411765</v>
      </c>
      <c r="NA18" s="47">
        <v>7.9126470588235298E-2</v>
      </c>
      <c r="NB18" s="47">
        <v>8.5000000000000006E-2</v>
      </c>
      <c r="NC18" s="47">
        <v>7.7164705882352969E-2</v>
      </c>
      <c r="ND18" s="47">
        <v>6.4158823529411754E-2</v>
      </c>
      <c r="NE18" s="47">
        <v>0.59960723529411775</v>
      </c>
      <c r="NF18" s="47">
        <v>0.62254908823529409</v>
      </c>
      <c r="NG18" s="47">
        <v>0.30057667647058811</v>
      </c>
      <c r="NH18" s="47">
        <v>0.33338297058823541</v>
      </c>
      <c r="NI18" s="47">
        <v>0.36619641176470585</v>
      </c>
      <c r="NJ18" s="47">
        <v>0.63005608823529391</v>
      </c>
      <c r="NK18" s="47">
        <v>0.68255838235294108</v>
      </c>
      <c r="NL18" s="47">
        <v>7.8352941176470584E-3</v>
      </c>
      <c r="NM18" s="47">
        <v>3.0526467941176465</v>
      </c>
      <c r="NN18" s="47">
        <v>0.59008170588235287</v>
      </c>
      <c r="NO18" s="47">
        <v>0.61215047058823546</v>
      </c>
      <c r="NP18" s="47">
        <v>0.69970502941176471</v>
      </c>
      <c r="NQ18" s="47">
        <v>0.71601214705882343</v>
      </c>
      <c r="NR18" s="47">
        <f t="shared" si="38"/>
        <v>0.12964152895697176</v>
      </c>
      <c r="NS18" s="47">
        <v>0.37094693877551038</v>
      </c>
      <c r="NT18" s="47">
        <v>0.19272244897959187</v>
      </c>
      <c r="NU18" s="47">
        <v>6.9585714285714292E-2</v>
      </c>
      <c r="NV18" s="47">
        <v>8.8802040816326547E-2</v>
      </c>
      <c r="NW18" s="47">
        <v>7.4297959183673462E-2</v>
      </c>
      <c r="NX18" s="47">
        <v>6.4734693877551E-2</v>
      </c>
      <c r="NY18" s="47">
        <v>0.61171577551020395</v>
      </c>
      <c r="NZ18" s="47">
        <v>0.68222177551020413</v>
      </c>
      <c r="OA18" s="47">
        <v>0.36784357142857144</v>
      </c>
      <c r="OB18" s="47">
        <v>0.46858575510204092</v>
      </c>
      <c r="OC18" s="47">
        <v>0.31545002040816328</v>
      </c>
      <c r="OD18" s="47">
        <v>0.66452638775510209</v>
      </c>
      <c r="OE18" s="47">
        <v>0.70118316326530605</v>
      </c>
      <c r="OF18" s="47">
        <v>1.4504081632653064E-2</v>
      </c>
      <c r="OG18" s="47">
        <v>3.1942877959183682</v>
      </c>
      <c r="OH18" s="47">
        <v>0.46279010204081622</v>
      </c>
      <c r="OI18" s="47">
        <v>0.51644861224489802</v>
      </c>
      <c r="OJ18" s="47">
        <v>0.59126895918367373</v>
      </c>
      <c r="OK18" s="47">
        <v>0.6320177142857144</v>
      </c>
      <c r="OL18" s="47">
        <f t="shared" si="39"/>
        <v>0.28347275241762254</v>
      </c>
      <c r="OM18" s="47">
        <v>160.24</v>
      </c>
      <c r="ON18" s="46">
        <v>-9999</v>
      </c>
      <c r="OO18" s="46">
        <v>-9999</v>
      </c>
      <c r="OP18" s="47">
        <v>0.40398095238095244</v>
      </c>
      <c r="OQ18" s="47">
        <v>0.18293809523809526</v>
      </c>
      <c r="OR18" s="47">
        <v>5.8669047619047593E-2</v>
      </c>
      <c r="OS18" s="47">
        <v>7.3316666666666627E-2</v>
      </c>
      <c r="OT18" s="47">
        <v>6.6714285714285698E-2</v>
      </c>
      <c r="OU18" s="47">
        <v>6.073809523809523E-2</v>
      </c>
      <c r="OV18" s="47">
        <v>0.68994997619047604</v>
      </c>
      <c r="OW18" s="47">
        <v>0.74391121428571427</v>
      </c>
      <c r="OX18" s="47">
        <v>0.42669864285714293</v>
      </c>
      <c r="OY18" s="47">
        <v>0.51375769047619058</v>
      </c>
      <c r="OZ18" s="47">
        <v>0.37467354761904759</v>
      </c>
      <c r="PA18" s="47">
        <v>0.71398511904761874</v>
      </c>
      <c r="PB18" s="47">
        <v>0.73626357142857146</v>
      </c>
      <c r="PC18" s="47">
        <v>6.6023809523809525E-3</v>
      </c>
      <c r="PD18" s="47">
        <v>4.5451976190476184</v>
      </c>
      <c r="PE18" s="47">
        <v>0.50409097619047627</v>
      </c>
      <c r="PF18" s="47">
        <v>0.54285085714285719</v>
      </c>
      <c r="PG18" s="47">
        <v>0.63862657142857115</v>
      </c>
      <c r="PH18" s="47">
        <v>0.66690376190476197</v>
      </c>
      <c r="PI18" s="47">
        <f t="shared" si="41"/>
        <v>0.31912493146343424</v>
      </c>
      <c r="PJ18" s="48">
        <v>140.71428571428572</v>
      </c>
      <c r="PK18" s="48">
        <f t="shared" si="6"/>
        <v>62.285714285714278</v>
      </c>
      <c r="PL18" s="45">
        <f t="shared" si="42"/>
        <v>46.335041346938766</v>
      </c>
    </row>
    <row r="19" spans="1:428" x14ac:dyDescent="0.25">
      <c r="A19" s="45">
        <v>18</v>
      </c>
      <c r="B19" s="45">
        <v>3</v>
      </c>
      <c r="C19" s="45">
        <v>103</v>
      </c>
      <c r="D19" s="45">
        <v>1</v>
      </c>
      <c r="E19" s="45" t="s">
        <v>61</v>
      </c>
      <c r="F19" s="45">
        <v>3</v>
      </c>
      <c r="G19" s="45">
        <f t="shared" si="7"/>
        <v>232.96000000000004</v>
      </c>
      <c r="H19" s="46">
        <v>208</v>
      </c>
      <c r="I19" s="46">
        <v>-9999</v>
      </c>
      <c r="J19" s="46">
        <v>-9999</v>
      </c>
      <c r="K19" s="46">
        <v>-9999</v>
      </c>
      <c r="L19" s="46">
        <v>-9999</v>
      </c>
      <c r="M19" s="46">
        <v>-9999</v>
      </c>
      <c r="N19" s="46">
        <v>-9999</v>
      </c>
      <c r="O19" s="48">
        <v>19.5</v>
      </c>
      <c r="P19" s="48">
        <v>19.5</v>
      </c>
      <c r="Q19" s="48">
        <v>19.5</v>
      </c>
      <c r="R19" s="48">
        <v>28</v>
      </c>
      <c r="S19" s="48">
        <v>38.666666666666664</v>
      </c>
      <c r="T19" s="48">
        <v>38.666666666666664</v>
      </c>
      <c r="U19" s="48">
        <v>49</v>
      </c>
      <c r="V19" s="48">
        <v>49.333333333333336</v>
      </c>
      <c r="W19" s="48">
        <v>57.333333333333336</v>
      </c>
      <c r="X19" s="48">
        <v>54.333333333333336</v>
      </c>
      <c r="Y19" s="48">
        <v>62</v>
      </c>
      <c r="Z19" s="48">
        <v>66.333333333333329</v>
      </c>
      <c r="AA19" s="48">
        <v>74</v>
      </c>
      <c r="AB19" s="48">
        <v>77.333333333333329</v>
      </c>
      <c r="AC19" s="48">
        <v>86.333333333333329</v>
      </c>
      <c r="AD19" s="48">
        <v>78.666666666666671</v>
      </c>
      <c r="AE19" s="48">
        <v>88</v>
      </c>
      <c r="AF19" s="48">
        <f t="shared" si="8"/>
        <v>74.1111111111111</v>
      </c>
      <c r="AG19" s="48">
        <f t="shared" si="9"/>
        <v>74.1111111111111</v>
      </c>
      <c r="AH19" s="48">
        <v>67</v>
      </c>
      <c r="AI19" s="48">
        <v>84.333333333333329</v>
      </c>
      <c r="AJ19" s="48">
        <v>131</v>
      </c>
      <c r="AK19" s="48">
        <v>147</v>
      </c>
      <c r="AL19" s="48">
        <v>166</v>
      </c>
      <c r="AM19" s="48">
        <v>171</v>
      </c>
      <c r="AN19" s="48">
        <v>178</v>
      </c>
      <c r="AO19" s="48">
        <v>189</v>
      </c>
      <c r="AP19" s="48">
        <v>199</v>
      </c>
      <c r="AQ19" s="48">
        <v>199</v>
      </c>
      <c r="AR19" s="48">
        <v>201</v>
      </c>
      <c r="AS19" s="48">
        <v>203</v>
      </c>
      <c r="AT19" s="43">
        <v>-9999</v>
      </c>
      <c r="AU19" s="43">
        <v>-9999</v>
      </c>
      <c r="AV19" s="43">
        <v>-9999</v>
      </c>
      <c r="AW19" s="43">
        <v>-9999</v>
      </c>
      <c r="AX19" s="43">
        <v>-9999</v>
      </c>
      <c r="AY19" s="43">
        <v>-9999</v>
      </c>
      <c r="AZ19" s="43">
        <v>-9999</v>
      </c>
      <c r="BA19" s="43">
        <v>-9999</v>
      </c>
      <c r="BB19" s="43">
        <v>-9999</v>
      </c>
      <c r="BC19" s="43">
        <v>-9999</v>
      </c>
      <c r="BD19" s="43">
        <v>-9999</v>
      </c>
      <c r="BE19" s="43">
        <v>-9999</v>
      </c>
      <c r="BF19" s="43">
        <v>-9999</v>
      </c>
      <c r="BG19" s="43">
        <v>-9999</v>
      </c>
      <c r="BH19" s="43">
        <v>-9999</v>
      </c>
      <c r="BI19" s="43">
        <v>-9999</v>
      </c>
      <c r="BJ19" s="43">
        <v>-9999</v>
      </c>
      <c r="BK19" s="43">
        <v>-9999</v>
      </c>
      <c r="BL19" s="43">
        <v>-9999</v>
      </c>
      <c r="BM19" s="43">
        <v>-9999</v>
      </c>
      <c r="BN19" s="43">
        <v>-9999</v>
      </c>
      <c r="BO19" s="43">
        <v>-9999</v>
      </c>
      <c r="BP19" s="43">
        <v>-9999</v>
      </c>
      <c r="BQ19" s="43">
        <v>-9999</v>
      </c>
      <c r="BR19" s="43">
        <v>-9999</v>
      </c>
      <c r="BS19" s="43">
        <v>-9999</v>
      </c>
      <c r="BT19" s="43">
        <v>-9999</v>
      </c>
      <c r="BU19" s="43">
        <v>-9999</v>
      </c>
      <c r="BV19" s="43">
        <v>-9999</v>
      </c>
      <c r="BW19" s="43">
        <v>-9999</v>
      </c>
      <c r="BX19" s="48">
        <v>283.48999999999995</v>
      </c>
      <c r="BY19" s="45">
        <v>11</v>
      </c>
      <c r="BZ19" s="45">
        <v>269.21999999999997</v>
      </c>
      <c r="CA19" s="45">
        <v>77</v>
      </c>
      <c r="CB19" s="45">
        <v>77.179999999999993</v>
      </c>
      <c r="CC19" s="45">
        <v>236.23</v>
      </c>
      <c r="CD19" s="45">
        <v>133.22</v>
      </c>
      <c r="CE19" s="45">
        <v>107.65</v>
      </c>
      <c r="CF19" s="48">
        <f t="shared" si="10"/>
        <v>1055.3921568627452</v>
      </c>
      <c r="CG19" s="48">
        <f t="shared" si="11"/>
        <v>942.31442577030816</v>
      </c>
      <c r="CH19" s="48">
        <f t="shared" si="0"/>
        <v>2779.3137254901958</v>
      </c>
      <c r="CI19" s="48">
        <f t="shared" si="1"/>
        <v>2639.411764705882</v>
      </c>
      <c r="CJ19" s="48">
        <f t="shared" si="12"/>
        <v>756.66666666666652</v>
      </c>
      <c r="CK19" s="48">
        <f t="shared" si="12"/>
        <v>2315.9803921568628</v>
      </c>
      <c r="CL19" s="48">
        <f t="shared" si="13"/>
        <v>8491.3725490196084</v>
      </c>
      <c r="CM19" s="48">
        <f t="shared" si="14"/>
        <v>1306.0784313725489</v>
      </c>
      <c r="CN19" s="48">
        <v>70.45</v>
      </c>
      <c r="CO19" s="48">
        <v>54.83</v>
      </c>
      <c r="CP19" s="48">
        <f t="shared" si="15"/>
        <v>7.9399999999999977</v>
      </c>
      <c r="CQ19" s="45">
        <v>3.35</v>
      </c>
      <c r="CR19" s="45">
        <f t="shared" si="16"/>
        <v>93.107009803921571</v>
      </c>
      <c r="CS19" s="45">
        <v>1.36</v>
      </c>
      <c r="CT19" s="45">
        <f t="shared" si="17"/>
        <v>35.896000000000001</v>
      </c>
      <c r="CU19" s="45">
        <v>1.85</v>
      </c>
      <c r="CV19" s="45">
        <f t="shared" si="18"/>
        <v>13.998333333333333</v>
      </c>
      <c r="CW19" s="45">
        <v>4.1900000000000004</v>
      </c>
      <c r="CX19" s="45">
        <f t="shared" si="19"/>
        <v>54.724686274509807</v>
      </c>
      <c r="CY19" s="48">
        <f t="shared" si="20"/>
        <v>197.72602941176473</v>
      </c>
      <c r="CZ19" s="48">
        <f t="shared" si="21"/>
        <v>176.54109768907563</v>
      </c>
      <c r="DA19" s="45">
        <v>16.7</v>
      </c>
      <c r="DB19" s="48">
        <v>5.96</v>
      </c>
      <c r="DC19" s="45">
        <f t="shared" si="22"/>
        <v>5136.0749380558345</v>
      </c>
      <c r="DD19" s="45">
        <v>2.2000000000000002</v>
      </c>
      <c r="DE19" s="45">
        <f t="shared" si="23"/>
        <v>0.36912751677852351</v>
      </c>
      <c r="DF19" s="45">
        <f t="shared" si="24"/>
        <v>1895.8665878729594</v>
      </c>
      <c r="DG19" s="46">
        <v>-9999</v>
      </c>
      <c r="DH19" s="45">
        <v>3979.8125</v>
      </c>
      <c r="DI19" s="45">
        <f t="shared" si="25"/>
        <v>1472.5306249999999</v>
      </c>
      <c r="DJ19" s="45">
        <f t="shared" si="26"/>
        <v>1678.6849124999997</v>
      </c>
      <c r="DK19" s="46">
        <v>-9999</v>
      </c>
      <c r="DL19" s="47">
        <v>2.92</v>
      </c>
      <c r="DM19" s="47">
        <f t="shared" si="27"/>
        <v>2.86</v>
      </c>
      <c r="DN19" s="47">
        <v>2891</v>
      </c>
      <c r="DO19" s="47">
        <f t="shared" si="2"/>
        <v>0.47986577181208051</v>
      </c>
      <c r="DP19" s="45">
        <f t="shared" si="3"/>
        <v>2516.332016631382</v>
      </c>
      <c r="DQ19" s="45">
        <f t="shared" si="4"/>
        <v>2491.3410479730569</v>
      </c>
      <c r="DR19" s="47">
        <v>0.53540624999999997</v>
      </c>
      <c r="DS19" s="47">
        <v>0.38721250000000007</v>
      </c>
      <c r="DT19" s="47">
        <v>0.39486250000000001</v>
      </c>
      <c r="DU19" s="47">
        <v>0.32802500000000001</v>
      </c>
      <c r="DV19" s="47">
        <v>0.20250625</v>
      </c>
      <c r="DW19" s="47">
        <v>0.18692500000000001</v>
      </c>
      <c r="DX19" s="47">
        <v>0.23999681249999996</v>
      </c>
      <c r="DY19" s="47">
        <v>0.15090806249999997</v>
      </c>
      <c r="DZ19" s="47">
        <v>8.261868750000001E-2</v>
      </c>
      <c r="EA19" s="47">
        <v>-9.8916874999999994E-3</v>
      </c>
      <c r="EB19" s="47">
        <v>0.16055056249999999</v>
      </c>
      <c r="EC19" s="47">
        <v>0.45107068750000007</v>
      </c>
      <c r="ED19" s="47">
        <v>0.48230012500000002</v>
      </c>
      <c r="EE19" s="47">
        <v>0.12551875000000001</v>
      </c>
      <c r="EF19" s="47">
        <v>0.6320274374999999</v>
      </c>
      <c r="EG19" s="47">
        <v>1.0652858125</v>
      </c>
      <c r="EH19" s="47">
        <v>0.66831625000000017</v>
      </c>
      <c r="EI19" s="47">
        <v>1.0559043749999999</v>
      </c>
      <c r="EJ19" s="47">
        <v>0.71379162499999993</v>
      </c>
      <c r="EK19" s="45">
        <v>0.5934600000000001</v>
      </c>
      <c r="EL19" s="45">
        <v>0.43910666666666653</v>
      </c>
      <c r="EM19" s="45">
        <v>0.42506666666666681</v>
      </c>
      <c r="EN19" s="45">
        <v>0.39395333333333343</v>
      </c>
      <c r="EO19" s="45">
        <v>0.26557999999999993</v>
      </c>
      <c r="EP19" s="45">
        <v>0.2417266666666667</v>
      </c>
      <c r="EQ19" s="45">
        <v>0.20202593333333338</v>
      </c>
      <c r="ER19" s="45">
        <v>0.16531019999999996</v>
      </c>
      <c r="ES19" s="45">
        <v>5.416166666666665E-2</v>
      </c>
      <c r="ET19" s="45">
        <v>1.6223600000000005E-2</v>
      </c>
      <c r="EU19" s="45">
        <v>0.14949446666666669</v>
      </c>
      <c r="EV19" s="45">
        <v>0.38162246666666677</v>
      </c>
      <c r="EW19" s="45">
        <v>0.42112193333333342</v>
      </c>
      <c r="EX19" s="45">
        <v>0.12837333333333334</v>
      </c>
      <c r="EY19" s="45">
        <v>0.50662013333333333</v>
      </c>
      <c r="EZ19" s="45">
        <v>0.90536900000000009</v>
      </c>
      <c r="FA19" s="45">
        <v>0.74019313333333348</v>
      </c>
      <c r="FB19" s="45">
        <v>0.91759219999999997</v>
      </c>
      <c r="FC19" s="45">
        <v>0.77369820000000011</v>
      </c>
      <c r="FD19" s="47">
        <v>0.6281363636363636</v>
      </c>
      <c r="FE19" s="47">
        <v>0.43227272727272725</v>
      </c>
      <c r="FF19" s="47">
        <v>0.42733181818181831</v>
      </c>
      <c r="FG19" s="47">
        <v>0.37435454545454544</v>
      </c>
      <c r="FH19" s="47">
        <v>0.27401818181818177</v>
      </c>
      <c r="FI19" s="47">
        <v>0.24007727272727275</v>
      </c>
      <c r="FJ19" s="47">
        <v>0.25312404545454542</v>
      </c>
      <c r="FK19" s="47">
        <v>0.19001004545454545</v>
      </c>
      <c r="FL19" s="47">
        <v>7.1708181818181824E-2</v>
      </c>
      <c r="FM19" s="47">
        <v>5.4404090909090912E-3</v>
      </c>
      <c r="FN19" s="47">
        <v>0.18477395454545456</v>
      </c>
      <c r="FO19" s="47">
        <v>0.39233504545454545</v>
      </c>
      <c r="FP19" s="47">
        <v>0.44680063636363643</v>
      </c>
      <c r="FQ19" s="47">
        <v>0.10033636363636363</v>
      </c>
      <c r="FR19" s="47">
        <v>0.67829104545454533</v>
      </c>
      <c r="FS19" s="47">
        <v>0.97555690909090909</v>
      </c>
      <c r="FT19" s="47">
        <v>0.73050168181818187</v>
      </c>
      <c r="FU19" s="47">
        <v>0.97918409090909109</v>
      </c>
      <c r="FV19" s="47">
        <v>0.77237381818181816</v>
      </c>
      <c r="FW19" s="47">
        <v>0.64665789473684221</v>
      </c>
      <c r="FX19" s="47">
        <v>0.42536842105263151</v>
      </c>
      <c r="FY19" s="47">
        <v>0.42424736842105265</v>
      </c>
      <c r="FZ19" s="47">
        <v>0.37280000000000002</v>
      </c>
      <c r="GA19" s="47">
        <v>0.27091578947368417</v>
      </c>
      <c r="GB19" s="47">
        <v>0.23661052631578947</v>
      </c>
      <c r="GC19" s="47">
        <v>0.26863626315789479</v>
      </c>
      <c r="GD19" s="47">
        <v>0.20774989473684211</v>
      </c>
      <c r="GE19" s="47">
        <v>6.5928000000000014E-2</v>
      </c>
      <c r="GF19" s="47">
        <v>1.4096842105263156E-3</v>
      </c>
      <c r="GG19" s="47">
        <v>0.20641000000000001</v>
      </c>
      <c r="GH19" s="47">
        <v>0.40934584210526315</v>
      </c>
      <c r="GI19" s="47">
        <v>0.46419484210526313</v>
      </c>
      <c r="GJ19" s="47">
        <v>0.10188421052631579</v>
      </c>
      <c r="GK19" s="47">
        <v>0.73619205263157883</v>
      </c>
      <c r="GL19" s="47">
        <v>0.99559926315789471</v>
      </c>
      <c r="GM19" s="47">
        <v>0.76919042105263158</v>
      </c>
      <c r="GN19" s="47">
        <v>0.99615978947368411</v>
      </c>
      <c r="GO19" s="47">
        <v>0.80855405263157909</v>
      </c>
      <c r="GP19" s="47">
        <v>0.55945999999999985</v>
      </c>
      <c r="GQ19" s="47">
        <v>0.36392333333333327</v>
      </c>
      <c r="GR19" s="47">
        <v>0.30376333333333339</v>
      </c>
      <c r="GS19" s="47">
        <v>0.3069433333333334</v>
      </c>
      <c r="GT19" s="47">
        <v>0.21084999999999995</v>
      </c>
      <c r="GU19" s="47">
        <v>0.18501666666666669</v>
      </c>
      <c r="GV19" s="47">
        <v>0.29065053333333335</v>
      </c>
      <c r="GW19" s="47">
        <v>0.29555236666666668</v>
      </c>
      <c r="GX19" s="47">
        <v>8.4776299999999971E-2</v>
      </c>
      <c r="GY19" s="47">
        <v>9.0129866666666683E-2</v>
      </c>
      <c r="GZ19" s="47">
        <v>0.21121623333333334</v>
      </c>
      <c r="HA19" s="47">
        <v>0.45184913333333332</v>
      </c>
      <c r="HB19" s="47">
        <v>0.50227709999999992</v>
      </c>
      <c r="HC19" s="47">
        <v>9.6093333333333336E-2</v>
      </c>
      <c r="HD19" s="47">
        <v>0.82379056666666683</v>
      </c>
      <c r="HE19" s="47">
        <v>0.71772019999999992</v>
      </c>
      <c r="HF19" s="47">
        <v>0.7279608333333335</v>
      </c>
      <c r="HG19" s="47">
        <v>0.76665040000000018</v>
      </c>
      <c r="HH19" s="47">
        <v>0.7752015000000001</v>
      </c>
      <c r="HI19" s="45">
        <v>0.54150645161290334</v>
      </c>
      <c r="HJ19" s="45">
        <v>0.30860322580645161</v>
      </c>
      <c r="HK19" s="45">
        <v>0.22108064516129031</v>
      </c>
      <c r="HL19" s="45">
        <v>0.21644516129032254</v>
      </c>
      <c r="HM19" s="45">
        <v>0.17976774193548389</v>
      </c>
      <c r="HN19" s="45">
        <v>0.15770967741935488</v>
      </c>
      <c r="HO19" s="45">
        <v>0.42742883870967718</v>
      </c>
      <c r="HP19" s="45">
        <v>0.419426870967742</v>
      </c>
      <c r="HQ19" s="45">
        <v>0.17516554838709669</v>
      </c>
      <c r="HR19" s="45">
        <v>0.16551429032258061</v>
      </c>
      <c r="HS19" s="45">
        <v>0.27330512903225795</v>
      </c>
      <c r="HT19" s="45">
        <v>0.5002776129032257</v>
      </c>
      <c r="HU19" s="45">
        <v>0.54777645161290356</v>
      </c>
      <c r="HV19" s="45">
        <v>3.6677419354838717E-2</v>
      </c>
      <c r="HW19" s="45">
        <v>1.5095537419354845</v>
      </c>
      <c r="HX19" s="45">
        <v>0.654563064516129</v>
      </c>
      <c r="HY19" s="45">
        <v>0.64215938709677423</v>
      </c>
      <c r="HZ19" s="45">
        <v>0.72856003225806476</v>
      </c>
      <c r="IA19" s="45">
        <v>0.71899922580645115</v>
      </c>
      <c r="IB19" s="48">
        <v>41.472857142999999</v>
      </c>
      <c r="IC19" s="48">
        <v>42.678571429000002</v>
      </c>
      <c r="ID19" s="48">
        <v>105.65238094999999</v>
      </c>
      <c r="IE19" s="48">
        <f t="shared" si="47"/>
        <v>25.347619050000006</v>
      </c>
      <c r="IF19" s="48">
        <f t="shared" si="29"/>
        <v>10.631472544623831</v>
      </c>
      <c r="IG19" s="47">
        <v>0.54949999999999999</v>
      </c>
      <c r="IH19" s="47">
        <v>0.29549999999999998</v>
      </c>
      <c r="II19" s="47">
        <v>0.15010000000000001</v>
      </c>
      <c r="IJ19" s="47">
        <v>0.1641</v>
      </c>
      <c r="IK19" s="47">
        <v>0.1366</v>
      </c>
      <c r="IL19" s="47">
        <v>0.12620000000000001</v>
      </c>
      <c r="IM19" s="47">
        <v>0.53849999999999998</v>
      </c>
      <c r="IN19" s="47">
        <v>0.56969999999999998</v>
      </c>
      <c r="IO19" s="47">
        <v>0.28510000000000002</v>
      </c>
      <c r="IP19" s="47">
        <v>0.32590000000000002</v>
      </c>
      <c r="IQ19" s="47">
        <v>0.3</v>
      </c>
      <c r="IR19" s="47">
        <v>0.60050000000000003</v>
      </c>
      <c r="IS19" s="47">
        <v>0.625</v>
      </c>
      <c r="IT19" s="47">
        <v>2.75E-2</v>
      </c>
      <c r="IU19" s="47">
        <v>2.3578999999999999</v>
      </c>
      <c r="IV19" s="47">
        <v>0.52759999999999996</v>
      </c>
      <c r="IW19" s="47">
        <v>0.55840000000000001</v>
      </c>
      <c r="IX19" s="47">
        <v>0.63639999999999997</v>
      </c>
      <c r="IY19" s="47">
        <v>0.66</v>
      </c>
      <c r="IZ19" s="48">
        <v>36.702857143000003</v>
      </c>
      <c r="JA19" s="48">
        <v>37.075000000000003</v>
      </c>
      <c r="JB19" s="48">
        <v>107.16428571</v>
      </c>
      <c r="JC19" s="48">
        <f t="shared" si="30"/>
        <v>39.835714289999999</v>
      </c>
      <c r="JD19" s="48">
        <f t="shared" si="31"/>
        <v>22.694406431013</v>
      </c>
      <c r="JE19" s="47">
        <v>0.40228125000000003</v>
      </c>
      <c r="JF19" s="47">
        <v>0.20111562499999999</v>
      </c>
      <c r="JG19" s="47">
        <v>0.10659687500000002</v>
      </c>
      <c r="JH19" s="47">
        <v>0.11370000000000001</v>
      </c>
      <c r="JI19" s="47">
        <v>9.3021875000000004E-2</v>
      </c>
      <c r="JJ19" s="47">
        <v>7.9793749999999997E-2</v>
      </c>
      <c r="JK19" s="47">
        <v>0.5579538437499999</v>
      </c>
      <c r="JL19" s="47">
        <v>0.58001062500000011</v>
      </c>
      <c r="JM19" s="47">
        <v>0.27661034374999999</v>
      </c>
      <c r="JN19" s="47">
        <v>0.30631106250000001</v>
      </c>
      <c r="JO19" s="47">
        <v>0.33301362499999998</v>
      </c>
      <c r="JP19" s="47">
        <v>0.6233735937499999</v>
      </c>
      <c r="JQ19" s="47">
        <v>0.66803143749999983</v>
      </c>
      <c r="JR19" s="47">
        <v>2.0678125000000002E-2</v>
      </c>
      <c r="JS19" s="47">
        <v>2.5434086562499996</v>
      </c>
      <c r="JT19" s="47">
        <v>0.57461275000000012</v>
      </c>
      <c r="JU19" s="47">
        <v>0.59739934375000003</v>
      </c>
      <c r="JV19" s="47">
        <v>0.68034906249999993</v>
      </c>
      <c r="JW19" s="47">
        <v>0.69750409374999989</v>
      </c>
      <c r="JX19" s="48">
        <v>39.348260869999997</v>
      </c>
      <c r="JY19" s="48">
        <v>40</v>
      </c>
      <c r="JZ19" s="48">
        <v>129.51739130000001</v>
      </c>
      <c r="KA19" s="48">
        <f t="shared" si="32"/>
        <v>36.482608699999986</v>
      </c>
      <c r="KB19" s="48">
        <f t="shared" si="33"/>
        <v>21.160300673717433</v>
      </c>
      <c r="KC19" s="47">
        <v>0.47210943396226429</v>
      </c>
      <c r="KD19" s="47">
        <v>0.22467169811320747</v>
      </c>
      <c r="KE19" s="47">
        <v>9.5784905660377381E-2</v>
      </c>
      <c r="KF19" s="47">
        <v>0.10865471698113209</v>
      </c>
      <c r="KG19" s="47">
        <v>9.4675471698113217E-2</v>
      </c>
      <c r="KH19" s="47">
        <v>8.1469811320754718E-2</v>
      </c>
      <c r="KI19" s="47">
        <v>0.62394277358490569</v>
      </c>
      <c r="KJ19" s="47">
        <v>0.66115315094339633</v>
      </c>
      <c r="KK19" s="47">
        <v>0.34656581132075481</v>
      </c>
      <c r="KL19" s="47">
        <v>0.40111077358490571</v>
      </c>
      <c r="KM19" s="47">
        <v>0.3544230943396226</v>
      </c>
      <c r="KN19" s="47">
        <v>0.66426309433962227</v>
      </c>
      <c r="KO19" s="47">
        <v>0.70410224528301901</v>
      </c>
      <c r="KP19" s="47">
        <v>1.3979245283018861E-2</v>
      </c>
      <c r="KQ19" s="47">
        <v>3.3493327169811318</v>
      </c>
      <c r="KR19" s="47">
        <v>0.5363896037735848</v>
      </c>
      <c r="KS19" s="47">
        <v>0.56832209433962266</v>
      </c>
      <c r="KT19" s="47">
        <v>0.65728907547169824</v>
      </c>
      <c r="KU19" s="47">
        <v>0.68090184905660389</v>
      </c>
      <c r="KV19" s="48">
        <v>37.686999999999998</v>
      </c>
      <c r="KW19" s="48">
        <v>39.179000000000002</v>
      </c>
      <c r="KX19" s="48">
        <v>119.19499999999999</v>
      </c>
      <c r="KY19" s="48">
        <f t="shared" si="44"/>
        <v>51.805000000000007</v>
      </c>
      <c r="KZ19" s="48">
        <f t="shared" si="45"/>
        <v>34.251038984622653</v>
      </c>
      <c r="LA19" s="47">
        <v>0.54399347826086952</v>
      </c>
      <c r="LB19" s="47">
        <v>0.24630869565217386</v>
      </c>
      <c r="LC19" s="47">
        <v>8.1773913043478239E-2</v>
      </c>
      <c r="LD19" s="47">
        <v>0.10766521739130432</v>
      </c>
      <c r="LE19" s="47">
        <v>0.10213260869565216</v>
      </c>
      <c r="LF19" s="47">
        <v>9.1278260869565184E-2</v>
      </c>
      <c r="LG19" s="47">
        <v>0.66861767391304328</v>
      </c>
      <c r="LH19" s="47">
        <v>0.73747719565217396</v>
      </c>
      <c r="LI19" s="47">
        <v>0.39016619565217403</v>
      </c>
      <c r="LJ19" s="47">
        <v>0.49993402173913049</v>
      </c>
      <c r="LK19" s="47">
        <v>0.37681434782608686</v>
      </c>
      <c r="LL19" s="47">
        <v>0.68275430434782625</v>
      </c>
      <c r="LM19" s="47">
        <v>0.71161652173913048</v>
      </c>
      <c r="LN19" s="47">
        <v>5.5326086956521752E-3</v>
      </c>
      <c r="LO19" s="47">
        <v>4.0625553478260876</v>
      </c>
      <c r="LP19" s="47">
        <v>0.51145299999999982</v>
      </c>
      <c r="LQ19" s="47">
        <v>0.56408700000000001</v>
      </c>
      <c r="LR19" s="47">
        <v>0.64479613043478246</v>
      </c>
      <c r="LS19" s="47">
        <v>0.68298663043478269</v>
      </c>
      <c r="LT19" s="47">
        <f t="shared" si="34"/>
        <v>0.41206941897989763</v>
      </c>
      <c r="LU19" s="48">
        <v>43.863571428999997</v>
      </c>
      <c r="LV19" s="48">
        <v>42.65</v>
      </c>
      <c r="LW19" s="48">
        <v>124.70714286</v>
      </c>
      <c r="LX19" s="48">
        <f t="shared" si="46"/>
        <v>64.292857139999995</v>
      </c>
      <c r="LY19" s="48">
        <f t="shared" si="35"/>
        <v>47.414515984073049</v>
      </c>
      <c r="LZ19" s="47">
        <v>0.52997586206896541</v>
      </c>
      <c r="MA19" s="47">
        <v>0.22960344827586207</v>
      </c>
      <c r="MB19" s="47">
        <v>6.7527586206896556E-2</v>
      </c>
      <c r="MC19" s="47">
        <v>9.29103448275862E-2</v>
      </c>
      <c r="MD19" s="47">
        <v>8.2058620689655165E-2</v>
      </c>
      <c r="ME19" s="47">
        <v>7.4403448275862066E-2</v>
      </c>
      <c r="MF19" s="47">
        <v>0.70034689655172411</v>
      </c>
      <c r="MG19" s="47">
        <v>0.77284534482758604</v>
      </c>
      <c r="MH19" s="47">
        <v>0.42299420689655165</v>
      </c>
      <c r="MI19" s="47">
        <v>0.54497444827586206</v>
      </c>
      <c r="MJ19" s="47">
        <v>0.39481258620689641</v>
      </c>
      <c r="MK19" s="47">
        <v>0.73097286206896539</v>
      </c>
      <c r="ML19" s="47">
        <v>0.75287168965517237</v>
      </c>
      <c r="MM19" s="47">
        <v>1.0851724137931033E-2</v>
      </c>
      <c r="MN19" s="47">
        <v>4.7208666551724132</v>
      </c>
      <c r="MO19" s="47">
        <v>0.51094148275862072</v>
      </c>
      <c r="MP19" s="47">
        <v>0.56391931034482767</v>
      </c>
      <c r="MQ19" s="47">
        <v>0.64915703448275874</v>
      </c>
      <c r="MR19" s="47">
        <v>0.68714579310344814</v>
      </c>
      <c r="MS19" s="47">
        <f t="shared" si="36"/>
        <v>0.45812588557633555</v>
      </c>
      <c r="MT19" s="48">
        <v>38.07</v>
      </c>
      <c r="MU19" s="48">
        <v>39.04</v>
      </c>
      <c r="MV19" s="48">
        <v>114.85</v>
      </c>
      <c r="MW19" s="48">
        <f t="shared" si="49"/>
        <v>74.150000000000006</v>
      </c>
      <c r="MX19" s="45">
        <f t="shared" si="37"/>
        <v>57.306482318965507</v>
      </c>
      <c r="MY19" s="47">
        <v>0.46166666666666667</v>
      </c>
      <c r="MZ19" s="47">
        <v>0.20158611111111108</v>
      </c>
      <c r="NA19" s="47">
        <v>6.7127777777777758E-2</v>
      </c>
      <c r="NB19" s="47">
        <v>8.3363888888888904E-2</v>
      </c>
      <c r="NC19" s="47">
        <v>7.9713888888888862E-2</v>
      </c>
      <c r="ND19" s="47">
        <v>6.9799999999999987E-2</v>
      </c>
      <c r="NE19" s="47">
        <v>0.69210772222222217</v>
      </c>
      <c r="NF19" s="47">
        <v>0.74404355555555546</v>
      </c>
      <c r="NG19" s="47">
        <v>0.41284955555555558</v>
      </c>
      <c r="NH19" s="47">
        <v>0.49853063888888893</v>
      </c>
      <c r="NI19" s="47">
        <v>0.39163205555555558</v>
      </c>
      <c r="NJ19" s="47">
        <v>0.7035773888888891</v>
      </c>
      <c r="NK19" s="47">
        <v>0.73573611111111115</v>
      </c>
      <c r="NL19" s="47">
        <v>3.6499999999999996E-3</v>
      </c>
      <c r="NM19" s="47">
        <v>4.5543830555555562</v>
      </c>
      <c r="NN19" s="47">
        <v>0.52674200000000004</v>
      </c>
      <c r="NO19" s="47">
        <v>0.56629494444444439</v>
      </c>
      <c r="NP19" s="47">
        <v>0.65962166666666666</v>
      </c>
      <c r="NQ19" s="47">
        <v>0.68800747222222214</v>
      </c>
      <c r="NR19" s="47">
        <f t="shared" si="38"/>
        <v>0.33277641026878901</v>
      </c>
      <c r="NS19" s="47">
        <v>0.50615641025641023</v>
      </c>
      <c r="NT19" s="47">
        <v>0.2345974358974359</v>
      </c>
      <c r="NU19" s="47">
        <v>5.5292307692307696E-2</v>
      </c>
      <c r="NV19" s="47">
        <v>8.3530769230769228E-2</v>
      </c>
      <c r="NW19" s="47">
        <v>7.6192307692307698E-2</v>
      </c>
      <c r="NX19" s="47">
        <v>6.9448717948717958E-2</v>
      </c>
      <c r="NY19" s="47">
        <v>0.71545343589743593</v>
      </c>
      <c r="NZ19" s="47">
        <v>0.80200166666666639</v>
      </c>
      <c r="OA19" s="47">
        <v>0.47388810256410263</v>
      </c>
      <c r="OB19" s="47">
        <v>0.61757553846153845</v>
      </c>
      <c r="OC19" s="47">
        <v>0.36594487179487184</v>
      </c>
      <c r="OD19" s="47">
        <v>0.73703782051282052</v>
      </c>
      <c r="OE19" s="47">
        <v>0.75759371794871788</v>
      </c>
      <c r="OF19" s="47">
        <v>7.3384615384615385E-3</v>
      </c>
      <c r="OG19" s="47">
        <v>5.0633287179487176</v>
      </c>
      <c r="OH19" s="47">
        <v>0.45639620512820517</v>
      </c>
      <c r="OI19" s="47">
        <v>0.51147435897435911</v>
      </c>
      <c r="OJ19" s="47">
        <v>0.60181012820512814</v>
      </c>
      <c r="OK19" s="47">
        <v>0.64215997435897432</v>
      </c>
      <c r="OL19" s="47">
        <f t="shared" si="39"/>
        <v>0.6325753843537899</v>
      </c>
      <c r="OM19" s="47">
        <v>146.35714285714286</v>
      </c>
      <c r="ON19" s="48">
        <f>AR19-OM19+2</f>
        <v>56.642857142857139</v>
      </c>
      <c r="OO19" s="48">
        <f t="shared" si="40"/>
        <v>45.427665833333315</v>
      </c>
      <c r="OP19" s="47">
        <v>0.52090500000000017</v>
      </c>
      <c r="OQ19" s="47">
        <v>0.22148250000000008</v>
      </c>
      <c r="OR19" s="47">
        <v>4.4377499999999986E-2</v>
      </c>
      <c r="OS19" s="47">
        <v>6.9582500000000019E-2</v>
      </c>
      <c r="OT19" s="47">
        <v>6.5462500000000007E-2</v>
      </c>
      <c r="OU19" s="47">
        <v>6.360250000000002E-2</v>
      </c>
      <c r="OV19" s="47">
        <v>0.76365477500000001</v>
      </c>
      <c r="OW19" s="47">
        <v>0.8425289749999999</v>
      </c>
      <c r="OX19" s="47">
        <v>0.52126177500000004</v>
      </c>
      <c r="OY19" s="47">
        <v>0.66575892500000011</v>
      </c>
      <c r="OZ19" s="47">
        <v>0.40293000000000001</v>
      </c>
      <c r="PA19" s="47">
        <v>0.77609747499999993</v>
      </c>
      <c r="PB19" s="47">
        <v>0.78157679999999996</v>
      </c>
      <c r="PC19" s="47">
        <v>4.1199999999999987E-3</v>
      </c>
      <c r="PD19" s="47">
        <v>6.4930285999999979</v>
      </c>
      <c r="PE19" s="47">
        <v>0.47830630000000002</v>
      </c>
      <c r="PF19" s="47">
        <v>0.52763810000000011</v>
      </c>
      <c r="PG19" s="47">
        <v>0.62795450000000008</v>
      </c>
      <c r="PH19" s="47">
        <v>0.66312859999999985</v>
      </c>
      <c r="PI19" s="47">
        <f t="shared" si="41"/>
        <v>0.73228595149569131</v>
      </c>
      <c r="PJ19" s="48">
        <v>131.64102564102564</v>
      </c>
      <c r="PK19" s="48">
        <f t="shared" si="6"/>
        <v>71.358974358974365</v>
      </c>
      <c r="PL19" s="45">
        <f t="shared" si="42"/>
        <v>60.12200352371795</v>
      </c>
    </row>
    <row r="20" spans="1:428" x14ac:dyDescent="0.25">
      <c r="A20" s="45">
        <v>19</v>
      </c>
      <c r="B20" s="45">
        <v>3</v>
      </c>
      <c r="C20" s="45">
        <v>203</v>
      </c>
      <c r="D20" s="45">
        <v>2</v>
      </c>
      <c r="E20" s="45" t="s">
        <v>63</v>
      </c>
      <c r="F20" s="45">
        <v>1</v>
      </c>
      <c r="G20" s="45">
        <f t="shared" si="7"/>
        <v>0</v>
      </c>
      <c r="H20" s="46">
        <v>0</v>
      </c>
      <c r="I20" s="45">
        <v>1.2538429816726504</v>
      </c>
      <c r="J20" s="47">
        <v>12.515838051290959</v>
      </c>
      <c r="K20" s="45">
        <v>1.1320153061224496</v>
      </c>
      <c r="L20" s="45">
        <v>5.6919642857142891</v>
      </c>
      <c r="M20" s="45">
        <v>0.49446415134902721</v>
      </c>
      <c r="N20" s="47">
        <v>1.053423626787058</v>
      </c>
      <c r="O20" s="48">
        <v>0</v>
      </c>
      <c r="P20" s="48">
        <v>0</v>
      </c>
      <c r="Q20" s="48">
        <v>0</v>
      </c>
      <c r="R20" s="48">
        <v>27.666666666666668</v>
      </c>
      <c r="S20" s="48">
        <v>39.333333333333336</v>
      </c>
      <c r="T20" s="48">
        <v>36.333333333333336</v>
      </c>
      <c r="U20" s="48">
        <v>47.333333333333336</v>
      </c>
      <c r="V20" s="48">
        <v>49.666666666666664</v>
      </c>
      <c r="W20" s="48">
        <v>61.333333333333336</v>
      </c>
      <c r="X20" s="48">
        <v>59.333333333333336</v>
      </c>
      <c r="Y20" s="48">
        <v>70.666666666666671</v>
      </c>
      <c r="Z20" s="48">
        <v>74.333333333333329</v>
      </c>
      <c r="AA20" s="48">
        <v>83.333333333333329</v>
      </c>
      <c r="AB20" s="48">
        <v>81.333333333333329</v>
      </c>
      <c r="AC20" s="48">
        <v>88.333333333333329</v>
      </c>
      <c r="AD20" s="48">
        <v>89</v>
      </c>
      <c r="AE20" s="48">
        <v>100.33333333333333</v>
      </c>
      <c r="AF20" s="48">
        <f t="shared" si="8"/>
        <v>81.555555555555557</v>
      </c>
      <c r="AG20" s="48">
        <f t="shared" si="9"/>
        <v>81.555555555555557</v>
      </c>
      <c r="AH20" s="48">
        <v>93</v>
      </c>
      <c r="AI20" s="48">
        <v>102</v>
      </c>
      <c r="AJ20" s="48">
        <v>131</v>
      </c>
      <c r="AK20" s="48">
        <v>147</v>
      </c>
      <c r="AL20" s="48">
        <v>166</v>
      </c>
      <c r="AM20" s="48">
        <v>171</v>
      </c>
      <c r="AN20" s="48">
        <v>178</v>
      </c>
      <c r="AO20" s="48">
        <v>189</v>
      </c>
      <c r="AP20" s="48">
        <v>199</v>
      </c>
      <c r="AQ20" s="48">
        <v>199</v>
      </c>
      <c r="AR20" s="48">
        <v>201</v>
      </c>
      <c r="AS20" s="48">
        <v>203</v>
      </c>
      <c r="AT20" s="49">
        <v>48.4</v>
      </c>
      <c r="AU20" s="49">
        <v>41.4</v>
      </c>
      <c r="AV20" s="49">
        <v>45.5</v>
      </c>
      <c r="AW20" s="49">
        <v>43.6</v>
      </c>
      <c r="AX20" s="49">
        <v>44.3</v>
      </c>
      <c r="AY20" s="49">
        <v>37.5</v>
      </c>
      <c r="AZ20" s="49">
        <v>41.1</v>
      </c>
      <c r="BA20" s="49">
        <v>45.3</v>
      </c>
      <c r="BB20" s="49">
        <v>39.6</v>
      </c>
      <c r="BC20" s="49">
        <v>39.1</v>
      </c>
      <c r="BD20" s="45">
        <v>4.49</v>
      </c>
      <c r="BE20" s="45">
        <v>5.53</v>
      </c>
      <c r="BF20" s="45">
        <v>4.88</v>
      </c>
      <c r="BG20" s="45">
        <v>4.46</v>
      </c>
      <c r="BH20" s="45">
        <v>3.99</v>
      </c>
      <c r="BI20" s="45">
        <v>4</v>
      </c>
      <c r="BJ20" s="45">
        <v>3.86</v>
      </c>
      <c r="BK20" s="45">
        <v>3.88</v>
      </c>
      <c r="BL20" s="45">
        <v>3.45</v>
      </c>
      <c r="BM20" s="45">
        <v>3.13</v>
      </c>
      <c r="BN20" s="45">
        <v>29446.492985971941</v>
      </c>
      <c r="BO20" s="45">
        <v>18233.300099700897</v>
      </c>
      <c r="BP20" s="49">
        <v>16808.032128514056</v>
      </c>
      <c r="BQ20" s="45">
        <v>7947.7091633466143</v>
      </c>
      <c r="BR20" s="45">
        <v>6743.2835820895516</v>
      </c>
      <c r="BS20" s="45">
        <v>3574.2288557213928</v>
      </c>
      <c r="BT20" s="49">
        <v>9908.1918081918084</v>
      </c>
      <c r="BU20" s="49">
        <v>3085.0597609561755</v>
      </c>
      <c r="BV20" s="49">
        <v>690.00999000999002</v>
      </c>
      <c r="BW20" s="49">
        <v>140.53064958828912</v>
      </c>
      <c r="BX20" s="48">
        <v>206.77999999999997</v>
      </c>
      <c r="BY20" s="45">
        <v>11</v>
      </c>
      <c r="BZ20" s="45">
        <v>264.57</v>
      </c>
      <c r="CA20" s="45">
        <v>85</v>
      </c>
      <c r="CB20" s="45">
        <v>94.54</v>
      </c>
      <c r="CC20" s="45">
        <v>230.06</v>
      </c>
      <c r="CD20" s="45">
        <v>135.29</v>
      </c>
      <c r="CE20" s="45">
        <v>100.10000000000001</v>
      </c>
      <c r="CF20" s="48">
        <f t="shared" si="10"/>
        <v>981.37254901960796</v>
      </c>
      <c r="CG20" s="48">
        <f t="shared" si="11"/>
        <v>876.22549019607845</v>
      </c>
      <c r="CH20" s="48">
        <f t="shared" si="0"/>
        <v>2027.2549019607841</v>
      </c>
      <c r="CI20" s="48">
        <f t="shared" si="1"/>
        <v>2593.8235294117649</v>
      </c>
      <c r="CJ20" s="48">
        <f t="shared" si="12"/>
        <v>926.86274509803934</v>
      </c>
      <c r="CK20" s="48">
        <f t="shared" si="12"/>
        <v>2255.4901960784314</v>
      </c>
      <c r="CL20" s="48">
        <f t="shared" si="13"/>
        <v>7803.4313725490192</v>
      </c>
      <c r="CM20" s="48">
        <f t="shared" si="14"/>
        <v>1326.3725490196077</v>
      </c>
      <c r="CN20" s="48">
        <v>61.47</v>
      </c>
      <c r="CO20" s="48">
        <v>62.22</v>
      </c>
      <c r="CP20" s="48">
        <f t="shared" si="15"/>
        <v>11.599999999999994</v>
      </c>
      <c r="CQ20" s="45">
        <v>2.31</v>
      </c>
      <c r="CR20" s="45">
        <f t="shared" si="16"/>
        <v>46.829588235294111</v>
      </c>
      <c r="CS20" s="45">
        <v>0.69599999999999995</v>
      </c>
      <c r="CT20" s="45">
        <f t="shared" si="17"/>
        <v>18.053011764705882</v>
      </c>
      <c r="CU20" s="45">
        <v>1.05</v>
      </c>
      <c r="CV20" s="45">
        <f t="shared" si="18"/>
        <v>9.7320588235294139</v>
      </c>
      <c r="CW20" s="45">
        <v>3.17</v>
      </c>
      <c r="CX20" s="45">
        <f t="shared" si="19"/>
        <v>42.046009803921564</v>
      </c>
      <c r="CY20" s="48">
        <f t="shared" si="20"/>
        <v>116.66066862745097</v>
      </c>
      <c r="CZ20" s="48">
        <f t="shared" si="21"/>
        <v>104.16131127450979</v>
      </c>
      <c r="DA20" s="45">
        <v>16.7</v>
      </c>
      <c r="DB20" s="48">
        <v>5.29</v>
      </c>
      <c r="DC20" s="45">
        <f t="shared" si="22"/>
        <v>4558.6973862945251</v>
      </c>
      <c r="DD20" s="45">
        <v>1.96</v>
      </c>
      <c r="DE20" s="45">
        <f t="shared" si="23"/>
        <v>0.37051039697542532</v>
      </c>
      <c r="DF20" s="45">
        <f t="shared" si="24"/>
        <v>1689.0447782868182</v>
      </c>
      <c r="DG20" s="45">
        <v>3896.1620000000007</v>
      </c>
      <c r="DH20" s="45">
        <v>3801</v>
      </c>
      <c r="DI20" s="45">
        <f t="shared" si="25"/>
        <v>1406.37</v>
      </c>
      <c r="DJ20" s="45">
        <f t="shared" si="26"/>
        <v>1603.2617999999998</v>
      </c>
      <c r="DK20" s="45">
        <f t="shared" si="43"/>
        <v>1441.5799400000003</v>
      </c>
      <c r="DL20" s="47">
        <v>2.4</v>
      </c>
      <c r="DM20" s="47">
        <f t="shared" si="27"/>
        <v>2.34</v>
      </c>
      <c r="DN20" s="47">
        <v>2403</v>
      </c>
      <c r="DO20" s="47">
        <f t="shared" si="2"/>
        <v>0.44234404536861999</v>
      </c>
      <c r="DP20" s="45">
        <f t="shared" si="3"/>
        <v>2068.2180958614099</v>
      </c>
      <c r="DQ20" s="45">
        <f t="shared" si="4"/>
        <v>2070.8033684812367</v>
      </c>
      <c r="DR20" s="47">
        <v>0.52100000000000002</v>
      </c>
      <c r="DS20" s="47">
        <v>0.38565333333333335</v>
      </c>
      <c r="DT20" s="47">
        <v>0.38907333333333333</v>
      </c>
      <c r="DU20" s="47">
        <v>0.32203999999999999</v>
      </c>
      <c r="DV20" s="47">
        <v>0.20119333333333336</v>
      </c>
      <c r="DW20" s="47">
        <v>0.18319333333333326</v>
      </c>
      <c r="DX20" s="47">
        <v>0.23581786666666671</v>
      </c>
      <c r="DY20" s="47">
        <v>0.14479806666666667</v>
      </c>
      <c r="DZ20" s="47">
        <v>8.981026666666668E-2</v>
      </c>
      <c r="EA20" s="47">
        <v>-4.4701999999999997E-3</v>
      </c>
      <c r="EB20" s="47">
        <v>0.14915060000000002</v>
      </c>
      <c r="EC20" s="47">
        <v>0.44274006666666671</v>
      </c>
      <c r="ED20" s="47">
        <v>0.47953920000000011</v>
      </c>
      <c r="EE20" s="47">
        <v>0.12084666666666667</v>
      </c>
      <c r="EF20" s="47">
        <v>0.61790586666666658</v>
      </c>
      <c r="EG20" s="47">
        <v>1.0295778666666666</v>
      </c>
      <c r="EH20" s="47">
        <v>0.63057459999999999</v>
      </c>
      <c r="EI20" s="47">
        <v>1.0252184666666666</v>
      </c>
      <c r="EJ20" s="47">
        <v>0.67779506666666678</v>
      </c>
      <c r="EK20" s="45">
        <v>0.54836249999999997</v>
      </c>
      <c r="EL20" s="45">
        <v>0.40803124999999996</v>
      </c>
      <c r="EM20" s="45">
        <v>0.39746250000000005</v>
      </c>
      <c r="EN20" s="45">
        <v>0.36567499999999997</v>
      </c>
      <c r="EO20" s="45">
        <v>0.25087500000000001</v>
      </c>
      <c r="EP20" s="45">
        <v>0.22448124999999999</v>
      </c>
      <c r="EQ20" s="45">
        <v>0.19979231249999996</v>
      </c>
      <c r="ER20" s="45">
        <v>0.1594833125</v>
      </c>
      <c r="ES20" s="45">
        <v>5.4683374999999985E-2</v>
      </c>
      <c r="ET20" s="45">
        <v>1.3075749999999997E-2</v>
      </c>
      <c r="EU20" s="45">
        <v>0.14670606250000004</v>
      </c>
      <c r="EV20" s="45">
        <v>0.37223218749999998</v>
      </c>
      <c r="EW20" s="45">
        <v>0.41906318749999999</v>
      </c>
      <c r="EX20" s="45">
        <v>0.11479999999999999</v>
      </c>
      <c r="EY20" s="45">
        <v>0.49976956249999993</v>
      </c>
      <c r="EZ20" s="45">
        <v>0.91994275000000014</v>
      </c>
      <c r="FA20" s="45">
        <v>0.73389887500000017</v>
      </c>
      <c r="FB20" s="45">
        <v>0.92985743750000005</v>
      </c>
      <c r="FC20" s="45">
        <v>0.76757281249999998</v>
      </c>
      <c r="FD20" s="47">
        <v>0.64410833333333339</v>
      </c>
      <c r="FE20" s="47">
        <v>0.44614166666666666</v>
      </c>
      <c r="FF20" s="47">
        <v>0.43622916666666672</v>
      </c>
      <c r="FG20" s="47">
        <v>0.38665416666666674</v>
      </c>
      <c r="FH20" s="47">
        <v>0.27926250000000002</v>
      </c>
      <c r="FI20" s="47">
        <v>0.24589583333333331</v>
      </c>
      <c r="FJ20" s="47">
        <v>0.24969512500000002</v>
      </c>
      <c r="FK20" s="47">
        <v>0.19228858333333335</v>
      </c>
      <c r="FL20" s="47">
        <v>7.1303958333333348E-2</v>
      </c>
      <c r="FM20" s="47">
        <v>1.1057791666666665E-2</v>
      </c>
      <c r="FN20" s="47">
        <v>0.18162362499999998</v>
      </c>
      <c r="FO20" s="47">
        <v>0.39495437500000002</v>
      </c>
      <c r="FP20" s="47">
        <v>0.44728399999999996</v>
      </c>
      <c r="FQ20" s="47">
        <v>0.10739166666666662</v>
      </c>
      <c r="FR20" s="47">
        <v>0.66601670833333337</v>
      </c>
      <c r="FS20" s="47">
        <v>0.94625112499999997</v>
      </c>
      <c r="FT20" s="47">
        <v>0.72758241666666656</v>
      </c>
      <c r="FU20" s="47">
        <v>0.95436987500000015</v>
      </c>
      <c r="FV20" s="47">
        <v>0.76924491666666694</v>
      </c>
      <c r="FW20" s="47">
        <v>0.57526800000000022</v>
      </c>
      <c r="FX20" s="47">
        <v>0.38075200000000003</v>
      </c>
      <c r="FY20" s="47">
        <v>0.39444399999999996</v>
      </c>
      <c r="FZ20" s="47">
        <v>0.33960400000000002</v>
      </c>
      <c r="GA20" s="47">
        <v>0.255664</v>
      </c>
      <c r="GB20" s="47">
        <v>0.218196</v>
      </c>
      <c r="GC20" s="47">
        <v>0.25733879999999998</v>
      </c>
      <c r="GD20" s="47">
        <v>0.18634039999999996</v>
      </c>
      <c r="GE20" s="47">
        <v>5.701268000000001E-2</v>
      </c>
      <c r="GF20" s="47">
        <v>-1.7653119999999998E-2</v>
      </c>
      <c r="GG20" s="47">
        <v>0.20332468000000004</v>
      </c>
      <c r="GH20" s="47">
        <v>0.38443843999999999</v>
      </c>
      <c r="GI20" s="47">
        <v>0.44983675999999989</v>
      </c>
      <c r="GJ20" s="47">
        <v>8.3940000000000001E-2</v>
      </c>
      <c r="GK20" s="47">
        <v>0.69426068000000019</v>
      </c>
      <c r="GL20" s="47">
        <v>1.0943150800000001</v>
      </c>
      <c r="GM20" s="47">
        <v>0.79036023999999994</v>
      </c>
      <c r="GN20" s="47">
        <v>1.0781097999999998</v>
      </c>
      <c r="GO20" s="47">
        <v>0.82554588000000007</v>
      </c>
      <c r="GP20" s="47">
        <v>0.54662580645161296</v>
      </c>
      <c r="GQ20" s="47">
        <v>0.35619677419354834</v>
      </c>
      <c r="GR20" s="47">
        <v>0.30854516129032256</v>
      </c>
      <c r="GS20" s="47">
        <v>0.3119709677419355</v>
      </c>
      <c r="GT20" s="47">
        <v>0.21308387096774195</v>
      </c>
      <c r="GU20" s="47">
        <v>0.18550322580645162</v>
      </c>
      <c r="GV20" s="47">
        <v>0.27292164516129036</v>
      </c>
      <c r="GW20" s="47">
        <v>0.27818609677419354</v>
      </c>
      <c r="GX20" s="47">
        <v>6.617474193548388E-2</v>
      </c>
      <c r="GY20" s="47">
        <v>7.1749451612903234E-2</v>
      </c>
      <c r="GZ20" s="47">
        <v>0.21062912903225803</v>
      </c>
      <c r="HA20" s="47">
        <v>0.43869409677419358</v>
      </c>
      <c r="HB20" s="47">
        <v>0.49288519354838711</v>
      </c>
      <c r="HC20" s="47">
        <v>9.8887096774193523E-2</v>
      </c>
      <c r="HD20" s="47">
        <v>0.75459280645161286</v>
      </c>
      <c r="HE20" s="47">
        <v>0.75803416129032242</v>
      </c>
      <c r="HF20" s="47">
        <v>0.77277609677419379</v>
      </c>
      <c r="HG20" s="47">
        <v>0.79924490322580644</v>
      </c>
      <c r="HH20" s="47">
        <v>0.81181106451612917</v>
      </c>
      <c r="HI20" s="45">
        <v>0.53692666666666677</v>
      </c>
      <c r="HJ20" s="45">
        <v>0.30856333333333325</v>
      </c>
      <c r="HK20" s="45">
        <v>0.22870333333333329</v>
      </c>
      <c r="HL20" s="45">
        <v>0.2234333333333334</v>
      </c>
      <c r="HM20" s="45">
        <v>0.18459666666666663</v>
      </c>
      <c r="HN20" s="45">
        <v>0.16162999999999997</v>
      </c>
      <c r="HO20" s="45">
        <v>0.41173040000000005</v>
      </c>
      <c r="HP20" s="45">
        <v>0.40254160000000005</v>
      </c>
      <c r="HQ20" s="45">
        <v>0.15992103333333332</v>
      </c>
      <c r="HR20" s="45">
        <v>0.149062</v>
      </c>
      <c r="HS20" s="45">
        <v>0.26990960000000003</v>
      </c>
      <c r="HT20" s="45">
        <v>0.4878557666666668</v>
      </c>
      <c r="HU20" s="45">
        <v>0.53677190000000008</v>
      </c>
      <c r="HV20" s="45">
        <v>3.8836666666666672E-2</v>
      </c>
      <c r="HW20" s="45">
        <v>1.4098160999999996</v>
      </c>
      <c r="HX20" s="45">
        <v>0.67443616666666639</v>
      </c>
      <c r="HY20" s="45">
        <v>0.65783176666666632</v>
      </c>
      <c r="HZ20" s="45">
        <v>0.74329006666666653</v>
      </c>
      <c r="IA20" s="45">
        <v>0.73047109999999982</v>
      </c>
      <c r="IB20" s="48">
        <v>41.457333333000001</v>
      </c>
      <c r="IC20" s="48">
        <v>42.63</v>
      </c>
      <c r="ID20" s="48">
        <v>105.29333333</v>
      </c>
      <c r="IE20" s="48">
        <f t="shared" si="47"/>
        <v>25.706666670000004</v>
      </c>
      <c r="IF20" s="48">
        <f t="shared" si="29"/>
        <v>10.348002732008474</v>
      </c>
      <c r="IG20" s="47">
        <v>0.54620000000000002</v>
      </c>
      <c r="IH20" s="47">
        <v>0.30080000000000001</v>
      </c>
      <c r="II20" s="47">
        <v>0.15090000000000001</v>
      </c>
      <c r="IJ20" s="47">
        <v>0.17069999999999999</v>
      </c>
      <c r="IK20" s="47">
        <v>0.1414</v>
      </c>
      <c r="IL20" s="47">
        <v>0.13039999999999999</v>
      </c>
      <c r="IM20" s="47">
        <v>0.52249999999999996</v>
      </c>
      <c r="IN20" s="47">
        <v>0.56599999999999995</v>
      </c>
      <c r="IO20" s="47">
        <v>0.2752</v>
      </c>
      <c r="IP20" s="47">
        <v>0.33139999999999997</v>
      </c>
      <c r="IQ20" s="47">
        <v>0.28920000000000001</v>
      </c>
      <c r="IR20" s="47">
        <v>0.58730000000000004</v>
      </c>
      <c r="IS20" s="47">
        <v>0.61329999999999996</v>
      </c>
      <c r="IT20" s="47">
        <v>2.93E-2</v>
      </c>
      <c r="IU20" s="47">
        <v>2.2050999999999998</v>
      </c>
      <c r="IV20" s="47">
        <v>0.51180000000000003</v>
      </c>
      <c r="IW20" s="47">
        <v>0.55400000000000005</v>
      </c>
      <c r="IX20" s="47">
        <v>0.62090000000000001</v>
      </c>
      <c r="IY20" s="47">
        <v>0.65369999999999995</v>
      </c>
      <c r="IZ20" s="48">
        <v>36.589599999999997</v>
      </c>
      <c r="JA20" s="48">
        <v>36.931199999999997</v>
      </c>
      <c r="JB20" s="48">
        <v>106.88800000000001</v>
      </c>
      <c r="JC20" s="48">
        <f t="shared" si="30"/>
        <v>40.111999999999995</v>
      </c>
      <c r="JD20" s="48">
        <f t="shared" si="31"/>
        <v>22.703391999999994</v>
      </c>
      <c r="JE20" s="47">
        <v>0.43639677419354833</v>
      </c>
      <c r="JF20" s="47">
        <v>0.21698387096774197</v>
      </c>
      <c r="JG20" s="47">
        <v>0.10292580645161291</v>
      </c>
      <c r="JH20" s="47">
        <v>0.11551612903225805</v>
      </c>
      <c r="JI20" s="47">
        <v>9.8319354838709683E-2</v>
      </c>
      <c r="JJ20" s="47">
        <v>8.547096774193548E-2</v>
      </c>
      <c r="JK20" s="47">
        <v>0.58017961290322584</v>
      </c>
      <c r="JL20" s="47">
        <v>0.61725196774193547</v>
      </c>
      <c r="JM20" s="47">
        <v>0.30438103225806457</v>
      </c>
      <c r="JN20" s="47">
        <v>0.35597461290322585</v>
      </c>
      <c r="JO20" s="47">
        <v>0.33521800000000002</v>
      </c>
      <c r="JP20" s="47">
        <v>0.63131870967741921</v>
      </c>
      <c r="JQ20" s="47">
        <v>0.67137822580645179</v>
      </c>
      <c r="JR20" s="47">
        <v>1.7196774193548387E-2</v>
      </c>
      <c r="JS20" s="47">
        <v>2.7831155483870966</v>
      </c>
      <c r="JT20" s="47">
        <v>0.54344403225806459</v>
      </c>
      <c r="JU20" s="47">
        <v>0.57784525806451625</v>
      </c>
      <c r="JV20" s="47">
        <v>0.65748954838709672</v>
      </c>
      <c r="JW20" s="47">
        <v>0.68328038709677441</v>
      </c>
      <c r="JX20" s="48">
        <v>39.396818181999997</v>
      </c>
      <c r="JY20" s="48">
        <v>40.117727273</v>
      </c>
      <c r="JZ20" s="48">
        <v>125.88636364</v>
      </c>
      <c r="KA20" s="48">
        <f t="shared" si="32"/>
        <v>40.113636360000001</v>
      </c>
      <c r="KB20" s="48">
        <f t="shared" si="33"/>
        <v>24.760220976494452</v>
      </c>
      <c r="KC20" s="47">
        <v>0.50491607142857142</v>
      </c>
      <c r="KD20" s="47">
        <v>0.24640535714285722</v>
      </c>
      <c r="KE20" s="47">
        <v>9.4478571428571426E-2</v>
      </c>
      <c r="KF20" s="47">
        <v>0.11348035714285711</v>
      </c>
      <c r="KG20" s="47">
        <v>9.8492857142857146E-2</v>
      </c>
      <c r="KH20" s="47">
        <v>8.7053571428571425E-2</v>
      </c>
      <c r="KI20" s="47">
        <v>0.63219337499999984</v>
      </c>
      <c r="KJ20" s="47">
        <v>0.68409473214285688</v>
      </c>
      <c r="KK20" s="47">
        <v>0.3684126250000001</v>
      </c>
      <c r="KL20" s="47">
        <v>0.44491153571428571</v>
      </c>
      <c r="KM20" s="47">
        <v>0.34405274999999991</v>
      </c>
      <c r="KN20" s="47">
        <v>0.67289032142857141</v>
      </c>
      <c r="KO20" s="47">
        <v>0.70523480357142876</v>
      </c>
      <c r="KP20" s="47">
        <v>1.4987499999999999E-2</v>
      </c>
      <c r="KQ20" s="47">
        <v>3.4550758392857142</v>
      </c>
      <c r="KR20" s="47">
        <v>0.50333219642857152</v>
      </c>
      <c r="KS20" s="47">
        <v>0.54460453571428569</v>
      </c>
      <c r="KT20" s="47">
        <v>0.6302310357142854</v>
      </c>
      <c r="KU20" s="47">
        <v>0.66094403571428562</v>
      </c>
      <c r="KV20" s="48">
        <v>37.513750000000002</v>
      </c>
      <c r="KW20" s="48">
        <v>39.243749999999999</v>
      </c>
      <c r="KX20" s="48">
        <v>115.0125</v>
      </c>
      <c r="KY20" s="48">
        <f t="shared" si="44"/>
        <v>55.987499999999997</v>
      </c>
      <c r="KZ20" s="48">
        <f t="shared" si="45"/>
        <v>38.300753815848196</v>
      </c>
      <c r="LA20" s="47">
        <v>0.62729999999999997</v>
      </c>
      <c r="LB20" s="47">
        <v>0.29023809523809518</v>
      </c>
      <c r="LC20" s="47">
        <v>6.8523809523809515E-2</v>
      </c>
      <c r="LD20" s="47">
        <v>0.11074047619047618</v>
      </c>
      <c r="LE20" s="47">
        <v>0.10497619047619045</v>
      </c>
      <c r="LF20" s="47">
        <v>0.10108095238095241</v>
      </c>
      <c r="LG20" s="47">
        <v>0.69838211904761904</v>
      </c>
      <c r="LH20" s="47">
        <v>0.80138350000000025</v>
      </c>
      <c r="LI20" s="47">
        <v>0.44586478571428578</v>
      </c>
      <c r="LJ20" s="47">
        <v>0.61567569047619031</v>
      </c>
      <c r="LK20" s="47">
        <v>0.36690261904761912</v>
      </c>
      <c r="LL20" s="47">
        <v>0.71154319047619063</v>
      </c>
      <c r="LM20" s="47">
        <v>0.72089214285714287</v>
      </c>
      <c r="LN20" s="47">
        <v>5.7642857142857166E-3</v>
      </c>
      <c r="LO20" s="47">
        <v>4.6644098571428563</v>
      </c>
      <c r="LP20" s="47">
        <v>0.45818400000000009</v>
      </c>
      <c r="LQ20" s="47">
        <v>0.52528957142857147</v>
      </c>
      <c r="LR20" s="47">
        <v>0.60305240476190469</v>
      </c>
      <c r="LS20" s="47">
        <v>0.65218423809523807</v>
      </c>
      <c r="LT20" s="47">
        <f t="shared" si="34"/>
        <v>0.78703333829709765</v>
      </c>
      <c r="LU20" s="48">
        <v>43.642580645000002</v>
      </c>
      <c r="LV20" s="48">
        <v>42.472258064999998</v>
      </c>
      <c r="LW20" s="48">
        <v>121.38387097</v>
      </c>
      <c r="LX20" s="48">
        <f t="shared" si="46"/>
        <v>67.616129029999996</v>
      </c>
      <c r="LY20" s="48">
        <f t="shared" si="35"/>
        <v>54.186450138513017</v>
      </c>
      <c r="LZ20" s="47">
        <v>0.62132962962962968</v>
      </c>
      <c r="MA20" s="47">
        <v>0.2833814814814814</v>
      </c>
      <c r="MB20" s="47">
        <v>6.3185185185185191E-2</v>
      </c>
      <c r="MC20" s="47">
        <v>0.10270000000000001</v>
      </c>
      <c r="MD20" s="47">
        <v>9.4196296296296306E-2</v>
      </c>
      <c r="ME20" s="47">
        <v>9.2333333333333323E-2</v>
      </c>
      <c r="MF20" s="47">
        <v>0.71555903703703694</v>
      </c>
      <c r="MG20" s="47">
        <v>0.81422018518518502</v>
      </c>
      <c r="MH20" s="47">
        <v>0.46685862962962965</v>
      </c>
      <c r="MI20" s="47">
        <v>0.63379618518518521</v>
      </c>
      <c r="MJ20" s="47">
        <v>0.37345366666666663</v>
      </c>
      <c r="MK20" s="47">
        <v>0.73586896296296289</v>
      </c>
      <c r="ML20" s="47">
        <v>0.74063251851851863</v>
      </c>
      <c r="MM20" s="47">
        <v>8.5037037037037043E-3</v>
      </c>
      <c r="MN20" s="47">
        <v>5.0464631851851847</v>
      </c>
      <c r="MO20" s="47">
        <v>0.4588146666666667</v>
      </c>
      <c r="MP20" s="47">
        <v>0.52198700000000009</v>
      </c>
      <c r="MQ20" s="47">
        <v>0.60577488888888886</v>
      </c>
      <c r="MR20" s="47">
        <v>0.65174344444444443</v>
      </c>
      <c r="MS20" s="47">
        <f t="shared" si="36"/>
        <v>0.82549723212192205</v>
      </c>
      <c r="MT20" s="48">
        <v>38.159999999999997</v>
      </c>
      <c r="MU20" s="48">
        <v>39.167499999999997</v>
      </c>
      <c r="MV20" s="48">
        <v>114.65</v>
      </c>
      <c r="MW20" s="48">
        <f t="shared" si="49"/>
        <v>74.349999999999994</v>
      </c>
      <c r="MX20" s="45">
        <f t="shared" si="37"/>
        <v>60.537270768518503</v>
      </c>
      <c r="MY20" s="47">
        <v>0.55225641025641004</v>
      </c>
      <c r="MZ20" s="47">
        <v>0.25700000000000006</v>
      </c>
      <c r="NA20" s="47">
        <v>6.3446153846153833E-2</v>
      </c>
      <c r="NB20" s="47">
        <v>9.1812820512820498E-2</v>
      </c>
      <c r="NC20" s="47">
        <v>9.1402564102564116E-2</v>
      </c>
      <c r="ND20" s="47">
        <v>8.5541025641025642E-2</v>
      </c>
      <c r="NE20" s="47">
        <v>0.7135945897435898</v>
      </c>
      <c r="NF20" s="47">
        <v>0.79250028205128209</v>
      </c>
      <c r="NG20" s="47">
        <v>0.47248112820512816</v>
      </c>
      <c r="NH20" s="47">
        <v>0.60267005128205131</v>
      </c>
      <c r="NI20" s="47">
        <v>0.36427612820512817</v>
      </c>
      <c r="NJ20" s="47">
        <v>0.71487853846153848</v>
      </c>
      <c r="NK20" s="47">
        <v>0.73084651282051305</v>
      </c>
      <c r="NL20" s="47">
        <v>4.1025641025641029E-4</v>
      </c>
      <c r="NM20" s="47">
        <v>5.0228890512820517</v>
      </c>
      <c r="NN20" s="47">
        <v>0.45972123076923094</v>
      </c>
      <c r="NO20" s="47">
        <v>0.51038266666666654</v>
      </c>
      <c r="NP20" s="47">
        <v>0.60363646153846151</v>
      </c>
      <c r="NQ20" s="47">
        <v>0.64078512820512812</v>
      </c>
      <c r="NR20" s="47">
        <f t="shared" si="38"/>
        <v>0.65020044455221537</v>
      </c>
      <c r="NS20" s="47">
        <v>0.58392325581395355</v>
      </c>
      <c r="NT20" s="47">
        <v>0.29085581395348836</v>
      </c>
      <c r="NU20" s="47">
        <v>5.3413953488372086E-2</v>
      </c>
      <c r="NV20" s="47">
        <v>9.95837209302326E-2</v>
      </c>
      <c r="NW20" s="47">
        <v>9.1623255813953489E-2</v>
      </c>
      <c r="NX20" s="47">
        <v>8.9102325581395331E-2</v>
      </c>
      <c r="NY20" s="47">
        <v>0.70816390697674436</v>
      </c>
      <c r="NZ20" s="47">
        <v>0.83161841860465124</v>
      </c>
      <c r="OA20" s="47">
        <v>0.48952148837209297</v>
      </c>
      <c r="OB20" s="47">
        <v>0.68856518604651151</v>
      </c>
      <c r="OC20" s="47">
        <v>0.33475690697674421</v>
      </c>
      <c r="OD20" s="47">
        <v>0.72787748837209298</v>
      </c>
      <c r="OE20" s="47">
        <v>0.73465402325581397</v>
      </c>
      <c r="OF20" s="47">
        <v>7.9604651162790679E-3</v>
      </c>
      <c r="OG20" s="47">
        <v>4.8692106511627902</v>
      </c>
      <c r="OH20" s="47">
        <v>0.402723</v>
      </c>
      <c r="OI20" s="47">
        <v>0.47262679069767438</v>
      </c>
      <c r="OJ20" s="47">
        <v>0.55220134883720917</v>
      </c>
      <c r="OK20" s="47">
        <v>0.60459530232558134</v>
      </c>
      <c r="OL20" s="47">
        <f t="shared" si="39"/>
        <v>1.0846384090301575</v>
      </c>
      <c r="OM20" s="47">
        <v>133.06976744186048</v>
      </c>
      <c r="ON20" s="48">
        <f>AR20-OM20+2</f>
        <v>69.930232558139522</v>
      </c>
      <c r="OO20" s="48">
        <f t="shared" si="40"/>
        <v>58.155269412655485</v>
      </c>
      <c r="OP20" s="47">
        <v>0.59550000000000014</v>
      </c>
      <c r="OQ20" s="47">
        <v>0.27851428571428571</v>
      </c>
      <c r="OR20" s="47">
        <v>4.492142857142857E-2</v>
      </c>
      <c r="OS20" s="47">
        <v>8.7354761904761921E-2</v>
      </c>
      <c r="OT20" s="47">
        <v>8.3128571428571427E-2</v>
      </c>
      <c r="OU20" s="47">
        <v>8.5411904761904786E-2</v>
      </c>
      <c r="OV20" s="47">
        <v>0.74357757142857162</v>
      </c>
      <c r="OW20" s="47">
        <v>0.85898221428571442</v>
      </c>
      <c r="OX20" s="47">
        <v>0.5217155714285715</v>
      </c>
      <c r="OY20" s="47">
        <v>0.72094526190476194</v>
      </c>
      <c r="OZ20" s="47">
        <v>0.36267611904761909</v>
      </c>
      <c r="PA20" s="47">
        <v>0.75411123809523806</v>
      </c>
      <c r="PB20" s="47">
        <v>0.74852352380952414</v>
      </c>
      <c r="PC20" s="47">
        <v>4.2261904761904763E-3</v>
      </c>
      <c r="PD20" s="47">
        <v>5.8226834285714277</v>
      </c>
      <c r="PE20" s="47">
        <v>0.4223047142857142</v>
      </c>
      <c r="PF20" s="47">
        <v>0.48774842857142853</v>
      </c>
      <c r="PG20" s="47">
        <v>0.57588250000000019</v>
      </c>
      <c r="PH20" s="47">
        <v>0.62392247619047636</v>
      </c>
      <c r="PI20" s="47">
        <f t="shared" si="41"/>
        <v>1.2112441175446171</v>
      </c>
      <c r="PJ20" s="48">
        <v>121.72727272727273</v>
      </c>
      <c r="PK20" s="48">
        <f t="shared" si="6"/>
        <v>81.272727272727266</v>
      </c>
      <c r="PL20" s="45">
        <f t="shared" si="42"/>
        <v>69.811827233766238</v>
      </c>
    </row>
    <row r="21" spans="1:428" x14ac:dyDescent="0.25">
      <c r="A21" s="45">
        <v>20</v>
      </c>
      <c r="B21" s="45">
        <v>3</v>
      </c>
      <c r="C21" s="45">
        <v>203</v>
      </c>
      <c r="D21" s="45">
        <v>2</v>
      </c>
      <c r="E21" s="45" t="s">
        <v>63</v>
      </c>
      <c r="F21" s="45">
        <v>1</v>
      </c>
      <c r="G21" s="45">
        <f t="shared" si="7"/>
        <v>0</v>
      </c>
      <c r="H21" s="46">
        <v>0</v>
      </c>
      <c r="I21" s="46">
        <v>-9999</v>
      </c>
      <c r="J21" s="46">
        <v>-9999</v>
      </c>
      <c r="K21" s="46">
        <v>-9999</v>
      </c>
      <c r="L21" s="46">
        <v>-9999</v>
      </c>
      <c r="M21" s="46">
        <v>-9999</v>
      </c>
      <c r="N21" s="46">
        <v>-9999</v>
      </c>
      <c r="O21" s="48">
        <v>0</v>
      </c>
      <c r="P21" s="48">
        <v>0</v>
      </c>
      <c r="Q21" s="48">
        <v>0</v>
      </c>
      <c r="R21" s="48">
        <v>25.666666666666668</v>
      </c>
      <c r="S21" s="48">
        <v>37</v>
      </c>
      <c r="T21" s="48">
        <v>33</v>
      </c>
      <c r="U21" s="48">
        <v>45.333333333333336</v>
      </c>
      <c r="V21" s="48">
        <v>39.666666666666664</v>
      </c>
      <c r="W21" s="48">
        <v>48.666666666666664</v>
      </c>
      <c r="X21" s="48">
        <v>55.666666666666664</v>
      </c>
      <c r="Y21" s="48">
        <v>65.333333333333329</v>
      </c>
      <c r="Z21" s="48">
        <v>61.666666666666664</v>
      </c>
      <c r="AA21" s="48">
        <v>70.666666666666671</v>
      </c>
      <c r="AB21" s="48">
        <v>76.333333333333329</v>
      </c>
      <c r="AC21" s="48">
        <v>83</v>
      </c>
      <c r="AD21" s="48">
        <v>70.666666666666671</v>
      </c>
      <c r="AE21" s="48">
        <v>81.666666666666671</v>
      </c>
      <c r="AF21" s="48">
        <f t="shared" si="8"/>
        <v>69.555555555555557</v>
      </c>
      <c r="AG21" s="48">
        <f t="shared" si="9"/>
        <v>69.555555555555557</v>
      </c>
      <c r="AH21" s="48">
        <v>69.666666666666671</v>
      </c>
      <c r="AI21" s="48">
        <v>76.666666666666671</v>
      </c>
      <c r="AJ21" s="48">
        <v>131</v>
      </c>
      <c r="AK21" s="48">
        <v>147</v>
      </c>
      <c r="AL21" s="48">
        <v>166</v>
      </c>
      <c r="AM21" s="48">
        <v>171</v>
      </c>
      <c r="AN21" s="48">
        <v>178</v>
      </c>
      <c r="AO21" s="48">
        <v>189</v>
      </c>
      <c r="AP21" s="48">
        <v>199</v>
      </c>
      <c r="AQ21" s="48">
        <v>199</v>
      </c>
      <c r="AR21" s="48">
        <v>201</v>
      </c>
      <c r="AS21" s="48">
        <v>203</v>
      </c>
      <c r="AT21" s="43">
        <v>-9999</v>
      </c>
      <c r="AU21" s="43">
        <v>-9999</v>
      </c>
      <c r="AV21" s="43">
        <v>-9999</v>
      </c>
      <c r="AW21" s="43">
        <v>-9999</v>
      </c>
      <c r="AX21" s="43">
        <v>-9999</v>
      </c>
      <c r="AY21" s="43">
        <v>-9999</v>
      </c>
      <c r="AZ21" s="43">
        <v>-9999</v>
      </c>
      <c r="BA21" s="43">
        <v>-9999</v>
      </c>
      <c r="BB21" s="43">
        <v>-9999</v>
      </c>
      <c r="BC21" s="43">
        <v>-9999</v>
      </c>
      <c r="BD21" s="43">
        <v>-9999</v>
      </c>
      <c r="BE21" s="43">
        <v>-9999</v>
      </c>
      <c r="BF21" s="43">
        <v>-9999</v>
      </c>
      <c r="BG21" s="43">
        <v>-9999</v>
      </c>
      <c r="BH21" s="43">
        <v>-9999</v>
      </c>
      <c r="BI21" s="43">
        <v>-9999</v>
      </c>
      <c r="BJ21" s="43">
        <v>-9999</v>
      </c>
      <c r="BK21" s="43">
        <v>-9999</v>
      </c>
      <c r="BL21" s="43">
        <v>-9999</v>
      </c>
      <c r="BM21" s="43">
        <v>-9999</v>
      </c>
      <c r="BN21" s="43">
        <v>-9999</v>
      </c>
      <c r="BO21" s="43">
        <v>-9999</v>
      </c>
      <c r="BP21" s="43">
        <v>-9999</v>
      </c>
      <c r="BQ21" s="43">
        <v>-9999</v>
      </c>
      <c r="BR21" s="43">
        <v>-9999</v>
      </c>
      <c r="BS21" s="43">
        <v>-9999</v>
      </c>
      <c r="BT21" s="43">
        <v>-9999</v>
      </c>
      <c r="BU21" s="43">
        <v>-9999</v>
      </c>
      <c r="BV21" s="43">
        <v>-9999</v>
      </c>
      <c r="BW21" s="43">
        <v>-9999</v>
      </c>
      <c r="BX21" s="48">
        <v>220.39</v>
      </c>
      <c r="BY21" s="45">
        <v>16</v>
      </c>
      <c r="BZ21" s="45">
        <v>210.35000000000002</v>
      </c>
      <c r="CA21" s="45">
        <v>86</v>
      </c>
      <c r="CB21" s="45">
        <v>89.310000000000016</v>
      </c>
      <c r="CC21" s="45">
        <v>234.42</v>
      </c>
      <c r="CD21" s="45">
        <v>125.44999999999999</v>
      </c>
      <c r="CE21" s="45">
        <v>108.41</v>
      </c>
      <c r="CF21" s="48">
        <f t="shared" si="10"/>
        <v>1062.8431372549019</v>
      </c>
      <c r="CG21" s="48">
        <f t="shared" si="11"/>
        <v>948.96708683473378</v>
      </c>
      <c r="CH21" s="48">
        <f t="shared" si="0"/>
        <v>2160.6862745098038</v>
      </c>
      <c r="CI21" s="48">
        <f t="shared" si="1"/>
        <v>2062.2549019607845</v>
      </c>
      <c r="CJ21" s="48">
        <f t="shared" si="12"/>
        <v>875.58823529411779</v>
      </c>
      <c r="CK21" s="48">
        <f t="shared" si="12"/>
        <v>2298.2352941176468</v>
      </c>
      <c r="CL21" s="48">
        <f t="shared" si="13"/>
        <v>7396.7647058823532</v>
      </c>
      <c r="CM21" s="48">
        <f t="shared" si="14"/>
        <v>1229.9019607843138</v>
      </c>
      <c r="CN21" s="48">
        <v>60.92</v>
      </c>
      <c r="CO21" s="48">
        <v>64.13</v>
      </c>
      <c r="CP21" s="48">
        <f t="shared" si="15"/>
        <v>0.39999999999999147</v>
      </c>
      <c r="CQ21" s="45">
        <v>2.39</v>
      </c>
      <c r="CR21" s="45">
        <f t="shared" si="16"/>
        <v>51.64040196078431</v>
      </c>
      <c r="CS21" s="45">
        <v>0.79600000000000004</v>
      </c>
      <c r="CT21" s="45">
        <f t="shared" si="17"/>
        <v>16.415549019607845</v>
      </c>
      <c r="CU21" s="45">
        <v>1.1399999999999999</v>
      </c>
      <c r="CV21" s="45">
        <f t="shared" si="18"/>
        <v>9.9817058823529425</v>
      </c>
      <c r="CW21" s="45">
        <v>3.56</v>
      </c>
      <c r="CX21" s="45">
        <f t="shared" si="19"/>
        <v>43.784509803921573</v>
      </c>
      <c r="CY21" s="48">
        <f t="shared" si="20"/>
        <v>121.82216666666667</v>
      </c>
      <c r="CZ21" s="48">
        <f t="shared" si="21"/>
        <v>108.76979166666666</v>
      </c>
      <c r="DA21" s="45">
        <v>16.7</v>
      </c>
      <c r="DB21" s="48">
        <v>4.7699999999999996</v>
      </c>
      <c r="DC21" s="45">
        <f t="shared" si="22"/>
        <v>4110.5834655245526</v>
      </c>
      <c r="DD21" s="45">
        <v>1.78</v>
      </c>
      <c r="DE21" s="45">
        <f t="shared" si="23"/>
        <v>0.37316561844863738</v>
      </c>
      <c r="DF21" s="45">
        <f t="shared" si="24"/>
        <v>1533.9284210972125</v>
      </c>
      <c r="DG21" s="46">
        <v>-9999</v>
      </c>
      <c r="DH21" s="45">
        <v>3105.2749999999992</v>
      </c>
      <c r="DI21" s="45">
        <f t="shared" si="25"/>
        <v>1148.9517499999997</v>
      </c>
      <c r="DJ21" s="45">
        <f t="shared" si="26"/>
        <v>1309.8049949999995</v>
      </c>
      <c r="DK21" s="46">
        <v>-9999</v>
      </c>
      <c r="DL21" s="47">
        <v>2.2200000000000002</v>
      </c>
      <c r="DM21" s="47">
        <f t="shared" si="27"/>
        <v>2.16</v>
      </c>
      <c r="DN21" s="47">
        <v>2224</v>
      </c>
      <c r="DO21" s="47">
        <f t="shared" si="2"/>
        <v>0.45283018867924535</v>
      </c>
      <c r="DP21" s="45">
        <f t="shared" si="3"/>
        <v>1913.1017386718045</v>
      </c>
      <c r="DQ21" s="45">
        <f t="shared" si="4"/>
        <v>1916.5487688315734</v>
      </c>
      <c r="DR21" s="47">
        <v>0.52015882352941178</v>
      </c>
      <c r="DS21" s="47">
        <v>0.38403529411764703</v>
      </c>
      <c r="DT21" s="47">
        <v>0.38982941176470587</v>
      </c>
      <c r="DU21" s="47">
        <v>0.32368235294117648</v>
      </c>
      <c r="DV21" s="47">
        <v>0.19877058823529414</v>
      </c>
      <c r="DW21" s="47">
        <v>0.18447058823529411</v>
      </c>
      <c r="DX21" s="47">
        <v>0.23259976470588239</v>
      </c>
      <c r="DY21" s="47">
        <v>0.14298682352941175</v>
      </c>
      <c r="DZ21" s="47">
        <v>8.5287764705882355E-2</v>
      </c>
      <c r="EA21" s="47">
        <v>-7.4761176470588258E-3</v>
      </c>
      <c r="EB21" s="47">
        <v>0.15030535294117645</v>
      </c>
      <c r="EC21" s="47">
        <v>0.44681358823529416</v>
      </c>
      <c r="ED21" s="47">
        <v>0.4762257647058824</v>
      </c>
      <c r="EE21" s="47">
        <v>0.12491176470588235</v>
      </c>
      <c r="EF21" s="47">
        <v>0.60700552941176467</v>
      </c>
      <c r="EG21" s="47">
        <v>1.0544461764705881</v>
      </c>
      <c r="EH21" s="47">
        <v>0.64589288235294107</v>
      </c>
      <c r="EI21" s="47">
        <v>1.0472312352941178</v>
      </c>
      <c r="EJ21" s="47">
        <v>0.69185464705882338</v>
      </c>
      <c r="EK21" s="45">
        <v>0.58935000000000015</v>
      </c>
      <c r="EL21" s="45">
        <v>0.43414999999999998</v>
      </c>
      <c r="EM21" s="45">
        <v>0.4190625</v>
      </c>
      <c r="EN21" s="45">
        <v>0.38796249999999999</v>
      </c>
      <c r="EO21" s="45">
        <v>0.25922499999999998</v>
      </c>
      <c r="EP21" s="45">
        <v>0.23712500000000006</v>
      </c>
      <c r="EQ21" s="45">
        <v>0.20581262500000003</v>
      </c>
      <c r="ER21" s="45">
        <v>0.16860231249999999</v>
      </c>
      <c r="ES21" s="45">
        <v>5.6108562500000049E-2</v>
      </c>
      <c r="ET21" s="45">
        <v>1.7600125000000001E-2</v>
      </c>
      <c r="EU21" s="45">
        <v>0.15144668750000001</v>
      </c>
      <c r="EV21" s="45">
        <v>0.38884000000000007</v>
      </c>
      <c r="EW21" s="45">
        <v>0.42595587500000004</v>
      </c>
      <c r="EX21" s="45">
        <v>0.12873749999999998</v>
      </c>
      <c r="EY21" s="45">
        <v>0.51874187499999991</v>
      </c>
      <c r="EZ21" s="45">
        <v>0.8979140000000001</v>
      </c>
      <c r="FA21" s="45">
        <v>0.73546631250000005</v>
      </c>
      <c r="FB21" s="45">
        <v>0.9110764375</v>
      </c>
      <c r="FC21" s="45">
        <v>0.76988337500000004</v>
      </c>
      <c r="FD21" s="47">
        <v>0.61420833333333347</v>
      </c>
      <c r="FE21" s="47">
        <v>0.42902083333333324</v>
      </c>
      <c r="FF21" s="47">
        <v>0.42745000000000005</v>
      </c>
      <c r="FG21" s="47">
        <v>0.37382916666666671</v>
      </c>
      <c r="FH21" s="47">
        <v>0.26961249999999998</v>
      </c>
      <c r="FI21" s="47">
        <v>0.23608750000000003</v>
      </c>
      <c r="FJ21" s="47">
        <v>0.24332104166666665</v>
      </c>
      <c r="FK21" s="47">
        <v>0.17925179166666663</v>
      </c>
      <c r="FL21" s="47">
        <v>6.8828375000000011E-2</v>
      </c>
      <c r="FM21" s="47">
        <v>1.839041666666667E-3</v>
      </c>
      <c r="FN21" s="47">
        <v>0.17747704166666667</v>
      </c>
      <c r="FO21" s="47">
        <v>0.3898635416666667</v>
      </c>
      <c r="FP21" s="47">
        <v>0.44464737500000001</v>
      </c>
      <c r="FQ21" s="47">
        <v>0.10421666666666664</v>
      </c>
      <c r="FR21" s="47">
        <v>0.64375416666666663</v>
      </c>
      <c r="FS21" s="47">
        <v>0.99204174999999994</v>
      </c>
      <c r="FT21" s="47">
        <v>0.72982191666666685</v>
      </c>
      <c r="FU21" s="47">
        <v>0.99309083333333348</v>
      </c>
      <c r="FV21" s="47">
        <v>0.77040050000000004</v>
      </c>
      <c r="FW21" s="47">
        <v>0.63139565217391291</v>
      </c>
      <c r="FX21" s="47">
        <v>0.41776956521739134</v>
      </c>
      <c r="FY21" s="47">
        <v>0.42802173913043484</v>
      </c>
      <c r="FZ21" s="47">
        <v>0.37096521739130434</v>
      </c>
      <c r="GA21" s="47">
        <v>0.27221739130434786</v>
      </c>
      <c r="GB21" s="47">
        <v>0.2368521739130435</v>
      </c>
      <c r="GC21" s="47">
        <v>0.25979669565217384</v>
      </c>
      <c r="GD21" s="47">
        <v>0.1919645652173913</v>
      </c>
      <c r="GE21" s="47">
        <v>5.9358173913043488E-2</v>
      </c>
      <c r="GF21" s="47">
        <v>-1.2078E-2</v>
      </c>
      <c r="GG21" s="47">
        <v>0.20360765217391308</v>
      </c>
      <c r="GH21" s="47">
        <v>0.39734430434782608</v>
      </c>
      <c r="GI21" s="47">
        <v>0.45430830434782604</v>
      </c>
      <c r="GJ21" s="47">
        <v>9.8747826086956536E-2</v>
      </c>
      <c r="GK21" s="47">
        <v>0.70333760869565221</v>
      </c>
      <c r="GL21" s="47">
        <v>1.0682414347826086</v>
      </c>
      <c r="GM21" s="47">
        <v>0.78413239130434786</v>
      </c>
      <c r="GN21" s="47">
        <v>1.0562742608695657</v>
      </c>
      <c r="GO21" s="47">
        <v>0.82046808695652163</v>
      </c>
      <c r="GP21" s="47">
        <v>0.527141935483871</v>
      </c>
      <c r="GQ21" s="47">
        <v>0.35558387096774197</v>
      </c>
      <c r="GR21" s="47">
        <v>0.32049999999999995</v>
      </c>
      <c r="GS21" s="47">
        <v>0.317541935483871</v>
      </c>
      <c r="GT21" s="47">
        <v>0.21701290322580649</v>
      </c>
      <c r="GU21" s="47">
        <v>0.18841290322580642</v>
      </c>
      <c r="GV21" s="47">
        <v>0.24828845161290319</v>
      </c>
      <c r="GW21" s="47">
        <v>0.24370293548387104</v>
      </c>
      <c r="GX21" s="47">
        <v>5.6564903225806443E-2</v>
      </c>
      <c r="GY21" s="47">
        <v>5.1700451612903223E-2</v>
      </c>
      <c r="GZ21" s="47">
        <v>0.19446064516129036</v>
      </c>
      <c r="HA21" s="47">
        <v>0.41661719354838705</v>
      </c>
      <c r="HB21" s="47">
        <v>0.47323319354838705</v>
      </c>
      <c r="HC21" s="47">
        <v>0.10052903225806453</v>
      </c>
      <c r="HD21" s="47">
        <v>0.66261432258064501</v>
      </c>
      <c r="HE21" s="47">
        <v>0.80085722580645169</v>
      </c>
      <c r="HF21" s="47">
        <v>0.78415816129032256</v>
      </c>
      <c r="HG21" s="47">
        <v>0.83245838709677389</v>
      </c>
      <c r="HH21" s="47">
        <v>0.81863129032258086</v>
      </c>
      <c r="HI21" s="45">
        <v>0.48312580645161285</v>
      </c>
      <c r="HJ21" s="45">
        <v>0.29186129032258057</v>
      </c>
      <c r="HK21" s="45">
        <v>0.24723225806451604</v>
      </c>
      <c r="HL21" s="45">
        <v>0.22775161290322579</v>
      </c>
      <c r="HM21" s="45">
        <v>0.18378064516129031</v>
      </c>
      <c r="HN21" s="45">
        <v>0.15836774193548386</v>
      </c>
      <c r="HO21" s="45">
        <v>0.35842903225806449</v>
      </c>
      <c r="HP21" s="45">
        <v>0.32311329032258063</v>
      </c>
      <c r="HQ21" s="45">
        <v>0.1236598064516129</v>
      </c>
      <c r="HR21" s="45">
        <v>8.3743064516129048E-2</v>
      </c>
      <c r="HS21" s="45">
        <v>0.24619893548387103</v>
      </c>
      <c r="HT21" s="45">
        <v>0.44824032258064511</v>
      </c>
      <c r="HU21" s="45">
        <v>0.50563925806451593</v>
      </c>
      <c r="HV21" s="45">
        <v>4.3970967741935485E-2</v>
      </c>
      <c r="HW21" s="45">
        <v>1.1306616129032256</v>
      </c>
      <c r="HX21" s="45">
        <v>0.76707664516129015</v>
      </c>
      <c r="HY21" s="45">
        <v>0.69055558064516109</v>
      </c>
      <c r="HZ21" s="45">
        <v>0.81256790322580619</v>
      </c>
      <c r="IA21" s="45">
        <v>0.75175961290322557</v>
      </c>
      <c r="IB21" s="48">
        <v>45.924999999999997</v>
      </c>
      <c r="IC21" s="48">
        <v>42.61</v>
      </c>
      <c r="ID21" s="48">
        <v>109.53749999999999</v>
      </c>
      <c r="IE21" s="48">
        <f t="shared" si="47"/>
        <v>21.462500000000006</v>
      </c>
      <c r="IF21" s="48">
        <f t="shared" si="29"/>
        <v>6.9348189935483884</v>
      </c>
      <c r="IG21" s="47">
        <v>0.46339999999999998</v>
      </c>
      <c r="IH21" s="47">
        <v>0.26690000000000003</v>
      </c>
      <c r="II21" s="47">
        <v>0.1757</v>
      </c>
      <c r="IJ21" s="47">
        <v>0.17910000000000001</v>
      </c>
      <c r="IK21" s="47">
        <v>0.14299999999999999</v>
      </c>
      <c r="IL21" s="47">
        <v>0.12720000000000001</v>
      </c>
      <c r="IM21" s="47">
        <v>0.441</v>
      </c>
      <c r="IN21" s="47">
        <v>0.44950000000000001</v>
      </c>
      <c r="IO21" s="47">
        <v>0.19670000000000001</v>
      </c>
      <c r="IP21" s="47">
        <v>0.20660000000000001</v>
      </c>
      <c r="IQ21" s="47">
        <v>0.26829999999999998</v>
      </c>
      <c r="IR21" s="47">
        <v>0.5272</v>
      </c>
      <c r="IS21" s="47">
        <v>0.56820000000000004</v>
      </c>
      <c r="IT21" s="47">
        <v>3.61E-2</v>
      </c>
      <c r="IU21" s="47">
        <v>1.5995999999999999</v>
      </c>
      <c r="IV21" s="47">
        <v>0.60009999999999997</v>
      </c>
      <c r="IW21" s="47">
        <v>0.61019999999999996</v>
      </c>
      <c r="IX21" s="47">
        <v>0.68420000000000003</v>
      </c>
      <c r="IY21" s="47">
        <v>0.69240000000000002</v>
      </c>
      <c r="IZ21" s="48">
        <v>36.46962963</v>
      </c>
      <c r="JA21" s="48">
        <v>36.804074073999999</v>
      </c>
      <c r="JB21" s="48">
        <v>115.03703704</v>
      </c>
      <c r="JC21" s="48">
        <f t="shared" si="30"/>
        <v>31.962962959999999</v>
      </c>
      <c r="JD21" s="48">
        <f t="shared" si="31"/>
        <v>14.36735185052</v>
      </c>
      <c r="JE21" s="47">
        <v>0.34707812499999996</v>
      </c>
      <c r="JF21" s="47">
        <v>0.18649999999999997</v>
      </c>
      <c r="JG21" s="47">
        <v>0.12405000000000001</v>
      </c>
      <c r="JH21" s="47">
        <v>0.12453749999999998</v>
      </c>
      <c r="JI21" s="47">
        <v>9.7781249999999958E-2</v>
      </c>
      <c r="JJ21" s="47">
        <v>8.3134374999999996E-2</v>
      </c>
      <c r="JK21" s="47">
        <v>0.46876671875000003</v>
      </c>
      <c r="JL21" s="47">
        <v>0.47030353124999991</v>
      </c>
      <c r="JM21" s="47">
        <v>0.19819734375000003</v>
      </c>
      <c r="JN21" s="47">
        <v>0.20012587499999995</v>
      </c>
      <c r="JO21" s="47">
        <v>0.29914071875000003</v>
      </c>
      <c r="JP21" s="47">
        <v>0.55819978124999992</v>
      </c>
      <c r="JQ21" s="47">
        <v>0.61104981250000001</v>
      </c>
      <c r="JR21" s="47">
        <v>2.6756250000000006E-2</v>
      </c>
      <c r="JS21" s="47">
        <v>1.7925207812500001</v>
      </c>
      <c r="JT21" s="47">
        <v>0.63739796874999999</v>
      </c>
      <c r="JU21" s="47">
        <v>0.63938106250000004</v>
      </c>
      <c r="JV21" s="47">
        <v>0.72035268749999981</v>
      </c>
      <c r="JW21" s="47">
        <v>0.7218610000000002</v>
      </c>
      <c r="JX21" s="48">
        <v>44.174347826000002</v>
      </c>
      <c r="JY21" s="48">
        <v>40.215652173999999</v>
      </c>
      <c r="JZ21" s="48">
        <v>139.01304347999999</v>
      </c>
      <c r="KA21" s="48">
        <f t="shared" si="32"/>
        <v>26.986956520000007</v>
      </c>
      <c r="KB21" s="48">
        <f t="shared" si="33"/>
        <v>12.692060949046212</v>
      </c>
      <c r="KC21" s="47">
        <v>0.38587358490566026</v>
      </c>
      <c r="KD21" s="47">
        <v>0.19470754716981131</v>
      </c>
      <c r="KE21" s="47">
        <v>0.11364339622641506</v>
      </c>
      <c r="KF21" s="47">
        <v>0.11373396226415092</v>
      </c>
      <c r="KG21" s="47">
        <v>9.6673584905660331E-2</v>
      </c>
      <c r="KH21" s="47">
        <v>7.9664150943396211E-2</v>
      </c>
      <c r="KI21" s="47">
        <v>0.54149235849056609</v>
      </c>
      <c r="KJ21" s="47">
        <v>0.54201309433962264</v>
      </c>
      <c r="KK21" s="47">
        <v>0.26102247169811327</v>
      </c>
      <c r="KL21" s="47">
        <v>0.26175732075471692</v>
      </c>
      <c r="KM21" s="47">
        <v>0.32802660377358484</v>
      </c>
      <c r="KN21" s="47">
        <v>0.59680464150943402</v>
      </c>
      <c r="KO21" s="47">
        <v>0.65526190566037734</v>
      </c>
      <c r="KP21" s="47">
        <v>1.7060377358490565E-2</v>
      </c>
      <c r="KQ21" s="47">
        <v>2.4128959811320754</v>
      </c>
      <c r="KR21" s="47">
        <v>0.60775073584905659</v>
      </c>
      <c r="KS21" s="47">
        <v>0.60777858490566028</v>
      </c>
      <c r="KT21" s="47">
        <v>0.7043173584905662</v>
      </c>
      <c r="KU21" s="47">
        <v>0.70442654716981112</v>
      </c>
      <c r="KV21" s="48">
        <v>37.353666666999999</v>
      </c>
      <c r="KW21" s="48">
        <v>39.271000000000001</v>
      </c>
      <c r="KX21" s="48">
        <v>131.32666667000001</v>
      </c>
      <c r="KY21" s="48">
        <f t="shared" si="44"/>
        <v>39.673333329999991</v>
      </c>
      <c r="KZ21" s="48">
        <f t="shared" si="45"/>
        <v>21.503466160960581</v>
      </c>
      <c r="LA21" s="47">
        <v>0.43362307692307694</v>
      </c>
      <c r="LB21" s="47">
        <v>0.21192564102564099</v>
      </c>
      <c r="LC21" s="47">
        <v>9.4325641025641019E-2</v>
      </c>
      <c r="LD21" s="47">
        <v>0.11034871794871795</v>
      </c>
      <c r="LE21" s="47">
        <v>9.9035897435897441E-2</v>
      </c>
      <c r="LF21" s="47">
        <v>8.7607692307692303E-2</v>
      </c>
      <c r="LG21" s="47">
        <v>0.58751292307692304</v>
      </c>
      <c r="LH21" s="47">
        <v>0.63595407692307682</v>
      </c>
      <c r="LI21" s="47">
        <v>0.31122935897435894</v>
      </c>
      <c r="LJ21" s="47">
        <v>0.38194787179487183</v>
      </c>
      <c r="LK21" s="47">
        <v>0.34104389743589741</v>
      </c>
      <c r="LL21" s="47">
        <v>0.6227093846153845</v>
      </c>
      <c r="LM21" s="47">
        <v>0.65914400000000006</v>
      </c>
      <c r="LN21" s="47">
        <v>1.1312820512820513E-2</v>
      </c>
      <c r="LO21" s="47">
        <v>2.9728261025641021</v>
      </c>
      <c r="LP21" s="47">
        <v>0.54251543589743589</v>
      </c>
      <c r="LQ21" s="47">
        <v>0.58375546153846158</v>
      </c>
      <c r="LR21" s="47">
        <v>0.6582805128205127</v>
      </c>
      <c r="LS21" s="47">
        <v>0.68910184615384618</v>
      </c>
      <c r="LT21" s="47">
        <f t="shared" si="34"/>
        <v>0.21857370120297503</v>
      </c>
      <c r="LU21" s="48">
        <v>43.691764706000001</v>
      </c>
      <c r="LV21" s="48">
        <v>42.371176470999998</v>
      </c>
      <c r="LW21" s="48">
        <v>120.47058824</v>
      </c>
      <c r="LX21" s="48">
        <f t="shared" si="46"/>
        <v>68.529411760000002</v>
      </c>
      <c r="LY21" s="48">
        <f t="shared" si="35"/>
        <v>43.581558797912244</v>
      </c>
      <c r="LZ21" s="47">
        <v>0.35114642857142858</v>
      </c>
      <c r="MA21" s="47">
        <v>0.16977499999999998</v>
      </c>
      <c r="MB21" s="47">
        <v>9.1082142857142848E-2</v>
      </c>
      <c r="MC21" s="47">
        <v>0.10105357142857141</v>
      </c>
      <c r="MD21" s="47">
        <v>8.3517857142857158E-2</v>
      </c>
      <c r="ME21" s="47">
        <v>6.9896428571428568E-2</v>
      </c>
      <c r="MF21" s="47">
        <v>0.54919350000000011</v>
      </c>
      <c r="MG21" s="47">
        <v>0.58372685714285721</v>
      </c>
      <c r="MH21" s="47">
        <v>0.25121571428571426</v>
      </c>
      <c r="MI21" s="47">
        <v>0.29961582142857152</v>
      </c>
      <c r="MJ21" s="47">
        <v>0.34724824999999998</v>
      </c>
      <c r="MK21" s="47">
        <v>0.6123624642857145</v>
      </c>
      <c r="ML21" s="47">
        <v>0.66493317857142853</v>
      </c>
      <c r="MM21" s="47">
        <v>1.7535714285714286E-2</v>
      </c>
      <c r="MN21" s="47">
        <v>2.5015947499999998</v>
      </c>
      <c r="MO21" s="47">
        <v>0.600634</v>
      </c>
      <c r="MP21" s="47">
        <v>0.63614549999999992</v>
      </c>
      <c r="MQ21" s="47">
        <v>0.70331239285714275</v>
      </c>
      <c r="MR21" s="47">
        <v>0.72957764285714277</v>
      </c>
      <c r="MS21" s="47">
        <f t="shared" si="36"/>
        <v>0.12106262949456922</v>
      </c>
      <c r="MT21" s="48">
        <v>38.206363635999999</v>
      </c>
      <c r="MU21" s="48">
        <v>39.248181817999999</v>
      </c>
      <c r="MV21" s="48">
        <v>123.37272727</v>
      </c>
      <c r="MW21" s="48">
        <f t="shared" si="49"/>
        <v>65.627272730000001</v>
      </c>
      <c r="MX21" s="45">
        <f t="shared" si="37"/>
        <v>38.308401653540038</v>
      </c>
      <c r="MY21" s="47">
        <v>0.36944444444444446</v>
      </c>
      <c r="MZ21" s="47">
        <v>0.17130555555555549</v>
      </c>
      <c r="NA21" s="47">
        <v>7.5686111111111107E-2</v>
      </c>
      <c r="NB21" s="47">
        <v>8.5111111111111123E-2</v>
      </c>
      <c r="NC21" s="47">
        <v>7.9730555555555555E-2</v>
      </c>
      <c r="ND21" s="47">
        <v>6.7991666666666645E-2</v>
      </c>
      <c r="NE21" s="47">
        <v>0.61990316666666667</v>
      </c>
      <c r="NF21" s="47">
        <v>0.65378127777777761</v>
      </c>
      <c r="NG21" s="47">
        <v>0.33078552777777775</v>
      </c>
      <c r="NH21" s="47">
        <v>0.38169036111111115</v>
      </c>
      <c r="NI21" s="47">
        <v>0.36533244444444452</v>
      </c>
      <c r="NJ21" s="47">
        <v>0.64070780555555551</v>
      </c>
      <c r="NK21" s="47">
        <v>0.68558877777777782</v>
      </c>
      <c r="NL21" s="47">
        <v>5.3805555555555551E-3</v>
      </c>
      <c r="NM21" s="47">
        <v>3.3588696666666671</v>
      </c>
      <c r="NN21" s="47">
        <v>0.56282883333333322</v>
      </c>
      <c r="NO21" s="47">
        <v>0.59230094444444448</v>
      </c>
      <c r="NP21" s="47">
        <v>0.67915094444444435</v>
      </c>
      <c r="NQ21" s="47">
        <v>0.70071030555555558</v>
      </c>
      <c r="NR21" s="47">
        <f t="shared" si="38"/>
        <v>0.17740407608584821</v>
      </c>
      <c r="NS21" s="47">
        <v>0.38900222222222225</v>
      </c>
      <c r="NT21" s="47">
        <v>0.20020444444444435</v>
      </c>
      <c r="NU21" s="47">
        <v>6.561111111111112E-2</v>
      </c>
      <c r="NV21" s="47">
        <v>8.8757777777777797E-2</v>
      </c>
      <c r="NW21" s="47">
        <v>7.5513333333333335E-2</v>
      </c>
      <c r="NX21" s="47">
        <v>6.6171111111111111E-2</v>
      </c>
      <c r="NY21" s="47">
        <v>0.62103144444444458</v>
      </c>
      <c r="NZ21" s="47">
        <v>0.70299191111111115</v>
      </c>
      <c r="OA21" s="47">
        <v>0.38135795555555563</v>
      </c>
      <c r="OB21" s="47">
        <v>0.50139713333333324</v>
      </c>
      <c r="OC21" s="47">
        <v>0.3168744</v>
      </c>
      <c r="OD21" s="47">
        <v>0.6695313111111113</v>
      </c>
      <c r="OE21" s="47">
        <v>0.70493906666666661</v>
      </c>
      <c r="OF21" s="47">
        <v>1.3244444444444444E-2</v>
      </c>
      <c r="OG21" s="47">
        <v>3.3921196444444446</v>
      </c>
      <c r="OH21" s="47">
        <v>0.4519473555555556</v>
      </c>
      <c r="OI21" s="47">
        <v>0.51041346666666665</v>
      </c>
      <c r="OJ21" s="47">
        <v>0.58323788888888894</v>
      </c>
      <c r="OK21" s="47">
        <v>0.62769182222222242</v>
      </c>
      <c r="OL21" s="47">
        <f t="shared" si="39"/>
        <v>0.34268220044030434</v>
      </c>
      <c r="OM21" s="47">
        <v>155.19999999999999</v>
      </c>
      <c r="ON21" s="48">
        <f>AR21-OM21+2</f>
        <v>47.800000000000011</v>
      </c>
      <c r="OO21" s="48">
        <f t="shared" si="40"/>
        <v>33.603013351111123</v>
      </c>
      <c r="OP21" s="47">
        <v>0.41635238095238103</v>
      </c>
      <c r="OQ21" s="47">
        <v>0.19689285714285715</v>
      </c>
      <c r="OR21" s="47">
        <v>5.5307142857142853E-2</v>
      </c>
      <c r="OS21" s="47">
        <v>7.6099999999999987E-2</v>
      </c>
      <c r="OT21" s="47">
        <v>6.7769047619047618E-2</v>
      </c>
      <c r="OU21" s="47">
        <v>6.340238095238096E-2</v>
      </c>
      <c r="OV21" s="47">
        <v>0.68389809523809519</v>
      </c>
      <c r="OW21" s="47">
        <v>0.75761554761904759</v>
      </c>
      <c r="OX21" s="47">
        <v>0.4378312142857142</v>
      </c>
      <c r="OY21" s="47">
        <v>0.55651130952380945</v>
      </c>
      <c r="OZ21" s="47">
        <v>0.35497557142857139</v>
      </c>
      <c r="PA21" s="47">
        <v>0.7152261190476189</v>
      </c>
      <c r="PB21" s="47">
        <v>0.73187988095238099</v>
      </c>
      <c r="PC21" s="47">
        <v>8.3309523809523799E-3</v>
      </c>
      <c r="PD21" s="47">
        <v>4.5324324523809549</v>
      </c>
      <c r="PE21" s="47">
        <v>0.47010266666666667</v>
      </c>
      <c r="PF21" s="47">
        <v>0.51942007142857149</v>
      </c>
      <c r="PG21" s="47">
        <v>0.60820045238095233</v>
      </c>
      <c r="PH21" s="47">
        <v>0.64462628571428571</v>
      </c>
      <c r="PI21" s="47">
        <f t="shared" si="41"/>
        <v>0.4180394153244405</v>
      </c>
      <c r="PJ21" s="48">
        <v>141.23809523809524</v>
      </c>
      <c r="PK21" s="48">
        <f t="shared" si="6"/>
        <v>61.761904761904759</v>
      </c>
      <c r="PL21" s="45">
        <f t="shared" si="42"/>
        <v>46.791779298185936</v>
      </c>
    </row>
    <row r="22" spans="1:428" x14ac:dyDescent="0.25">
      <c r="A22" s="45">
        <v>21</v>
      </c>
      <c r="B22" s="45">
        <v>3</v>
      </c>
      <c r="C22" s="45">
        <v>303</v>
      </c>
      <c r="D22" s="45">
        <v>3</v>
      </c>
      <c r="E22" s="45" t="s">
        <v>60</v>
      </c>
      <c r="F22" s="45">
        <v>4</v>
      </c>
      <c r="G22" s="45">
        <f t="shared" si="7"/>
        <v>179.20000000000002</v>
      </c>
      <c r="H22" s="46">
        <v>160</v>
      </c>
      <c r="I22" s="45">
        <v>6.5612880896080314</v>
      </c>
      <c r="J22" s="47">
        <v>15.485830822948961</v>
      </c>
      <c r="K22" s="45">
        <v>2.6586941433986451</v>
      </c>
      <c r="L22" s="45">
        <v>64.534728524905262</v>
      </c>
      <c r="M22" s="45">
        <v>18.293209543344496</v>
      </c>
      <c r="N22" s="47">
        <v>26.352153729893136</v>
      </c>
      <c r="O22" s="48">
        <v>15</v>
      </c>
      <c r="P22" s="48">
        <v>15</v>
      </c>
      <c r="Q22" s="48">
        <v>15</v>
      </c>
      <c r="R22" s="48">
        <v>27</v>
      </c>
      <c r="S22" s="48">
        <v>36.666666666666664</v>
      </c>
      <c r="T22" s="48">
        <v>33.666666666666664</v>
      </c>
      <c r="U22" s="48">
        <v>44.666666666666664</v>
      </c>
      <c r="V22" s="48">
        <v>44.333333333333336</v>
      </c>
      <c r="W22" s="48">
        <v>55</v>
      </c>
      <c r="X22" s="48">
        <v>54.333333333333336</v>
      </c>
      <c r="Y22" s="48">
        <v>64</v>
      </c>
      <c r="Z22" s="48">
        <v>67.333333333333329</v>
      </c>
      <c r="AA22" s="48">
        <v>75.333333333333329</v>
      </c>
      <c r="AB22" s="48">
        <v>81.666666666666671</v>
      </c>
      <c r="AC22" s="48">
        <v>90</v>
      </c>
      <c r="AD22" s="48">
        <v>85.333333333333329</v>
      </c>
      <c r="AE22" s="48">
        <v>97</v>
      </c>
      <c r="AF22" s="48">
        <f t="shared" si="8"/>
        <v>78.1111111111111</v>
      </c>
      <c r="AG22" s="48">
        <f t="shared" si="9"/>
        <v>78.1111111111111</v>
      </c>
      <c r="AH22" s="48">
        <v>86</v>
      </c>
      <c r="AI22" s="48">
        <v>95.333333333333329</v>
      </c>
      <c r="AJ22" s="48">
        <v>131</v>
      </c>
      <c r="AK22" s="48">
        <v>147</v>
      </c>
      <c r="AL22" s="48">
        <v>166</v>
      </c>
      <c r="AM22" s="48">
        <v>171</v>
      </c>
      <c r="AN22" s="48">
        <v>178</v>
      </c>
      <c r="AO22" s="48">
        <v>189</v>
      </c>
      <c r="AP22" s="48">
        <v>199</v>
      </c>
      <c r="AQ22" s="48">
        <v>199</v>
      </c>
      <c r="AR22" s="48">
        <v>201</v>
      </c>
      <c r="AS22" s="48">
        <v>203</v>
      </c>
      <c r="AT22" s="49">
        <v>48.2</v>
      </c>
      <c r="AU22" s="49">
        <v>45.2</v>
      </c>
      <c r="AV22" s="49">
        <v>43.1</v>
      </c>
      <c r="AW22" s="49">
        <v>43.9</v>
      </c>
      <c r="AX22" s="49">
        <v>45.7</v>
      </c>
      <c r="AY22" s="49">
        <v>37.9</v>
      </c>
      <c r="AZ22" s="49">
        <v>41.1</v>
      </c>
      <c r="BA22" s="49">
        <v>40.799999999999997</v>
      </c>
      <c r="BB22" s="49">
        <v>38.799999999999997</v>
      </c>
      <c r="BC22" s="49">
        <v>39.1</v>
      </c>
      <c r="BD22" s="45">
        <v>4.51</v>
      </c>
      <c r="BE22" s="45">
        <v>5.23</v>
      </c>
      <c r="BF22" s="45">
        <v>4.93</v>
      </c>
      <c r="BG22" s="45">
        <v>4.54</v>
      </c>
      <c r="BH22" s="45">
        <v>4.16</v>
      </c>
      <c r="BI22" s="45">
        <v>4.17</v>
      </c>
      <c r="BJ22" s="45">
        <v>4.38</v>
      </c>
      <c r="BK22" s="45">
        <v>4.1900000000000004</v>
      </c>
      <c r="BL22" s="45">
        <v>3.93</v>
      </c>
      <c r="BM22" s="45">
        <v>3.61</v>
      </c>
      <c r="BN22" s="45">
        <v>28186.991062562065</v>
      </c>
      <c r="BO22" s="45">
        <v>24857.114228456914</v>
      </c>
      <c r="BP22" s="49">
        <v>13145.119521912351</v>
      </c>
      <c r="BQ22" s="45">
        <v>8267.5648702594808</v>
      </c>
      <c r="BR22" s="45">
        <v>6899.3034825870636</v>
      </c>
      <c r="BS22" s="45">
        <v>8168.0957128614154</v>
      </c>
      <c r="BT22" s="49">
        <v>9934.4621513944239</v>
      </c>
      <c r="BU22" s="49">
        <v>6237.0629370629376</v>
      </c>
      <c r="BV22" s="49">
        <v>3524.407114624506</v>
      </c>
      <c r="BW22" s="49">
        <v>774.97716894977179</v>
      </c>
      <c r="BX22" s="48">
        <v>280.97999999999996</v>
      </c>
      <c r="BY22" s="45">
        <v>12</v>
      </c>
      <c r="BZ22" s="45">
        <v>290.60999999999996</v>
      </c>
      <c r="CA22" s="45">
        <v>116</v>
      </c>
      <c r="CB22" s="45">
        <v>114.18999999999998</v>
      </c>
      <c r="CC22" s="45">
        <v>284.62</v>
      </c>
      <c r="CD22" s="45">
        <v>155.04999999999998</v>
      </c>
      <c r="CE22" s="45">
        <v>121.35000000000001</v>
      </c>
      <c r="CF22" s="48">
        <f t="shared" si="10"/>
        <v>1189.7058823529412</v>
      </c>
      <c r="CG22" s="48">
        <f t="shared" si="11"/>
        <v>1062.237394957983</v>
      </c>
      <c r="CH22" s="48">
        <f t="shared" si="0"/>
        <v>2754.7058823529405</v>
      </c>
      <c r="CI22" s="48">
        <f t="shared" si="1"/>
        <v>2849.117647058823</v>
      </c>
      <c r="CJ22" s="48">
        <f t="shared" si="12"/>
        <v>1119.5098039215684</v>
      </c>
      <c r="CK22" s="48">
        <f t="shared" si="12"/>
        <v>2790.3921568627452</v>
      </c>
      <c r="CL22" s="48">
        <f t="shared" si="13"/>
        <v>9513.7254901960769</v>
      </c>
      <c r="CM22" s="48">
        <f t="shared" si="14"/>
        <v>1520.098039215686</v>
      </c>
      <c r="CN22" s="48">
        <v>76.73</v>
      </c>
      <c r="CO22" s="48">
        <v>72.28</v>
      </c>
      <c r="CP22" s="48">
        <f t="shared" si="15"/>
        <v>6.0399999999999778</v>
      </c>
      <c r="CQ22" s="45">
        <v>3.34</v>
      </c>
      <c r="CR22" s="45">
        <f t="shared" si="16"/>
        <v>92.007176470588206</v>
      </c>
      <c r="CS22" s="45">
        <v>1.085</v>
      </c>
      <c r="CT22" s="45">
        <f t="shared" si="17"/>
        <v>30.912926470588229</v>
      </c>
      <c r="CU22" s="45">
        <v>1.74</v>
      </c>
      <c r="CV22" s="45">
        <f t="shared" si="18"/>
        <v>19.479470588235287</v>
      </c>
      <c r="CW22" s="45">
        <v>3.76</v>
      </c>
      <c r="CX22" s="45">
        <f t="shared" si="19"/>
        <v>57.155686274509783</v>
      </c>
      <c r="CY22" s="48">
        <f t="shared" si="20"/>
        <v>199.5552598039215</v>
      </c>
      <c r="CZ22" s="48">
        <f t="shared" si="21"/>
        <v>178.17433911064418</v>
      </c>
      <c r="DA22" s="45">
        <v>16.7</v>
      </c>
      <c r="DB22" s="48">
        <v>6.24</v>
      </c>
      <c r="DC22" s="45">
        <f t="shared" si="22"/>
        <v>5377.3670492396668</v>
      </c>
      <c r="DD22" s="45">
        <v>2.2599999999999998</v>
      </c>
      <c r="DE22" s="45">
        <f t="shared" si="23"/>
        <v>0.36217948717948711</v>
      </c>
      <c r="DF22" s="45">
        <f t="shared" si="24"/>
        <v>1947.5720402694942</v>
      </c>
      <c r="DG22" s="45">
        <v>4783.1177777777775</v>
      </c>
      <c r="DH22" s="45">
        <v>5156.914285714287</v>
      </c>
      <c r="DI22" s="45">
        <f t="shared" si="25"/>
        <v>1908.0582857142861</v>
      </c>
      <c r="DJ22" s="45">
        <f t="shared" si="26"/>
        <v>2175.186445714286</v>
      </c>
      <c r="DK22" s="45">
        <f t="shared" si="43"/>
        <v>1769.7535777777778</v>
      </c>
      <c r="DL22" s="47">
        <v>3</v>
      </c>
      <c r="DM22" s="47">
        <f t="shared" si="27"/>
        <v>2.94</v>
      </c>
      <c r="DN22" s="47">
        <v>2994</v>
      </c>
      <c r="DO22" s="47">
        <f t="shared" si="2"/>
        <v>0.47115384615384615</v>
      </c>
      <c r="DP22" s="45">
        <f t="shared" si="3"/>
        <v>2585.2726198267628</v>
      </c>
      <c r="DQ22" s="45">
        <f t="shared" si="4"/>
        <v>2580.1020745871092</v>
      </c>
      <c r="DR22" s="47">
        <v>0.54672500000000002</v>
      </c>
      <c r="DS22" s="47">
        <v>0.39775000000000005</v>
      </c>
      <c r="DT22" s="47">
        <v>0.40536875000000006</v>
      </c>
      <c r="DU22" s="47">
        <v>0.33506249999999993</v>
      </c>
      <c r="DV22" s="47">
        <v>0.20517499999999997</v>
      </c>
      <c r="DW22" s="47">
        <v>0.18988125000000003</v>
      </c>
      <c r="DX22" s="47">
        <v>0.2399099375</v>
      </c>
      <c r="DY22" s="47">
        <v>0.14836993749999999</v>
      </c>
      <c r="DZ22" s="47">
        <v>8.5464874999999996E-2</v>
      </c>
      <c r="EA22" s="47">
        <v>-9.535937500000001E-3</v>
      </c>
      <c r="EB22" s="47">
        <v>0.1576783125</v>
      </c>
      <c r="EC22" s="47">
        <v>0.45417143749999994</v>
      </c>
      <c r="ED22" s="47">
        <v>0.48432581249999995</v>
      </c>
      <c r="EE22" s="47">
        <v>0.12988750000000002</v>
      </c>
      <c r="EF22" s="47">
        <v>0.63185837500000008</v>
      </c>
      <c r="EG22" s="47">
        <v>1.0641443125000001</v>
      </c>
      <c r="EH22" s="47">
        <v>0.65697231249999999</v>
      </c>
      <c r="EI22" s="47">
        <v>1.0552199375</v>
      </c>
      <c r="EJ22" s="47">
        <v>0.70336962500000011</v>
      </c>
      <c r="EK22" s="45">
        <v>0.58253333333333324</v>
      </c>
      <c r="EL22" s="45">
        <v>0.42958666666666684</v>
      </c>
      <c r="EM22" s="45">
        <v>0.41533999999999999</v>
      </c>
      <c r="EN22" s="45">
        <v>0.37891999999999998</v>
      </c>
      <c r="EO22" s="45">
        <v>0.25912666666666662</v>
      </c>
      <c r="EP22" s="45">
        <v>0.23240666666666668</v>
      </c>
      <c r="EQ22" s="45">
        <v>0.21170653333333325</v>
      </c>
      <c r="ER22" s="45">
        <v>0.16738500000000001</v>
      </c>
      <c r="ES22" s="45">
        <v>6.2571266666666681E-2</v>
      </c>
      <c r="ET22" s="45">
        <v>1.6662133333333329E-2</v>
      </c>
      <c r="EU22" s="45">
        <v>0.15113760000000004</v>
      </c>
      <c r="EV22" s="45">
        <v>0.38404433333333327</v>
      </c>
      <c r="EW22" s="45">
        <v>0.42948439999999993</v>
      </c>
      <c r="EX22" s="45">
        <v>0.11979333333333329</v>
      </c>
      <c r="EY22" s="45">
        <v>0.53763260000000013</v>
      </c>
      <c r="EZ22" s="45">
        <v>0.90360240000000003</v>
      </c>
      <c r="FA22" s="45">
        <v>0.71333513333333298</v>
      </c>
      <c r="FB22" s="45">
        <v>0.91586793333333316</v>
      </c>
      <c r="FC22" s="45">
        <v>0.75066733333333346</v>
      </c>
      <c r="FD22" s="47">
        <v>0.61540400000000006</v>
      </c>
      <c r="FE22" s="47">
        <v>0.42982399999999993</v>
      </c>
      <c r="FF22" s="47">
        <v>0.42629199999999989</v>
      </c>
      <c r="FG22" s="47">
        <v>0.36991199999999991</v>
      </c>
      <c r="FH22" s="47">
        <v>0.26878400000000008</v>
      </c>
      <c r="FI22" s="47">
        <v>0.235732</v>
      </c>
      <c r="FJ22" s="47">
        <v>0.24894712000000002</v>
      </c>
      <c r="FK22" s="47">
        <v>0.18133784000000003</v>
      </c>
      <c r="FL22" s="47">
        <v>7.4837799999999996E-2</v>
      </c>
      <c r="FM22" s="47">
        <v>4.0555600000000006E-3</v>
      </c>
      <c r="FN22" s="47">
        <v>0.17741735999999997</v>
      </c>
      <c r="FO22" s="47">
        <v>0.39182144000000002</v>
      </c>
      <c r="FP22" s="47">
        <v>0.44588835999999998</v>
      </c>
      <c r="FQ22" s="47">
        <v>0.10112800000000004</v>
      </c>
      <c r="FR22" s="47">
        <v>0.66359260000000009</v>
      </c>
      <c r="FS22" s="47">
        <v>0.98016568000000026</v>
      </c>
      <c r="FT22" s="47">
        <v>0.7128385599999999</v>
      </c>
      <c r="FU22" s="47">
        <v>0.98302955999999997</v>
      </c>
      <c r="FV22" s="47">
        <v>0.7558496400000001</v>
      </c>
      <c r="FW22" s="47">
        <v>0.62262380952380936</v>
      </c>
      <c r="FX22" s="47">
        <v>0.41318571428571421</v>
      </c>
      <c r="FY22" s="47">
        <v>0.42384761904761908</v>
      </c>
      <c r="FZ22" s="47">
        <v>0.36780476190476191</v>
      </c>
      <c r="GA22" s="47">
        <v>0.26964285714285713</v>
      </c>
      <c r="GB22" s="47">
        <v>0.2324476190476191</v>
      </c>
      <c r="GC22" s="47">
        <v>0.25713147619047616</v>
      </c>
      <c r="GD22" s="47">
        <v>0.18978104761904765</v>
      </c>
      <c r="GE22" s="47">
        <v>5.8129619047619055E-2</v>
      </c>
      <c r="GF22" s="47">
        <v>-1.2748666666666667E-2</v>
      </c>
      <c r="GG22" s="47">
        <v>0.20206300000000002</v>
      </c>
      <c r="GH22" s="47">
        <v>0.39545185714285713</v>
      </c>
      <c r="GI22" s="47">
        <v>0.45612914285714273</v>
      </c>
      <c r="GJ22" s="47">
        <v>9.8161904761904756E-2</v>
      </c>
      <c r="GK22" s="47">
        <v>0.6936660952380953</v>
      </c>
      <c r="GL22" s="47">
        <v>1.0680756666666666</v>
      </c>
      <c r="GM22" s="47">
        <v>0.78655242857142871</v>
      </c>
      <c r="GN22" s="47">
        <v>1.056775142857143</v>
      </c>
      <c r="GO22" s="47">
        <v>0.82236500000000001</v>
      </c>
      <c r="GP22" s="47">
        <v>0.52886774193548391</v>
      </c>
      <c r="GQ22" s="47">
        <v>0.35284193548387099</v>
      </c>
      <c r="GR22" s="47">
        <v>0.31514838709677423</v>
      </c>
      <c r="GS22" s="47">
        <v>0.31145161290322582</v>
      </c>
      <c r="GT22" s="47">
        <v>0.21386129032258064</v>
      </c>
      <c r="GU22" s="47">
        <v>0.18562903225806446</v>
      </c>
      <c r="GV22" s="47">
        <v>0.25845464516129035</v>
      </c>
      <c r="GW22" s="47">
        <v>0.25297129032258064</v>
      </c>
      <c r="GX22" s="47">
        <v>6.2375322580645147E-2</v>
      </c>
      <c r="GY22" s="47">
        <v>5.646006451612904E-2</v>
      </c>
      <c r="GZ22" s="47">
        <v>0.19937680645161293</v>
      </c>
      <c r="HA22" s="47">
        <v>0.42384987096774202</v>
      </c>
      <c r="HB22" s="47">
        <v>0.48009448387096776</v>
      </c>
      <c r="HC22" s="47">
        <v>9.759032258064515E-2</v>
      </c>
      <c r="HD22" s="47">
        <v>0.70035570967741922</v>
      </c>
      <c r="HE22" s="47">
        <v>0.78797025806451615</v>
      </c>
      <c r="HF22" s="47">
        <v>0.77373590322580643</v>
      </c>
      <c r="HG22" s="47">
        <v>0.82274480645161285</v>
      </c>
      <c r="HH22" s="47">
        <v>0.81101716129032264</v>
      </c>
      <c r="HI22" s="45">
        <v>0.48764838709677427</v>
      </c>
      <c r="HJ22" s="45">
        <v>0.28819677419354844</v>
      </c>
      <c r="HK22" s="45">
        <v>0.23995161290322592</v>
      </c>
      <c r="HL22" s="45">
        <v>0.22467096774193554</v>
      </c>
      <c r="HM22" s="45">
        <v>0.18095161290322576</v>
      </c>
      <c r="HN22" s="45">
        <v>0.15546129032258071</v>
      </c>
      <c r="HO22" s="45">
        <v>0.36788383870967745</v>
      </c>
      <c r="HP22" s="45">
        <v>0.33956064516129025</v>
      </c>
      <c r="HQ22" s="45">
        <v>0.12360341935483873</v>
      </c>
      <c r="HR22" s="45">
        <v>9.1546096774193592E-2</v>
      </c>
      <c r="HS22" s="45">
        <v>0.25641419354838713</v>
      </c>
      <c r="HT22" s="45">
        <v>0.45774035483870951</v>
      </c>
      <c r="HU22" s="45">
        <v>0.51545332258064502</v>
      </c>
      <c r="HV22" s="45">
        <v>4.3719354838709694E-2</v>
      </c>
      <c r="HW22" s="45">
        <v>1.1766461290322581</v>
      </c>
      <c r="HX22" s="45">
        <v>0.76303764516129025</v>
      </c>
      <c r="HY22" s="45">
        <v>0.70064216129032242</v>
      </c>
      <c r="HZ22" s="45">
        <v>0.81105767741935464</v>
      </c>
      <c r="IA22" s="45">
        <v>0.76174961290322563</v>
      </c>
      <c r="IB22" s="46">
        <v>-9999</v>
      </c>
      <c r="IC22" s="46">
        <v>-9999</v>
      </c>
      <c r="ID22" s="46">
        <v>-9999</v>
      </c>
      <c r="IE22" s="46">
        <v>-9999</v>
      </c>
      <c r="IF22" s="46">
        <v>-9999</v>
      </c>
      <c r="IG22" s="47">
        <v>0.50109999999999999</v>
      </c>
      <c r="IH22" s="47">
        <v>0.28320000000000001</v>
      </c>
      <c r="II22" s="47">
        <v>0.16070000000000001</v>
      </c>
      <c r="IJ22" s="47">
        <v>0.1704</v>
      </c>
      <c r="IK22" s="47">
        <v>0.1391</v>
      </c>
      <c r="IL22" s="47">
        <v>0.12559999999999999</v>
      </c>
      <c r="IM22" s="47">
        <v>0.4914</v>
      </c>
      <c r="IN22" s="47">
        <v>0.51349999999999996</v>
      </c>
      <c r="IO22" s="47">
        <v>0.2485</v>
      </c>
      <c r="IP22" s="47">
        <v>0.27589999999999998</v>
      </c>
      <c r="IQ22" s="47">
        <v>0.2772</v>
      </c>
      <c r="IR22" s="47">
        <v>0.56469999999999998</v>
      </c>
      <c r="IS22" s="47">
        <v>0.59860000000000002</v>
      </c>
      <c r="IT22" s="47">
        <v>3.1300000000000001E-2</v>
      </c>
      <c r="IU22" s="47">
        <v>1.9486000000000001</v>
      </c>
      <c r="IV22" s="47">
        <v>0.54039999999999999</v>
      </c>
      <c r="IW22" s="47">
        <v>0.56489999999999996</v>
      </c>
      <c r="IX22" s="47">
        <v>0.63980000000000004</v>
      </c>
      <c r="IY22" s="47">
        <v>0.65920000000000001</v>
      </c>
      <c r="IZ22" s="48">
        <v>36.338181818000002</v>
      </c>
      <c r="JA22" s="48">
        <v>36.643181818000002</v>
      </c>
      <c r="JB22" s="48">
        <v>109.33181818</v>
      </c>
      <c r="JC22" s="48">
        <f t="shared" si="30"/>
        <v>37.668181820000001</v>
      </c>
      <c r="JD22" s="48">
        <f t="shared" si="31"/>
        <v>19.342611364569997</v>
      </c>
      <c r="JE22" s="47">
        <v>0.35356060606060608</v>
      </c>
      <c r="JF22" s="47">
        <v>0.18839090909090908</v>
      </c>
      <c r="JG22" s="47">
        <v>0.12130909090909089</v>
      </c>
      <c r="JH22" s="47">
        <v>0.12353636363636365</v>
      </c>
      <c r="JI22" s="47">
        <v>9.7151515151515169E-2</v>
      </c>
      <c r="JJ22" s="47">
        <v>8.2645454545454564E-2</v>
      </c>
      <c r="JK22" s="47">
        <v>0.48149957575757585</v>
      </c>
      <c r="JL22" s="47">
        <v>0.48870269696969693</v>
      </c>
      <c r="JM22" s="47">
        <v>0.20739133333333334</v>
      </c>
      <c r="JN22" s="47">
        <v>0.21619512121212126</v>
      </c>
      <c r="JO22" s="47">
        <v>0.30451839393939389</v>
      </c>
      <c r="JP22" s="47">
        <v>0.56863103030303019</v>
      </c>
      <c r="JQ22" s="47">
        <v>0.62060887878787874</v>
      </c>
      <c r="JR22" s="47">
        <v>2.638484848484848E-2</v>
      </c>
      <c r="JS22" s="47">
        <v>1.8657583939393942</v>
      </c>
      <c r="JT22" s="47">
        <v>0.62297587878787875</v>
      </c>
      <c r="JU22" s="47">
        <v>0.63163127272727271</v>
      </c>
      <c r="JV22" s="47">
        <v>0.70992290909090894</v>
      </c>
      <c r="JW22" s="47">
        <v>0.71673433333333325</v>
      </c>
      <c r="JX22" s="48">
        <v>46.704999999999998</v>
      </c>
      <c r="JY22" s="48">
        <v>40.325000000000003</v>
      </c>
      <c r="JZ22" s="48">
        <v>138.35</v>
      </c>
      <c r="KA22" s="48">
        <f t="shared" si="32"/>
        <v>27.650000000000006</v>
      </c>
      <c r="KB22" s="48">
        <f t="shared" si="33"/>
        <v>13.512629571212123</v>
      </c>
      <c r="KC22" s="47">
        <v>0.43856481481481469</v>
      </c>
      <c r="KD22" s="47">
        <v>0.2166851851851852</v>
      </c>
      <c r="KE22" s="47">
        <v>0.10576481481481481</v>
      </c>
      <c r="KF22" s="47">
        <v>0.11587962962962964</v>
      </c>
      <c r="KG22" s="47">
        <v>9.7003703703703703E-2</v>
      </c>
      <c r="KH22" s="47">
        <v>8.3992592592592605E-2</v>
      </c>
      <c r="KI22" s="47">
        <v>0.58110283333333335</v>
      </c>
      <c r="KJ22" s="47">
        <v>0.61086655555555536</v>
      </c>
      <c r="KK22" s="47">
        <v>0.30270874074074072</v>
      </c>
      <c r="KL22" s="47">
        <v>0.34399875925925927</v>
      </c>
      <c r="KM22" s="47">
        <v>0.33817466666666679</v>
      </c>
      <c r="KN22" s="47">
        <v>0.63717642592592594</v>
      </c>
      <c r="KO22" s="47">
        <v>0.67780701851851866</v>
      </c>
      <c r="KP22" s="47">
        <v>1.8875925925925924E-2</v>
      </c>
      <c r="KQ22" s="47">
        <v>2.7929271111111116</v>
      </c>
      <c r="KR22" s="47">
        <v>0.5542083333333333</v>
      </c>
      <c r="KS22" s="47">
        <v>0.58203124074074075</v>
      </c>
      <c r="KT22" s="47">
        <v>0.66639511111111116</v>
      </c>
      <c r="KU22" s="47">
        <v>0.68727600000000011</v>
      </c>
      <c r="KV22" s="48">
        <v>37.21</v>
      </c>
      <c r="KW22" s="48">
        <v>39.36</v>
      </c>
      <c r="KX22" s="48">
        <v>121.22307692</v>
      </c>
      <c r="KY22" s="48">
        <f t="shared" si="44"/>
        <v>49.776923080000003</v>
      </c>
      <c r="KZ22" s="48">
        <f t="shared" si="45"/>
        <v>30.407057548033428</v>
      </c>
      <c r="LA22" s="47">
        <v>0.56574000000000013</v>
      </c>
      <c r="LB22" s="47">
        <v>0.26526750000000004</v>
      </c>
      <c r="LC22" s="47">
        <v>7.6807500000000001E-2</v>
      </c>
      <c r="LD22" s="47">
        <v>0.10950250000000003</v>
      </c>
      <c r="LE22" s="47">
        <v>0.1034675</v>
      </c>
      <c r="LF22" s="47">
        <v>9.6282499999999979E-2</v>
      </c>
      <c r="LG22" s="47">
        <v>0.67155929999999975</v>
      </c>
      <c r="LH22" s="47">
        <v>0.75618827500000008</v>
      </c>
      <c r="LI22" s="47">
        <v>0.41128239999999999</v>
      </c>
      <c r="LJ22" s="47">
        <v>0.54579094999999977</v>
      </c>
      <c r="LK22" s="47">
        <v>0.36075742499999996</v>
      </c>
      <c r="LL22" s="47">
        <v>0.68682107499999989</v>
      </c>
      <c r="LM22" s="47">
        <v>0.70522252499999993</v>
      </c>
      <c r="LN22" s="47">
        <v>6.0349999999999996E-3</v>
      </c>
      <c r="LO22" s="47">
        <v>4.1698903999999999</v>
      </c>
      <c r="LP22" s="47">
        <v>0.478589775</v>
      </c>
      <c r="LQ22" s="47">
        <v>0.53812182499999983</v>
      </c>
      <c r="LR22" s="47">
        <v>0.61643395000000001</v>
      </c>
      <c r="LS22" s="47">
        <v>0.66022109999999989</v>
      </c>
      <c r="LT22" s="47">
        <f t="shared" si="34"/>
        <v>0.54328593721316298</v>
      </c>
      <c r="LU22" s="48">
        <v>39.338000000000001</v>
      </c>
      <c r="LV22" s="48">
        <v>42.160666667000001</v>
      </c>
      <c r="LW22" s="48">
        <v>111.36666667</v>
      </c>
      <c r="LX22" s="48">
        <f t="shared" si="46"/>
        <v>77.633333329999999</v>
      </c>
      <c r="LY22" s="48">
        <f t="shared" si="35"/>
        <v>58.705416413312712</v>
      </c>
      <c r="LZ22" s="47">
        <v>0.54529090909090927</v>
      </c>
      <c r="MA22" s="47">
        <v>0.23546363636363637</v>
      </c>
      <c r="MB22" s="47">
        <v>6.5145454545454534E-2</v>
      </c>
      <c r="MC22" s="47">
        <v>9.1731818181818178E-2</v>
      </c>
      <c r="MD22" s="47">
        <v>8.4850000000000009E-2</v>
      </c>
      <c r="ME22" s="47">
        <v>7.6554545454545445E-2</v>
      </c>
      <c r="MF22" s="47">
        <v>0.7113126363636364</v>
      </c>
      <c r="MG22" s="47">
        <v>0.78594772727272721</v>
      </c>
      <c r="MH22" s="47">
        <v>0.43814568181818186</v>
      </c>
      <c r="MI22" s="47">
        <v>0.56563640909090906</v>
      </c>
      <c r="MJ22" s="47">
        <v>0.39688381818181817</v>
      </c>
      <c r="MK22" s="47">
        <v>0.73029459090909077</v>
      </c>
      <c r="ML22" s="47">
        <v>0.7531750454545455</v>
      </c>
      <c r="MM22" s="47">
        <v>6.8818181818181825E-3</v>
      </c>
      <c r="MN22" s="47">
        <v>4.9524853181818189</v>
      </c>
      <c r="MO22" s="47">
        <v>0.50525509090909093</v>
      </c>
      <c r="MP22" s="47">
        <v>0.55818086363636354</v>
      </c>
      <c r="MQ22" s="47">
        <v>0.64553290909090899</v>
      </c>
      <c r="MR22" s="47">
        <v>0.68341545454545449</v>
      </c>
      <c r="MS22" s="47">
        <f t="shared" si="36"/>
        <v>0.51170132050338735</v>
      </c>
      <c r="MT22" s="46">
        <v>-9999</v>
      </c>
      <c r="MU22" s="46">
        <v>-9999</v>
      </c>
      <c r="MV22" s="46">
        <v>-9999</v>
      </c>
      <c r="MW22" s="46">
        <v>-9999</v>
      </c>
      <c r="MX22" s="46">
        <v>-9999</v>
      </c>
      <c r="MY22" s="47">
        <v>0.56656904761904769</v>
      </c>
      <c r="MZ22" s="47">
        <v>0.24119047619047621</v>
      </c>
      <c r="NA22" s="47">
        <v>5.9064285714285715E-2</v>
      </c>
      <c r="NB22" s="47">
        <v>8.0426190476190498E-2</v>
      </c>
      <c r="NC22" s="47">
        <v>8.2180952380952355E-2</v>
      </c>
      <c r="ND22" s="47">
        <v>7.4323809523809528E-2</v>
      </c>
      <c r="NE22" s="47">
        <v>0.75049314285714286</v>
      </c>
      <c r="NF22" s="47">
        <v>0.80975609523809511</v>
      </c>
      <c r="NG22" s="47">
        <v>0.49853264285714277</v>
      </c>
      <c r="NH22" s="47">
        <v>0.60454140476190477</v>
      </c>
      <c r="NI22" s="47">
        <v>0.40284340476190472</v>
      </c>
      <c r="NJ22" s="47">
        <v>0.74583435714285717</v>
      </c>
      <c r="NK22" s="47">
        <v>0.76755004761904744</v>
      </c>
      <c r="NL22" s="47">
        <v>-1.7547619047619048E-3</v>
      </c>
      <c r="NM22" s="47">
        <v>6.05654945238095</v>
      </c>
      <c r="NN22" s="47">
        <v>0.49815140476190478</v>
      </c>
      <c r="NO22" s="47">
        <v>0.53699359523809509</v>
      </c>
      <c r="NP22" s="47">
        <v>0.64206519047619037</v>
      </c>
      <c r="NQ22" s="47">
        <v>0.66977028571428565</v>
      </c>
      <c r="NR22" s="47">
        <f t="shared" si="38"/>
        <v>0.61241982773679482</v>
      </c>
      <c r="NS22" s="47">
        <v>0.57732195121951235</v>
      </c>
      <c r="NT22" s="47">
        <v>0.26489512195121956</v>
      </c>
      <c r="NU22" s="47">
        <v>5.0456097560975612E-2</v>
      </c>
      <c r="NV22" s="47">
        <v>8.6443902439024403E-2</v>
      </c>
      <c r="NW22" s="47">
        <v>8.2243902439024394E-2</v>
      </c>
      <c r="NX22" s="47">
        <v>7.435121951219513E-2</v>
      </c>
      <c r="NY22" s="47">
        <v>0.73906319512195107</v>
      </c>
      <c r="NZ22" s="47">
        <v>0.83875612195121951</v>
      </c>
      <c r="OA22" s="47">
        <v>0.5074937804878048</v>
      </c>
      <c r="OB22" s="47">
        <v>0.67957568292682913</v>
      </c>
      <c r="OC22" s="47">
        <v>0.37078865853658538</v>
      </c>
      <c r="OD22" s="47">
        <v>0.75006073170731724</v>
      </c>
      <c r="OE22" s="47">
        <v>0.77142614634146311</v>
      </c>
      <c r="OF22" s="47">
        <v>4.1999999999999989E-3</v>
      </c>
      <c r="OG22" s="47">
        <v>5.6930806585365836</v>
      </c>
      <c r="OH22" s="47">
        <v>0.44202219512195107</v>
      </c>
      <c r="OI22" s="47">
        <v>0.50168478048780485</v>
      </c>
      <c r="OJ22" s="47">
        <v>0.59273865853658514</v>
      </c>
      <c r="OK22" s="47">
        <v>0.63625497560975608</v>
      </c>
      <c r="OL22" s="47">
        <f t="shared" si="39"/>
        <v>0.93843325771929376</v>
      </c>
      <c r="OM22" s="47">
        <v>137.76190476190476</v>
      </c>
      <c r="ON22" s="48">
        <f>AR22-OM22+2</f>
        <v>65.238095238095241</v>
      </c>
      <c r="OO22" s="48">
        <f t="shared" si="40"/>
        <v>54.718851765389083</v>
      </c>
      <c r="OP22" s="47">
        <v>0.59328749999999997</v>
      </c>
      <c r="OQ22" s="47">
        <v>0.25032249999999995</v>
      </c>
      <c r="OR22" s="47">
        <v>3.9797500000000013E-2</v>
      </c>
      <c r="OS22" s="47">
        <v>7.1059999999999998E-2</v>
      </c>
      <c r="OT22" s="47">
        <v>7.075250000000001E-2</v>
      </c>
      <c r="OU22" s="47">
        <v>6.8502499999999994E-2</v>
      </c>
      <c r="OV22" s="47">
        <v>0.78575644999999994</v>
      </c>
      <c r="OW22" s="47">
        <v>0.8736857250000003</v>
      </c>
      <c r="OX22" s="47">
        <v>0.557268875</v>
      </c>
      <c r="OY22" s="47">
        <v>0.72461029999999993</v>
      </c>
      <c r="OZ22" s="47">
        <v>0.40653887500000002</v>
      </c>
      <c r="PA22" s="47">
        <v>0.78703367499999999</v>
      </c>
      <c r="PB22" s="47">
        <v>0.79280370000000011</v>
      </c>
      <c r="PC22" s="47">
        <v>3.0749999999999972E-4</v>
      </c>
      <c r="PD22" s="47">
        <v>7.3654168000000011</v>
      </c>
      <c r="PE22" s="47">
        <v>0.46538425000000005</v>
      </c>
      <c r="PF22" s="47">
        <v>0.51739849999999998</v>
      </c>
      <c r="PG22" s="47">
        <v>0.61969422500000004</v>
      </c>
      <c r="PH22" s="47">
        <v>0.65667487499999999</v>
      </c>
      <c r="PI22" s="47">
        <f t="shared" si="41"/>
        <v>1.0986734564042959</v>
      </c>
      <c r="PJ22" s="48">
        <v>123.44117647058823</v>
      </c>
      <c r="PK22" s="48">
        <f t="shared" si="6"/>
        <v>79.558823529411768</v>
      </c>
      <c r="PL22" s="45">
        <f t="shared" si="42"/>
        <v>69.5094084154412</v>
      </c>
    </row>
    <row r="23" spans="1:428" x14ac:dyDescent="0.25">
      <c r="A23" s="45">
        <v>22</v>
      </c>
      <c r="B23" s="45">
        <v>3</v>
      </c>
      <c r="C23" s="45">
        <v>303</v>
      </c>
      <c r="D23" s="45">
        <v>3</v>
      </c>
      <c r="E23" s="45" t="s">
        <v>60</v>
      </c>
      <c r="F23" s="45">
        <v>4</v>
      </c>
      <c r="G23" s="45">
        <f t="shared" si="7"/>
        <v>179.20000000000002</v>
      </c>
      <c r="H23" s="46">
        <v>160</v>
      </c>
      <c r="I23" s="46">
        <v>-9999</v>
      </c>
      <c r="J23" s="46">
        <v>-9999</v>
      </c>
      <c r="K23" s="46">
        <v>-9999</v>
      </c>
      <c r="L23" s="46">
        <v>-9999</v>
      </c>
      <c r="M23" s="46">
        <v>-9999</v>
      </c>
      <c r="N23" s="46">
        <v>-9999</v>
      </c>
      <c r="O23" s="48">
        <v>15</v>
      </c>
      <c r="P23" s="48">
        <v>15</v>
      </c>
      <c r="Q23" s="48">
        <v>15</v>
      </c>
      <c r="R23" s="48">
        <v>26.666666666666668</v>
      </c>
      <c r="S23" s="48">
        <v>36.333333333333336</v>
      </c>
      <c r="T23" s="48">
        <v>31.666666666666668</v>
      </c>
      <c r="U23" s="48">
        <v>44.333333333333336</v>
      </c>
      <c r="V23" s="48">
        <v>46.666666666666664</v>
      </c>
      <c r="W23" s="48">
        <v>55.333333333333336</v>
      </c>
      <c r="X23" s="48">
        <v>57.666666666666664</v>
      </c>
      <c r="Y23" s="48">
        <v>68</v>
      </c>
      <c r="Z23" s="48">
        <v>71.333333333333329</v>
      </c>
      <c r="AA23" s="48">
        <v>81.333333333333329</v>
      </c>
      <c r="AB23" s="48">
        <v>84</v>
      </c>
      <c r="AC23" s="48">
        <v>91</v>
      </c>
      <c r="AD23" s="48">
        <v>88.333333333333329</v>
      </c>
      <c r="AE23" s="48">
        <v>99</v>
      </c>
      <c r="AF23" s="48">
        <f t="shared" si="8"/>
        <v>81.222222222222214</v>
      </c>
      <c r="AG23" s="48">
        <f t="shared" si="9"/>
        <v>81.222222222222214</v>
      </c>
      <c r="AH23" s="48">
        <v>90</v>
      </c>
      <c r="AI23" s="48">
        <v>89.333333333333329</v>
      </c>
      <c r="AJ23" s="48">
        <v>131</v>
      </c>
      <c r="AK23" s="48">
        <v>147</v>
      </c>
      <c r="AL23" s="48">
        <v>166</v>
      </c>
      <c r="AM23" s="48">
        <v>171</v>
      </c>
      <c r="AN23" s="48">
        <v>178</v>
      </c>
      <c r="AO23" s="48">
        <v>189</v>
      </c>
      <c r="AP23" s="48">
        <v>199</v>
      </c>
      <c r="AQ23" s="48">
        <v>199</v>
      </c>
      <c r="AR23" s="48">
        <v>201</v>
      </c>
      <c r="AS23" s="48">
        <v>203</v>
      </c>
      <c r="AT23" s="43">
        <v>-9999</v>
      </c>
      <c r="AU23" s="43">
        <v>-9999</v>
      </c>
      <c r="AV23" s="43">
        <v>-9999</v>
      </c>
      <c r="AW23" s="43">
        <v>-9999</v>
      </c>
      <c r="AX23" s="43">
        <v>-9999</v>
      </c>
      <c r="AY23" s="43">
        <v>-9999</v>
      </c>
      <c r="AZ23" s="43">
        <v>-9999</v>
      </c>
      <c r="BA23" s="43">
        <v>-9999</v>
      </c>
      <c r="BB23" s="43">
        <v>-9999</v>
      </c>
      <c r="BC23" s="43">
        <v>-9999</v>
      </c>
      <c r="BD23" s="43">
        <v>-9999</v>
      </c>
      <c r="BE23" s="43">
        <v>-9999</v>
      </c>
      <c r="BF23" s="43">
        <v>-9999</v>
      </c>
      <c r="BG23" s="43">
        <v>-9999</v>
      </c>
      <c r="BH23" s="43">
        <v>-9999</v>
      </c>
      <c r="BI23" s="43">
        <v>-9999</v>
      </c>
      <c r="BJ23" s="43">
        <v>-9999</v>
      </c>
      <c r="BK23" s="43">
        <v>-9999</v>
      </c>
      <c r="BL23" s="43">
        <v>-9999</v>
      </c>
      <c r="BM23" s="43">
        <v>-9999</v>
      </c>
      <c r="BN23" s="43">
        <v>-9999</v>
      </c>
      <c r="BO23" s="43">
        <v>-9999</v>
      </c>
      <c r="BP23" s="43">
        <v>-9999</v>
      </c>
      <c r="BQ23" s="43">
        <v>-9999</v>
      </c>
      <c r="BR23" s="43">
        <v>-9999</v>
      </c>
      <c r="BS23" s="43">
        <v>-9999</v>
      </c>
      <c r="BT23" s="43">
        <v>-9999</v>
      </c>
      <c r="BU23" s="43">
        <v>-9999</v>
      </c>
      <c r="BV23" s="43">
        <v>-9999</v>
      </c>
      <c r="BW23" s="43">
        <v>-9999</v>
      </c>
      <c r="BX23" s="48">
        <v>254.94</v>
      </c>
      <c r="BY23" s="45">
        <v>9</v>
      </c>
      <c r="BZ23" s="45">
        <v>248.5</v>
      </c>
      <c r="CA23" s="45">
        <v>127</v>
      </c>
      <c r="CB23" s="45">
        <v>120.86999999999999</v>
      </c>
      <c r="CC23" s="45">
        <v>257.64</v>
      </c>
      <c r="CD23" s="45">
        <v>138.70999999999998</v>
      </c>
      <c r="CE23" s="45">
        <v>109.28</v>
      </c>
      <c r="CF23" s="48">
        <f t="shared" si="10"/>
        <v>1071.3725490196077</v>
      </c>
      <c r="CG23" s="48">
        <f t="shared" si="11"/>
        <v>956.58263305322112</v>
      </c>
      <c r="CH23" s="48">
        <f t="shared" si="0"/>
        <v>2499.4117647058824</v>
      </c>
      <c r="CI23" s="48">
        <f t="shared" si="1"/>
        <v>2436.2745098039218</v>
      </c>
      <c r="CJ23" s="48">
        <f t="shared" si="12"/>
        <v>1185</v>
      </c>
      <c r="CK23" s="48">
        <f t="shared" si="12"/>
        <v>2525.8823529411766</v>
      </c>
      <c r="CL23" s="48">
        <f t="shared" si="13"/>
        <v>8646.5686274509808</v>
      </c>
      <c r="CM23" s="48">
        <f t="shared" si="14"/>
        <v>1359.9019607843136</v>
      </c>
      <c r="CN23" s="48">
        <v>111.38</v>
      </c>
      <c r="CO23" s="48">
        <v>0</v>
      </c>
      <c r="CP23" s="48">
        <f t="shared" si="15"/>
        <v>27.329999999999984</v>
      </c>
      <c r="CQ23" s="45">
        <v>3.28</v>
      </c>
      <c r="CR23" s="45">
        <f t="shared" si="16"/>
        <v>81.980705882352936</v>
      </c>
      <c r="CS23" s="45">
        <v>1.05</v>
      </c>
      <c r="CT23" s="45">
        <f t="shared" si="17"/>
        <v>25.580882352941181</v>
      </c>
      <c r="CU23" s="45">
        <v>1.79</v>
      </c>
      <c r="CV23" s="45">
        <f t="shared" si="18"/>
        <v>21.211499999999997</v>
      </c>
      <c r="CW23" s="45">
        <v>3.58</v>
      </c>
      <c r="CX23" s="45">
        <f t="shared" si="19"/>
        <v>48.684490196078421</v>
      </c>
      <c r="CY23" s="48">
        <f t="shared" si="20"/>
        <v>177.45757843137255</v>
      </c>
      <c r="CZ23" s="48">
        <f t="shared" si="21"/>
        <v>158.44426645658262</v>
      </c>
      <c r="DA23" s="45">
        <v>16.7</v>
      </c>
      <c r="DB23" s="48">
        <v>7.28</v>
      </c>
      <c r="DC23" s="45">
        <f t="shared" si="22"/>
        <v>6273.594890779611</v>
      </c>
      <c r="DD23" s="45">
        <v>2.62</v>
      </c>
      <c r="DE23" s="45">
        <f t="shared" si="23"/>
        <v>0.35989010989010989</v>
      </c>
      <c r="DF23" s="45">
        <f t="shared" si="24"/>
        <v>2257.804754648706</v>
      </c>
      <c r="DG23" s="46">
        <v>-9999</v>
      </c>
      <c r="DH23" s="45">
        <v>5182.2749999999996</v>
      </c>
      <c r="DI23" s="45">
        <f t="shared" si="25"/>
        <v>1917.4417499999997</v>
      </c>
      <c r="DJ23" s="45">
        <f t="shared" si="26"/>
        <v>2185.8835949999993</v>
      </c>
      <c r="DK23" s="46">
        <v>-9999</v>
      </c>
      <c r="DL23" s="47">
        <v>3.5</v>
      </c>
      <c r="DM23" s="47">
        <f t="shared" si="27"/>
        <v>3.44</v>
      </c>
      <c r="DN23" s="47">
        <v>3484</v>
      </c>
      <c r="DO23" s="47">
        <f t="shared" si="2"/>
        <v>0.47252747252747251</v>
      </c>
      <c r="DP23" s="45">
        <f t="shared" si="3"/>
        <v>3016.1513897978898</v>
      </c>
      <c r="DQ23" s="45">
        <f t="shared" si="4"/>
        <v>3002.3632691588136</v>
      </c>
      <c r="DR23" s="47">
        <v>0.56399333333333346</v>
      </c>
      <c r="DS23" s="47">
        <v>0.40891333333333335</v>
      </c>
      <c r="DT23" s="47">
        <v>0.41737333333333326</v>
      </c>
      <c r="DU23" s="47">
        <v>0.34428666666666669</v>
      </c>
      <c r="DV23" s="47">
        <v>0.21068666666666669</v>
      </c>
      <c r="DW23" s="47">
        <v>0.19484000000000004</v>
      </c>
      <c r="DX23" s="47">
        <v>0.24178873333333328</v>
      </c>
      <c r="DY23" s="47">
        <v>0.14934760000000002</v>
      </c>
      <c r="DZ23" s="47">
        <v>8.5721199999999997E-2</v>
      </c>
      <c r="EA23" s="47">
        <v>-1.02696E-2</v>
      </c>
      <c r="EB23" s="47">
        <v>0.15936326666666664</v>
      </c>
      <c r="EC23" s="47">
        <v>0.45595013333333329</v>
      </c>
      <c r="ED23" s="47">
        <v>0.48646020000000001</v>
      </c>
      <c r="EE23" s="47">
        <v>0.1336</v>
      </c>
      <c r="EF23" s="47">
        <v>0.63818359999999996</v>
      </c>
      <c r="EG23" s="47">
        <v>1.0684943999999998</v>
      </c>
      <c r="EH23" s="47">
        <v>0.65894439999999987</v>
      </c>
      <c r="EI23" s="47">
        <v>1.0587070666666667</v>
      </c>
      <c r="EJ23" s="47">
        <v>0.7055134666666667</v>
      </c>
      <c r="EK23" s="45">
        <v>0.61297999999999986</v>
      </c>
      <c r="EL23" s="45">
        <v>0.45905999999999991</v>
      </c>
      <c r="EM23" s="45">
        <v>0.43762666666666655</v>
      </c>
      <c r="EN23" s="45">
        <v>0.40185999999999999</v>
      </c>
      <c r="EO23" s="45">
        <v>0.27167999999999998</v>
      </c>
      <c r="EP23" s="45">
        <v>0.2479133333333334</v>
      </c>
      <c r="EQ23" s="45">
        <v>0.20800986666666671</v>
      </c>
      <c r="ER23" s="45">
        <v>0.16685466666666671</v>
      </c>
      <c r="ES23" s="45">
        <v>6.6385E-2</v>
      </c>
      <c r="ET23" s="45">
        <v>2.3817066666666668E-2</v>
      </c>
      <c r="EU23" s="45">
        <v>0.14359386666666663</v>
      </c>
      <c r="EV23" s="45">
        <v>0.38574586666666655</v>
      </c>
      <c r="EW23" s="45">
        <v>0.42399599999999998</v>
      </c>
      <c r="EX23" s="45">
        <v>0.13017999999999996</v>
      </c>
      <c r="EY23" s="45">
        <v>0.52560899999999999</v>
      </c>
      <c r="EZ23" s="45">
        <v>0.85937173333333317</v>
      </c>
      <c r="FA23" s="45">
        <v>0.68911400000000012</v>
      </c>
      <c r="FB23" s="45">
        <v>0.87648546666666638</v>
      </c>
      <c r="FC23" s="45">
        <v>0.72762640000000012</v>
      </c>
      <c r="FD23" s="47">
        <v>0.60022692307692305</v>
      </c>
      <c r="FE23" s="47">
        <v>0.41708846153846163</v>
      </c>
      <c r="FF23" s="47">
        <v>0.41881923076923083</v>
      </c>
      <c r="FG23" s="47">
        <v>0.36226538461538466</v>
      </c>
      <c r="FH23" s="47">
        <v>0.2668807692307692</v>
      </c>
      <c r="FI23" s="47">
        <v>0.23356923076923078</v>
      </c>
      <c r="FJ23" s="47">
        <v>0.24716715384615376</v>
      </c>
      <c r="FK23" s="47">
        <v>0.17798119230769227</v>
      </c>
      <c r="FL23" s="47">
        <v>7.0287692307692301E-2</v>
      </c>
      <c r="FM23" s="47">
        <v>-2.0812307692307688E-3</v>
      </c>
      <c r="FN23" s="47">
        <v>0.17999580769230772</v>
      </c>
      <c r="FO23" s="47">
        <v>0.38440449999999993</v>
      </c>
      <c r="FP23" s="47">
        <v>0.43971184615384618</v>
      </c>
      <c r="FQ23" s="47">
        <v>9.5384615384615387E-2</v>
      </c>
      <c r="FR23" s="47">
        <v>0.65724719230769224</v>
      </c>
      <c r="FS23" s="47">
        <v>1.0145597692307693</v>
      </c>
      <c r="FT23" s="47">
        <v>0.72743173076923084</v>
      </c>
      <c r="FU23" s="47">
        <v>1.0119673076923077</v>
      </c>
      <c r="FV23" s="47">
        <v>0.76861653846153843</v>
      </c>
      <c r="FW23" s="47">
        <v>0.62975000000000014</v>
      </c>
      <c r="FX23" s="47">
        <v>0.42127916666666665</v>
      </c>
      <c r="FY23" s="47">
        <v>0.42953750000000007</v>
      </c>
      <c r="FZ23" s="47">
        <v>0.37428750000000005</v>
      </c>
      <c r="GA23" s="47">
        <v>0.27365833333333328</v>
      </c>
      <c r="GB23" s="47">
        <v>0.23680416666666668</v>
      </c>
      <c r="GC23" s="47">
        <v>0.25409087499999999</v>
      </c>
      <c r="GD23" s="47">
        <v>0.18860458333333333</v>
      </c>
      <c r="GE23" s="47">
        <v>5.909866666666666E-2</v>
      </c>
      <c r="GF23" s="47">
        <v>-9.7302083333333338E-3</v>
      </c>
      <c r="GG23" s="47">
        <v>0.19800579166666668</v>
      </c>
      <c r="GH23" s="47">
        <v>0.39372866666666667</v>
      </c>
      <c r="GI23" s="47">
        <v>0.45306674999999985</v>
      </c>
      <c r="GJ23" s="47">
        <v>0.10062916666666667</v>
      </c>
      <c r="GK23" s="47">
        <v>0.68312337500000009</v>
      </c>
      <c r="GL23" s="47">
        <v>1.0561707916666667</v>
      </c>
      <c r="GM23" s="47">
        <v>0.77989795833333353</v>
      </c>
      <c r="GN23" s="47">
        <v>1.0467873749999999</v>
      </c>
      <c r="GO23" s="47">
        <v>0.81603841666666665</v>
      </c>
      <c r="GP23" s="47">
        <v>0.52495806451612892</v>
      </c>
      <c r="GQ23" s="47">
        <v>0.3511419354838709</v>
      </c>
      <c r="GR23" s="47">
        <v>0.31565161290322591</v>
      </c>
      <c r="GS23" s="47">
        <v>0.31291612903225802</v>
      </c>
      <c r="GT23" s="47">
        <v>0.21237741935483867</v>
      </c>
      <c r="GU23" s="47">
        <v>0.18583225806451609</v>
      </c>
      <c r="GV23" s="47">
        <v>0.25296683870967734</v>
      </c>
      <c r="GW23" s="47">
        <v>0.24897506451612908</v>
      </c>
      <c r="GX23" s="47">
        <v>5.7609129032258066E-2</v>
      </c>
      <c r="GY23" s="47">
        <v>5.3373000000000018E-2</v>
      </c>
      <c r="GZ23" s="47">
        <v>0.19830380645161297</v>
      </c>
      <c r="HA23" s="47">
        <v>0.42388525806451616</v>
      </c>
      <c r="HB23" s="47">
        <v>0.47696583870967746</v>
      </c>
      <c r="HC23" s="47">
        <v>0.10053870967741936</v>
      </c>
      <c r="HD23" s="47">
        <v>0.67987745161290281</v>
      </c>
      <c r="HE23" s="47">
        <v>0.803586322580645</v>
      </c>
      <c r="HF23" s="47">
        <v>0.78638383870967743</v>
      </c>
      <c r="HG23" s="47">
        <v>0.83548700000000009</v>
      </c>
      <c r="HH23" s="47">
        <v>0.82140058064516119</v>
      </c>
      <c r="HI23" s="45">
        <v>0.48704666666666679</v>
      </c>
      <c r="HJ23" s="45">
        <v>0.28787333333333326</v>
      </c>
      <c r="HK23" s="45">
        <v>0.24067999999999995</v>
      </c>
      <c r="HL23" s="45">
        <v>0.22303333333333342</v>
      </c>
      <c r="HM23" s="45">
        <v>0.18004000000000001</v>
      </c>
      <c r="HN23" s="45">
        <v>0.15493333333333337</v>
      </c>
      <c r="HO23" s="45">
        <v>0.37098260000000005</v>
      </c>
      <c r="HP23" s="45">
        <v>0.33798483333333346</v>
      </c>
      <c r="HQ23" s="45">
        <v>0.12657676666666662</v>
      </c>
      <c r="HR23" s="45">
        <v>8.9216766666666683E-2</v>
      </c>
      <c r="HS23" s="45">
        <v>0.2567148666666666</v>
      </c>
      <c r="HT23" s="45">
        <v>0.45946506666666648</v>
      </c>
      <c r="HU23" s="45">
        <v>0.51652713333333322</v>
      </c>
      <c r="HV23" s="45">
        <v>4.2993333333333342E-2</v>
      </c>
      <c r="HW23" s="45">
        <v>1.1878992333333329</v>
      </c>
      <c r="HX23" s="45">
        <v>0.76312863333333314</v>
      </c>
      <c r="HY23" s="45">
        <v>0.69475676666666653</v>
      </c>
      <c r="HZ23" s="45">
        <v>0.81112666666666655</v>
      </c>
      <c r="IA23" s="45">
        <v>0.75679273333333308</v>
      </c>
      <c r="IB23" s="48">
        <v>55.8</v>
      </c>
      <c r="IC23" s="48">
        <v>42.63</v>
      </c>
      <c r="ID23" s="48">
        <v>109.85</v>
      </c>
      <c r="IE23" s="48">
        <f t="shared" si="47"/>
        <v>21.150000000000006</v>
      </c>
      <c r="IF23" s="48">
        <f t="shared" si="29"/>
        <v>7.1483792250000047</v>
      </c>
      <c r="IG23" s="47">
        <v>0.4869</v>
      </c>
      <c r="IH23" s="47">
        <v>0.27879999999999999</v>
      </c>
      <c r="II23" s="47">
        <v>0.16520000000000001</v>
      </c>
      <c r="IJ23" s="47">
        <v>0.17249999999999999</v>
      </c>
      <c r="IK23" s="47">
        <v>0.1411</v>
      </c>
      <c r="IL23" s="47">
        <v>0.12640000000000001</v>
      </c>
      <c r="IM23" s="47">
        <v>0.47470000000000001</v>
      </c>
      <c r="IN23" s="47">
        <v>0.49149999999999999</v>
      </c>
      <c r="IO23" s="47">
        <v>0.2349</v>
      </c>
      <c r="IP23" s="47">
        <v>0.25540000000000002</v>
      </c>
      <c r="IQ23" s="47">
        <v>0.27060000000000001</v>
      </c>
      <c r="IR23" s="47">
        <v>0.54900000000000004</v>
      </c>
      <c r="IS23" s="47">
        <v>0.58599999999999997</v>
      </c>
      <c r="IT23" s="47">
        <v>3.1399999999999997E-2</v>
      </c>
      <c r="IU23" s="47">
        <v>1.8310999999999999</v>
      </c>
      <c r="IV23" s="47">
        <v>0.55220000000000002</v>
      </c>
      <c r="IW23" s="47">
        <v>0.57110000000000005</v>
      </c>
      <c r="IX23" s="47">
        <v>0.64690000000000003</v>
      </c>
      <c r="IY23" s="47">
        <v>0.66200000000000003</v>
      </c>
      <c r="IZ23" s="48">
        <v>36.233199999999997</v>
      </c>
      <c r="JA23" s="48">
        <v>36.549999999999997</v>
      </c>
      <c r="JB23" s="48">
        <v>112.336</v>
      </c>
      <c r="JC23" s="48">
        <f t="shared" si="30"/>
        <v>34.664000000000001</v>
      </c>
      <c r="JD23" s="48">
        <f t="shared" si="31"/>
        <v>17.037355999999999</v>
      </c>
      <c r="JE23" s="47">
        <v>0.38449354838709682</v>
      </c>
      <c r="JF23" s="47">
        <v>0.2015741935483871</v>
      </c>
      <c r="JG23" s="47">
        <v>0.1173774193548387</v>
      </c>
      <c r="JH23" s="47">
        <v>0.12276129032258064</v>
      </c>
      <c r="JI23" s="47">
        <v>0.10026774193548385</v>
      </c>
      <c r="JJ23" s="47">
        <v>8.5216129032258073E-2</v>
      </c>
      <c r="JK23" s="47">
        <v>0.51538977419354848</v>
      </c>
      <c r="JL23" s="47">
        <v>0.53174506451612913</v>
      </c>
      <c r="JM23" s="47">
        <v>0.24274832258064516</v>
      </c>
      <c r="JN23" s="47">
        <v>0.26369961290322586</v>
      </c>
      <c r="JO23" s="47">
        <v>0.31180222580645156</v>
      </c>
      <c r="JP23" s="47">
        <v>0.58573799999999998</v>
      </c>
      <c r="JQ23" s="47">
        <v>0.63672167741935481</v>
      </c>
      <c r="JR23" s="47">
        <v>2.2493548387096784E-2</v>
      </c>
      <c r="JS23" s="47">
        <v>2.1395863548387095</v>
      </c>
      <c r="JT23" s="47">
        <v>0.58652280645161292</v>
      </c>
      <c r="JU23" s="47">
        <v>0.60532845161290316</v>
      </c>
      <c r="JV23" s="47">
        <v>0.68419522580645165</v>
      </c>
      <c r="JW23" s="47">
        <v>0.6985665161290322</v>
      </c>
      <c r="JX23" s="48">
        <v>39.47</v>
      </c>
      <c r="JY23" s="48">
        <v>40.413333332999997</v>
      </c>
      <c r="JZ23" s="48">
        <v>134.94074074</v>
      </c>
      <c r="KA23" s="48">
        <f t="shared" si="32"/>
        <v>31.059259260000005</v>
      </c>
      <c r="KB23" s="48">
        <f t="shared" si="33"/>
        <v>16.515607819031885</v>
      </c>
      <c r="KC23" s="47">
        <v>0.45479056603773593</v>
      </c>
      <c r="KD23" s="47">
        <v>0.21914150943396218</v>
      </c>
      <c r="KE23" s="47">
        <v>9.9113207547169832E-2</v>
      </c>
      <c r="KF23" s="47">
        <v>0.10927547169811315</v>
      </c>
      <c r="KG23" s="47">
        <v>9.5390566037735866E-2</v>
      </c>
      <c r="KH23" s="47">
        <v>8.1277358490566026E-2</v>
      </c>
      <c r="KI23" s="47">
        <v>0.61129454716981124</v>
      </c>
      <c r="KJ23" s="47">
        <v>0.64086694339622652</v>
      </c>
      <c r="KK23" s="47">
        <v>0.3339657547169812</v>
      </c>
      <c r="KL23" s="47">
        <v>0.37678937735849038</v>
      </c>
      <c r="KM23" s="47">
        <v>0.34897218867924523</v>
      </c>
      <c r="KN23" s="47">
        <v>0.65215209433962273</v>
      </c>
      <c r="KO23" s="47">
        <v>0.69568256603773571</v>
      </c>
      <c r="KP23" s="47">
        <v>1.3884905660377358E-2</v>
      </c>
      <c r="KQ23" s="47">
        <v>3.1722070566037734</v>
      </c>
      <c r="KR23" s="47">
        <v>0.54489454716981123</v>
      </c>
      <c r="KS23" s="47">
        <v>0.57120594339622632</v>
      </c>
      <c r="KT23" s="47">
        <v>0.66234441509433972</v>
      </c>
      <c r="KU23" s="47">
        <v>0.68182211320754715</v>
      </c>
      <c r="KV23" s="48">
        <v>37.17</v>
      </c>
      <c r="KW23" s="48">
        <v>39.488695651999997</v>
      </c>
      <c r="KX23" s="48">
        <v>121.13043478</v>
      </c>
      <c r="KY23" s="48">
        <f t="shared" si="44"/>
        <v>49.869565219999998</v>
      </c>
      <c r="KZ23" s="48">
        <f t="shared" si="45"/>
        <v>31.959755831040166</v>
      </c>
      <c r="LA23" s="47">
        <v>0.60968499999999992</v>
      </c>
      <c r="LB23" s="47">
        <v>0.2780975</v>
      </c>
      <c r="LC23" s="47">
        <v>7.2267499999999985E-2</v>
      </c>
      <c r="LD23" s="47">
        <v>0.10801750000000002</v>
      </c>
      <c r="LE23" s="47">
        <v>0.10327749999999998</v>
      </c>
      <c r="LF23" s="47">
        <v>9.7537499999999971E-2</v>
      </c>
      <c r="LG23" s="47">
        <v>0.69635985</v>
      </c>
      <c r="LH23" s="47">
        <v>0.78621520000000034</v>
      </c>
      <c r="LI23" s="47">
        <v>0.43824642500000011</v>
      </c>
      <c r="LJ23" s="47">
        <v>0.58626024999999982</v>
      </c>
      <c r="LK23" s="47">
        <v>0.37253125000000009</v>
      </c>
      <c r="LL23" s="47">
        <v>0.70822580000000013</v>
      </c>
      <c r="LM23" s="47">
        <v>0.72199537499999988</v>
      </c>
      <c r="LN23" s="47">
        <v>4.7400000000000003E-3</v>
      </c>
      <c r="LO23" s="47">
        <v>4.6509267749999994</v>
      </c>
      <c r="LP23" s="47">
        <v>0.47421379999999991</v>
      </c>
      <c r="LQ23" s="47">
        <v>0.53530315000000006</v>
      </c>
      <c r="LR23" s="47">
        <v>0.61672992500000012</v>
      </c>
      <c r="LS23" s="47">
        <v>0.66128482499999985</v>
      </c>
      <c r="LT23" s="47">
        <f t="shared" si="34"/>
        <v>0.66116918206662767</v>
      </c>
      <c r="LU23" s="48">
        <v>43.78</v>
      </c>
      <c r="LV23" s="48">
        <v>42.037777777999999</v>
      </c>
      <c r="LW23" s="48">
        <v>128.85185185</v>
      </c>
      <c r="LX23" s="48">
        <f t="shared" si="46"/>
        <v>60.148148149999997</v>
      </c>
      <c r="LY23" s="48">
        <f t="shared" si="35"/>
        <v>47.2893883273819</v>
      </c>
      <c r="LZ23" s="47">
        <v>0.57369090909090903</v>
      </c>
      <c r="MA23" s="47">
        <v>0.24370909090909088</v>
      </c>
      <c r="MB23" s="47">
        <v>6.4436363636363625E-2</v>
      </c>
      <c r="MC23" s="47">
        <v>9.4E-2</v>
      </c>
      <c r="MD23" s="47">
        <v>8.6713636363636395E-2</v>
      </c>
      <c r="ME23" s="47">
        <v>7.7936363636363637E-2</v>
      </c>
      <c r="MF23" s="47">
        <v>0.71773768181818176</v>
      </c>
      <c r="MG23" s="47">
        <v>0.79779268181818175</v>
      </c>
      <c r="MH23" s="47">
        <v>0.44254668181818174</v>
      </c>
      <c r="MI23" s="47">
        <v>0.58141709090909088</v>
      </c>
      <c r="MJ23" s="47">
        <v>0.40363263636363639</v>
      </c>
      <c r="MK23" s="47">
        <v>0.73674113636363636</v>
      </c>
      <c r="ML23" s="47">
        <v>0.76017959090909093</v>
      </c>
      <c r="MM23" s="47">
        <v>7.286363636363636E-3</v>
      </c>
      <c r="MN23" s="47">
        <v>5.1104805909090913</v>
      </c>
      <c r="MO23" s="47">
        <v>0.50594372727272741</v>
      </c>
      <c r="MP23" s="47">
        <v>0.56236586363636354</v>
      </c>
      <c r="MQ23" s="47">
        <v>0.64783486363636367</v>
      </c>
      <c r="MR23" s="47">
        <v>0.68806986363636358</v>
      </c>
      <c r="MS23" s="47">
        <f t="shared" si="36"/>
        <v>0.56479444284834801</v>
      </c>
      <c r="MT23" s="48">
        <v>38.29</v>
      </c>
      <c r="MU23" s="48">
        <v>39.428333332999998</v>
      </c>
      <c r="MV23" s="48">
        <v>114.11666667</v>
      </c>
      <c r="MW23" s="48">
        <f>AO23-MV23</f>
        <v>74.883333329999999</v>
      </c>
      <c r="MX23" s="45">
        <f t="shared" si="37"/>
        <v>59.741375320825533</v>
      </c>
      <c r="MY23" s="47">
        <v>0.61530909090909103</v>
      </c>
      <c r="MZ23" s="47">
        <v>0.25260909090909084</v>
      </c>
      <c r="NA23" s="47">
        <v>5.7242424242424254E-2</v>
      </c>
      <c r="NB23" s="47">
        <v>8.2703030303030306E-2</v>
      </c>
      <c r="NC23" s="47">
        <v>8.6842424242424235E-2</v>
      </c>
      <c r="ND23" s="47">
        <v>7.8830303030303028E-2</v>
      </c>
      <c r="NE23" s="47">
        <v>0.76214181818181803</v>
      </c>
      <c r="NF23" s="47">
        <v>0.82876127272727262</v>
      </c>
      <c r="NG23" s="47">
        <v>0.50528351515151515</v>
      </c>
      <c r="NH23" s="47">
        <v>0.62895527272727281</v>
      </c>
      <c r="NI23" s="47">
        <v>0.41781436363636365</v>
      </c>
      <c r="NJ23" s="47">
        <v>0.75189590909090942</v>
      </c>
      <c r="NK23" s="47">
        <v>0.77241469696969689</v>
      </c>
      <c r="NL23" s="47">
        <v>-4.1393939393939384E-3</v>
      </c>
      <c r="NM23" s="47">
        <v>6.4349068484848511</v>
      </c>
      <c r="NN23" s="47">
        <v>0.50432848484848491</v>
      </c>
      <c r="NO23" s="47">
        <v>0.5482893939393938</v>
      </c>
      <c r="NP23" s="47">
        <v>0.65022839393939402</v>
      </c>
      <c r="NQ23" s="47">
        <v>0.68123121212121196</v>
      </c>
      <c r="NR23" s="47">
        <f t="shared" si="38"/>
        <v>0.71218914115212406</v>
      </c>
      <c r="NS23" s="47">
        <v>0.59146585365853677</v>
      </c>
      <c r="NT23" s="47">
        <v>0.27082926829268289</v>
      </c>
      <c r="NU23" s="47">
        <v>5.0460975609756105E-2</v>
      </c>
      <c r="NV23" s="47">
        <v>8.6875609756097538E-2</v>
      </c>
      <c r="NW23" s="47">
        <v>8.4075609756097541E-2</v>
      </c>
      <c r="NX23" s="47">
        <v>7.6992682926829259E-2</v>
      </c>
      <c r="NY23" s="47">
        <v>0.74303307317073164</v>
      </c>
      <c r="NZ23" s="47">
        <v>0.84261221951219512</v>
      </c>
      <c r="OA23" s="47">
        <v>0.51360197560975607</v>
      </c>
      <c r="OB23" s="47">
        <v>0.68599136585365839</v>
      </c>
      <c r="OC23" s="47">
        <v>0.37143978048780496</v>
      </c>
      <c r="OD23" s="47">
        <v>0.75024719512195148</v>
      </c>
      <c r="OE23" s="47">
        <v>0.76902297560975641</v>
      </c>
      <c r="OF23" s="47">
        <v>2.8000000000000004E-3</v>
      </c>
      <c r="OG23" s="47">
        <v>5.8292519756097558</v>
      </c>
      <c r="OH23" s="47">
        <v>0.44089229268292673</v>
      </c>
      <c r="OI23" s="47">
        <v>0.50005573170731721</v>
      </c>
      <c r="OJ23" s="47">
        <v>0.59208670731707325</v>
      </c>
      <c r="OK23" s="47">
        <v>0.63524173170731713</v>
      </c>
      <c r="OL23" s="47">
        <f t="shared" si="39"/>
        <v>0.98527973177687167</v>
      </c>
      <c r="OM23" s="47">
        <v>133.78378378378378</v>
      </c>
      <c r="ON23" s="48">
        <f>AR23-OM23+2</f>
        <v>69.216216216216225</v>
      </c>
      <c r="OO23" s="48">
        <f t="shared" si="40"/>
        <v>58.322429572181946</v>
      </c>
      <c r="OP23" s="47">
        <v>0.62830263157894739</v>
      </c>
      <c r="OQ23" s="47">
        <v>0.2637605263157895</v>
      </c>
      <c r="OR23" s="47">
        <v>4.305263157894737E-2</v>
      </c>
      <c r="OS23" s="47">
        <v>7.5013157894736837E-2</v>
      </c>
      <c r="OT23" s="47">
        <v>7.7702631578947357E-2</v>
      </c>
      <c r="OU23" s="47">
        <v>7.3715789473684221E-2</v>
      </c>
      <c r="OV23" s="47">
        <v>0.78636542105263141</v>
      </c>
      <c r="OW23" s="47">
        <v>0.87151705263157886</v>
      </c>
      <c r="OX23" s="47">
        <v>0.55695626315789493</v>
      </c>
      <c r="OY23" s="47">
        <v>0.7191667894736844</v>
      </c>
      <c r="OZ23" s="47">
        <v>0.40851363157894732</v>
      </c>
      <c r="PA23" s="47">
        <v>0.77963644736842097</v>
      </c>
      <c r="PB23" s="47">
        <v>0.78975405263157927</v>
      </c>
      <c r="PC23" s="47">
        <v>-2.6894736842105267E-3</v>
      </c>
      <c r="PD23" s="47">
        <v>7.40430971052632</v>
      </c>
      <c r="PE23" s="47">
        <v>0.46874249999999978</v>
      </c>
      <c r="PF23" s="47">
        <v>0.51951705263157888</v>
      </c>
      <c r="PG23" s="47">
        <v>0.62269171052631611</v>
      </c>
      <c r="PH23" s="47">
        <v>0.65874981578947356</v>
      </c>
      <c r="PI23" s="47">
        <f t="shared" si="41"/>
        <v>1.1208887276090596</v>
      </c>
      <c r="PJ23" s="48">
        <v>121</v>
      </c>
      <c r="PK23" s="48">
        <f t="shared" si="6"/>
        <v>82</v>
      </c>
      <c r="PL23" s="45">
        <f t="shared" si="42"/>
        <v>71.464398315789467</v>
      </c>
    </row>
    <row r="24" spans="1:428" x14ac:dyDescent="0.25">
      <c r="A24" s="45">
        <v>23</v>
      </c>
      <c r="B24" s="45">
        <v>3</v>
      </c>
      <c r="C24" s="45">
        <v>403</v>
      </c>
      <c r="D24" s="45">
        <v>4</v>
      </c>
      <c r="E24" s="45" t="s">
        <v>62</v>
      </c>
      <c r="F24" s="45">
        <v>7</v>
      </c>
      <c r="G24" s="45">
        <f t="shared" si="7"/>
        <v>89.600000000000009</v>
      </c>
      <c r="H24" s="46">
        <v>80</v>
      </c>
      <c r="I24" s="45">
        <v>2.5917983200933361</v>
      </c>
      <c r="J24" s="47">
        <v>17.459943820599825</v>
      </c>
      <c r="K24" s="45">
        <v>0.93016004988567935</v>
      </c>
      <c r="L24" s="45">
        <v>9.0002078569943951</v>
      </c>
      <c r="M24" s="45">
        <v>1.7215727948990422</v>
      </c>
      <c r="N24" s="47">
        <v>17.662061636556839</v>
      </c>
      <c r="O24" s="48">
        <v>7.5</v>
      </c>
      <c r="P24" s="48">
        <v>7.5</v>
      </c>
      <c r="Q24" s="48">
        <v>7.5</v>
      </c>
      <c r="R24" s="48">
        <v>26.666666666666668</v>
      </c>
      <c r="S24" s="48">
        <v>36</v>
      </c>
      <c r="T24" s="48">
        <v>36.333333333333336</v>
      </c>
      <c r="U24" s="48">
        <v>49</v>
      </c>
      <c r="V24" s="48">
        <v>44.666666666666664</v>
      </c>
      <c r="W24" s="48">
        <v>53</v>
      </c>
      <c r="X24" s="48">
        <v>54</v>
      </c>
      <c r="Y24" s="48">
        <v>64</v>
      </c>
      <c r="Z24" s="48">
        <v>63.333333333333336</v>
      </c>
      <c r="AA24" s="48">
        <v>74.333333333333329</v>
      </c>
      <c r="AB24" s="48">
        <v>75.333333333333329</v>
      </c>
      <c r="AC24" s="48">
        <v>85</v>
      </c>
      <c r="AD24" s="48">
        <v>75.666666666666671</v>
      </c>
      <c r="AE24" s="48">
        <v>84</v>
      </c>
      <c r="AF24" s="48">
        <f t="shared" si="8"/>
        <v>71.444444444444443</v>
      </c>
      <c r="AG24" s="48">
        <f t="shared" si="9"/>
        <v>71.444444444444443</v>
      </c>
      <c r="AH24" s="48">
        <v>68.333333333333329</v>
      </c>
      <c r="AI24" s="48">
        <v>77.333333333333329</v>
      </c>
      <c r="AJ24" s="48">
        <v>131</v>
      </c>
      <c r="AK24" s="48">
        <v>147</v>
      </c>
      <c r="AL24" s="48">
        <v>166</v>
      </c>
      <c r="AM24" s="48">
        <v>171</v>
      </c>
      <c r="AN24" s="48">
        <v>178</v>
      </c>
      <c r="AO24" s="48">
        <v>189</v>
      </c>
      <c r="AP24" s="48">
        <v>199</v>
      </c>
      <c r="AQ24" s="48">
        <v>199</v>
      </c>
      <c r="AR24" s="48">
        <v>201</v>
      </c>
      <c r="AS24" s="48">
        <v>203</v>
      </c>
      <c r="AT24" s="49">
        <v>49.4</v>
      </c>
      <c r="AU24" s="49">
        <v>48.2</v>
      </c>
      <c r="AV24" s="49">
        <v>42.7</v>
      </c>
      <c r="AW24" s="49">
        <v>47.7</v>
      </c>
      <c r="AX24" s="49">
        <v>43.6</v>
      </c>
      <c r="AY24" s="49">
        <v>40</v>
      </c>
      <c r="AZ24" s="49">
        <v>45.6</v>
      </c>
      <c r="BA24" s="49">
        <v>44.8</v>
      </c>
      <c r="BB24" s="49">
        <v>42.8</v>
      </c>
      <c r="BC24" s="49">
        <v>43.1</v>
      </c>
      <c r="BD24" s="45">
        <v>4.4800000000000004</v>
      </c>
      <c r="BE24" s="45">
        <v>5.14</v>
      </c>
      <c r="BF24" s="45">
        <v>4.84</v>
      </c>
      <c r="BG24" s="45">
        <v>4.49</v>
      </c>
      <c r="BH24" s="45">
        <v>4.0599999999999996</v>
      </c>
      <c r="BI24" s="45">
        <v>4.38</v>
      </c>
      <c r="BJ24" s="45">
        <v>4.41</v>
      </c>
      <c r="BK24" s="45">
        <v>4.5</v>
      </c>
      <c r="BL24" s="45">
        <v>3.89</v>
      </c>
      <c r="BM24" s="45">
        <v>3.56</v>
      </c>
      <c r="BN24" s="45">
        <v>25620.7</v>
      </c>
      <c r="BO24" s="45">
        <v>28035.264735264733</v>
      </c>
      <c r="BP24" s="49">
        <v>11564.635364635365</v>
      </c>
      <c r="BQ24" s="45">
        <v>9399.4029850746265</v>
      </c>
      <c r="BR24" s="45">
        <v>6479.0790790790788</v>
      </c>
      <c r="BS24" s="45">
        <v>5930.1397205588819</v>
      </c>
      <c r="BT24" s="49">
        <v>10626.6</v>
      </c>
      <c r="BU24" s="49">
        <v>5302.4048096192382</v>
      </c>
      <c r="BV24" s="49">
        <v>1681.4257028112452</v>
      </c>
      <c r="BW24" s="49">
        <v>391.72862453531593</v>
      </c>
      <c r="BX24" s="48">
        <v>255.21999999999997</v>
      </c>
      <c r="BY24" s="45">
        <v>18</v>
      </c>
      <c r="BZ24" s="45">
        <v>272.7</v>
      </c>
      <c r="CA24" s="45">
        <v>94</v>
      </c>
      <c r="CB24" s="45">
        <v>96.179999999999993</v>
      </c>
      <c r="CC24" s="45">
        <v>264.27</v>
      </c>
      <c r="CD24" s="45">
        <v>140.63</v>
      </c>
      <c r="CE24" s="45">
        <v>116.86999999999999</v>
      </c>
      <c r="CF24" s="48">
        <f t="shared" si="10"/>
        <v>1145.7843137254902</v>
      </c>
      <c r="CG24" s="48">
        <f t="shared" si="11"/>
        <v>1023.0217086834733</v>
      </c>
      <c r="CH24" s="48">
        <f t="shared" si="0"/>
        <v>2502.1568627450974</v>
      </c>
      <c r="CI24" s="48">
        <f t="shared" si="1"/>
        <v>2673.5294117647059</v>
      </c>
      <c r="CJ24" s="48">
        <f t="shared" si="12"/>
        <v>942.94117647058818</v>
      </c>
      <c r="CK24" s="48">
        <f t="shared" si="12"/>
        <v>2590.8823529411766</v>
      </c>
      <c r="CL24" s="48">
        <f t="shared" si="13"/>
        <v>8709.5098039215682</v>
      </c>
      <c r="CM24" s="48">
        <f t="shared" si="14"/>
        <v>1378.7254901960785</v>
      </c>
      <c r="CN24" s="48">
        <v>122.78</v>
      </c>
      <c r="CO24" s="48">
        <v>0</v>
      </c>
      <c r="CP24" s="48">
        <f t="shared" si="15"/>
        <v>17.849999999999994</v>
      </c>
      <c r="CQ24" s="45">
        <v>2.77</v>
      </c>
      <c r="CR24" s="45">
        <f t="shared" si="16"/>
        <v>69.309745098039201</v>
      </c>
      <c r="CS24" s="45">
        <v>0.85199999999999998</v>
      </c>
      <c r="CT24" s="45">
        <f t="shared" si="17"/>
        <v>22.778470588235294</v>
      </c>
      <c r="CU24" s="45">
        <v>1.34</v>
      </c>
      <c r="CV24" s="45">
        <f t="shared" si="18"/>
        <v>12.635411764705882</v>
      </c>
      <c r="CW24" s="45">
        <v>3.62</v>
      </c>
      <c r="CX24" s="45">
        <f t="shared" si="19"/>
        <v>49.909862745098046</v>
      </c>
      <c r="CY24" s="48">
        <f t="shared" si="20"/>
        <v>154.63349019607841</v>
      </c>
      <c r="CZ24" s="48">
        <f t="shared" si="21"/>
        <v>138.06561624649856</v>
      </c>
      <c r="DA24" s="45">
        <v>16.7</v>
      </c>
      <c r="DB24" s="48">
        <v>4.1399999999999997</v>
      </c>
      <c r="DC24" s="45">
        <f t="shared" si="22"/>
        <v>3567.676215360932</v>
      </c>
      <c r="DD24" s="45">
        <v>1.54</v>
      </c>
      <c r="DE24" s="45">
        <f t="shared" si="23"/>
        <v>0.37198067632850246</v>
      </c>
      <c r="DF24" s="45">
        <f t="shared" si="24"/>
        <v>1327.1066115110716</v>
      </c>
      <c r="DG24" s="45">
        <v>3373.568888888889</v>
      </c>
      <c r="DH24" s="45">
        <v>2992.9874999999993</v>
      </c>
      <c r="DI24" s="45">
        <f t="shared" si="25"/>
        <v>1107.4053749999998</v>
      </c>
      <c r="DJ24" s="45">
        <f t="shared" si="26"/>
        <v>1262.4421274999997</v>
      </c>
      <c r="DK24" s="45">
        <f t="shared" si="43"/>
        <v>1248.2204888888889</v>
      </c>
      <c r="DL24" s="47">
        <v>1.9</v>
      </c>
      <c r="DM24" s="47">
        <f t="shared" si="27"/>
        <v>1.8399999999999999</v>
      </c>
      <c r="DN24" s="47">
        <v>1907</v>
      </c>
      <c r="DO24" s="47">
        <f t="shared" si="2"/>
        <v>0.44444444444444442</v>
      </c>
      <c r="DP24" s="45">
        <f t="shared" si="3"/>
        <v>1637.3393258902829</v>
      </c>
      <c r="DQ24" s="45">
        <f t="shared" si="4"/>
        <v>1643.3716286698786</v>
      </c>
      <c r="DR24" s="47">
        <v>0.5509687499999999</v>
      </c>
      <c r="DS24" s="47">
        <v>0.40448750000000006</v>
      </c>
      <c r="DT24" s="47">
        <v>0.40495000000000003</v>
      </c>
      <c r="DU24" s="47">
        <v>0.33523125000000004</v>
      </c>
      <c r="DV24" s="47">
        <v>0.20729374999999997</v>
      </c>
      <c r="DW24" s="47">
        <v>0.18883749999999999</v>
      </c>
      <c r="DX24" s="47">
        <v>0.24336418750000005</v>
      </c>
      <c r="DY24" s="47">
        <v>0.15269362499999997</v>
      </c>
      <c r="DZ24" s="47">
        <v>9.3577999999999995E-2</v>
      </c>
      <c r="EA24" s="47">
        <v>-5.978124999999996E-4</v>
      </c>
      <c r="EB24" s="47">
        <v>0.15326181249999998</v>
      </c>
      <c r="EC24" s="47">
        <v>0.45316243750000001</v>
      </c>
      <c r="ED24" s="47">
        <v>0.48937368749999999</v>
      </c>
      <c r="EE24" s="47">
        <v>0.12793750000000001</v>
      </c>
      <c r="EF24" s="47">
        <v>0.64398906249999999</v>
      </c>
      <c r="EG24" s="47">
        <v>1.0047382499999999</v>
      </c>
      <c r="EH24" s="47">
        <v>0.62860268749999992</v>
      </c>
      <c r="EI24" s="47">
        <v>1.0035868749999999</v>
      </c>
      <c r="EJ24" s="47">
        <v>0.677303875</v>
      </c>
      <c r="EK24" s="45">
        <v>0.62378000000000011</v>
      </c>
      <c r="EL24" s="45">
        <v>0.45448000000000005</v>
      </c>
      <c r="EM24" s="45">
        <v>0.44019999999999998</v>
      </c>
      <c r="EN24" s="45">
        <v>0.40404000000000007</v>
      </c>
      <c r="EO24" s="45">
        <v>0.27416666666666673</v>
      </c>
      <c r="EP24" s="45">
        <v>0.24893999999999999</v>
      </c>
      <c r="EQ24" s="45">
        <v>0.21370779999999998</v>
      </c>
      <c r="ER24" s="45">
        <v>0.17239819999999997</v>
      </c>
      <c r="ES24" s="45">
        <v>5.8703400000000003E-2</v>
      </c>
      <c r="ET24" s="45">
        <v>1.58516E-2</v>
      </c>
      <c r="EU24" s="45">
        <v>0.15697140000000004</v>
      </c>
      <c r="EV24" s="45">
        <v>0.38923079999999993</v>
      </c>
      <c r="EW24" s="45">
        <v>0.42937340000000002</v>
      </c>
      <c r="EX24" s="45">
        <v>0.12987333333333334</v>
      </c>
      <c r="EY24" s="45">
        <v>0.54406933333333352</v>
      </c>
      <c r="EZ24" s="45">
        <v>0.91087640000000003</v>
      </c>
      <c r="FA24" s="45">
        <v>0.73402859999999992</v>
      </c>
      <c r="FB24" s="45">
        <v>0.92266213333333358</v>
      </c>
      <c r="FC24" s="45">
        <v>0.76979786666666628</v>
      </c>
      <c r="FD24" s="47">
        <v>0.60535599999999989</v>
      </c>
      <c r="FE24" s="47">
        <v>0.42398799999999992</v>
      </c>
      <c r="FF24" s="47">
        <v>0.423904</v>
      </c>
      <c r="FG24" s="47">
        <v>0.36701200000000006</v>
      </c>
      <c r="FH24" s="47">
        <v>0.27087999999999995</v>
      </c>
      <c r="FI24" s="47">
        <v>0.23558399999999999</v>
      </c>
      <c r="FJ24" s="47">
        <v>0.24491315999999994</v>
      </c>
      <c r="FK24" s="47">
        <v>0.17609704000000001</v>
      </c>
      <c r="FL24" s="47">
        <v>7.2026160000000006E-2</v>
      </c>
      <c r="FM24" s="47">
        <v>1.0471999999999992E-4</v>
      </c>
      <c r="FN24" s="47">
        <v>0.17598143999999993</v>
      </c>
      <c r="FO24" s="47">
        <v>0.38151312000000009</v>
      </c>
      <c r="FP24" s="47">
        <v>0.43950763999999992</v>
      </c>
      <c r="FQ24" s="47">
        <v>9.6131999999999995E-2</v>
      </c>
      <c r="FR24" s="47">
        <v>0.64945971999999996</v>
      </c>
      <c r="FS24" s="47">
        <v>0.99969663999999991</v>
      </c>
      <c r="FT24" s="47">
        <v>0.71743027999999986</v>
      </c>
      <c r="FU24" s="47">
        <v>0.99930167999999997</v>
      </c>
      <c r="FV24" s="47">
        <v>0.75922355999999991</v>
      </c>
      <c r="FW24" s="47">
        <v>0.6487590909090909</v>
      </c>
      <c r="FX24" s="47">
        <v>0.43179090909090906</v>
      </c>
      <c r="FY24" s="47">
        <v>0.44182272727272731</v>
      </c>
      <c r="FZ24" s="47">
        <v>0.38451363636363639</v>
      </c>
      <c r="GA24" s="47">
        <v>0.28123636363636362</v>
      </c>
      <c r="GB24" s="47">
        <v>0.24447727272727277</v>
      </c>
      <c r="GC24" s="47">
        <v>0.25548681818181812</v>
      </c>
      <c r="GD24" s="47">
        <v>0.18950731818181818</v>
      </c>
      <c r="GE24" s="47">
        <v>5.7882636363636372E-2</v>
      </c>
      <c r="GF24" s="47">
        <v>-1.149359090909091E-2</v>
      </c>
      <c r="GG24" s="47">
        <v>0.20057536363636366</v>
      </c>
      <c r="GH24" s="47">
        <v>0.39490127272727266</v>
      </c>
      <c r="GI24" s="47">
        <v>0.4523925909090909</v>
      </c>
      <c r="GJ24" s="47">
        <v>0.10327727272727273</v>
      </c>
      <c r="GK24" s="47">
        <v>0.68722636363636369</v>
      </c>
      <c r="GL24" s="47">
        <v>1.0611976818181819</v>
      </c>
      <c r="GM24" s="47">
        <v>0.78478127272727261</v>
      </c>
      <c r="GN24" s="47">
        <v>1.0509713181818181</v>
      </c>
      <c r="GO24" s="47">
        <v>0.82048049999999995</v>
      </c>
      <c r="GP24" s="47">
        <v>0.54191612903225805</v>
      </c>
      <c r="GQ24" s="47">
        <v>0.35789354838709675</v>
      </c>
      <c r="GR24" s="47">
        <v>0.32346774193548389</v>
      </c>
      <c r="GS24" s="47">
        <v>0.32167741935483873</v>
      </c>
      <c r="GT24" s="47">
        <v>0.21940645161290326</v>
      </c>
      <c r="GU24" s="47">
        <v>0.19064516129032258</v>
      </c>
      <c r="GV24" s="47">
        <v>0.25472341935483878</v>
      </c>
      <c r="GW24" s="47">
        <v>0.25229393548387102</v>
      </c>
      <c r="GX24" s="47">
        <v>5.3176225806451614E-2</v>
      </c>
      <c r="GY24" s="47">
        <v>5.0546903225806454E-2</v>
      </c>
      <c r="GZ24" s="47">
        <v>0.20438990322580644</v>
      </c>
      <c r="HA24" s="47">
        <v>0.42338038709677422</v>
      </c>
      <c r="HB24" s="47">
        <v>0.47923322580645156</v>
      </c>
      <c r="HC24" s="47">
        <v>0.10227096774193548</v>
      </c>
      <c r="HD24" s="47">
        <v>0.68647383870967738</v>
      </c>
      <c r="HE24" s="47">
        <v>0.81302812903225785</v>
      </c>
      <c r="HF24" s="47">
        <v>0.80510593548387122</v>
      </c>
      <c r="HG24" s="47">
        <v>0.84427267741935474</v>
      </c>
      <c r="HH24" s="47">
        <v>0.83790138709677409</v>
      </c>
      <c r="HI24" s="45">
        <v>0.50082258064516116</v>
      </c>
      <c r="HJ24" s="45">
        <v>0.29776129032258059</v>
      </c>
      <c r="HK24" s="45">
        <v>0.24234516129032252</v>
      </c>
      <c r="HL24" s="45">
        <v>0.22537419354838717</v>
      </c>
      <c r="HM24" s="45">
        <v>0.18505483870967743</v>
      </c>
      <c r="HN24" s="45">
        <v>0.15727096774193541</v>
      </c>
      <c r="HO24" s="45">
        <v>0.37769745161290308</v>
      </c>
      <c r="HP24" s="45">
        <v>0.34742200000000001</v>
      </c>
      <c r="HQ24" s="45">
        <v>0.13822051612903224</v>
      </c>
      <c r="HR24" s="45">
        <v>0.10349409677419352</v>
      </c>
      <c r="HS24" s="45">
        <v>0.25337716129032251</v>
      </c>
      <c r="HT24" s="45">
        <v>0.45916493548387077</v>
      </c>
      <c r="HU24" s="45">
        <v>0.5209407419354839</v>
      </c>
      <c r="HV24" s="45">
        <v>4.0319354838709687E-2</v>
      </c>
      <c r="HW24" s="45">
        <v>1.2314939677419356</v>
      </c>
      <c r="HX24" s="45">
        <v>0.73580054838709641</v>
      </c>
      <c r="HY24" s="45">
        <v>0.67621154838709685</v>
      </c>
      <c r="HZ24" s="45">
        <v>0.78869454838709641</v>
      </c>
      <c r="IA24" s="45">
        <v>0.74174109677419364</v>
      </c>
      <c r="IB24" s="48">
        <v>47.186</v>
      </c>
      <c r="IC24" s="48">
        <v>42.68</v>
      </c>
      <c r="ID24" s="48">
        <v>106.02</v>
      </c>
      <c r="IE24" s="48">
        <f t="shared" si="47"/>
        <v>24.980000000000004</v>
      </c>
      <c r="IF24" s="48">
        <f t="shared" si="29"/>
        <v>8.6786015600000024</v>
      </c>
      <c r="IG24" s="47">
        <v>0.48699999999999999</v>
      </c>
      <c r="IH24" s="47">
        <v>0.27429999999999999</v>
      </c>
      <c r="II24" s="47">
        <v>0.17219999999999999</v>
      </c>
      <c r="IJ24" s="47">
        <v>0.1736</v>
      </c>
      <c r="IK24" s="47">
        <v>0.14149999999999999</v>
      </c>
      <c r="IL24" s="47">
        <v>0.12470000000000001</v>
      </c>
      <c r="IM24" s="47">
        <v>0.47220000000000001</v>
      </c>
      <c r="IN24" s="47">
        <v>0.47720000000000001</v>
      </c>
      <c r="IO24" s="47">
        <v>0.22439999999999999</v>
      </c>
      <c r="IP24" s="47">
        <v>0.22989999999999999</v>
      </c>
      <c r="IQ24" s="47">
        <v>0.2782</v>
      </c>
      <c r="IR24" s="47">
        <v>0.54849999999999999</v>
      </c>
      <c r="IS24" s="47">
        <v>0.59099999999999997</v>
      </c>
      <c r="IT24" s="47">
        <v>3.2199999999999999E-2</v>
      </c>
      <c r="IU24" s="47">
        <v>1.819</v>
      </c>
      <c r="IV24" s="47">
        <v>0.58609999999999995</v>
      </c>
      <c r="IW24" s="47">
        <v>0.59040000000000004</v>
      </c>
      <c r="IX24" s="47">
        <v>0.6754</v>
      </c>
      <c r="IY24" s="47">
        <v>0.67920000000000003</v>
      </c>
      <c r="IZ24" s="48">
        <v>36.19</v>
      </c>
      <c r="JA24" s="48">
        <v>36.474333332999997</v>
      </c>
      <c r="JB24" s="48">
        <v>111.61333333</v>
      </c>
      <c r="JC24" s="48">
        <f t="shared" si="30"/>
        <v>35.386666669999997</v>
      </c>
      <c r="JD24" s="48">
        <f t="shared" si="31"/>
        <v>16.886517334923997</v>
      </c>
      <c r="JE24" s="47">
        <v>0.34280833333333338</v>
      </c>
      <c r="JF24" s="47">
        <v>0.18676666666666664</v>
      </c>
      <c r="JG24" s="47">
        <v>0.1275027777777778</v>
      </c>
      <c r="JH24" s="47">
        <v>0.1284916666666667</v>
      </c>
      <c r="JI24" s="47">
        <v>9.9355555555555516E-2</v>
      </c>
      <c r="JJ24" s="47">
        <v>8.4086111111111125E-2</v>
      </c>
      <c r="JK24" s="47">
        <v>0.45325961111111113</v>
      </c>
      <c r="JL24" s="47">
        <v>0.45688925000000008</v>
      </c>
      <c r="JM24" s="47">
        <v>0.18432847222222223</v>
      </c>
      <c r="JN24" s="47">
        <v>0.18855822222222224</v>
      </c>
      <c r="JO24" s="47">
        <v>0.29394147222222222</v>
      </c>
      <c r="JP24" s="47">
        <v>0.54932916666666665</v>
      </c>
      <c r="JQ24" s="47">
        <v>0.60512944444444439</v>
      </c>
      <c r="JR24" s="47">
        <v>2.9136111111111102E-2</v>
      </c>
      <c r="JS24" s="47">
        <v>1.6763278333333331</v>
      </c>
      <c r="JT24" s="47">
        <v>0.64389186111111107</v>
      </c>
      <c r="JU24" s="47">
        <v>0.64976247222222216</v>
      </c>
      <c r="JV24" s="47">
        <v>0.72411550000000036</v>
      </c>
      <c r="JW24" s="47">
        <v>0.72874691666666658</v>
      </c>
      <c r="JX24" s="48">
        <v>50.718181817999998</v>
      </c>
      <c r="JY24" s="48">
        <v>40.487272726999997</v>
      </c>
      <c r="JZ24" s="48">
        <v>141.80000000000001</v>
      </c>
      <c r="KA24" s="48">
        <f t="shared" si="32"/>
        <v>24.199999999999989</v>
      </c>
      <c r="KB24" s="48">
        <f t="shared" si="33"/>
        <v>11.056719849999997</v>
      </c>
      <c r="KC24" s="47">
        <v>0.39410961538461547</v>
      </c>
      <c r="KD24" s="47">
        <v>0.19986153846153848</v>
      </c>
      <c r="KE24" s="47">
        <v>0.11735576923076921</v>
      </c>
      <c r="KF24" s="47">
        <v>0.1188923076923077</v>
      </c>
      <c r="KG24" s="47">
        <v>9.9430769230769239E-2</v>
      </c>
      <c r="KH24" s="47">
        <v>8.1107692307692325E-2</v>
      </c>
      <c r="KI24" s="47">
        <v>0.53429967307692317</v>
      </c>
      <c r="KJ24" s="47">
        <v>0.53995621153846141</v>
      </c>
      <c r="KK24" s="47">
        <v>0.25326036538461544</v>
      </c>
      <c r="KL24" s="47">
        <v>0.26006851923076924</v>
      </c>
      <c r="KM24" s="47">
        <v>0.32584099999999994</v>
      </c>
      <c r="KN24" s="47">
        <v>0.59557486538461535</v>
      </c>
      <c r="KO24" s="47">
        <v>0.65708521153846167</v>
      </c>
      <c r="KP24" s="47">
        <v>1.9461538461538461E-2</v>
      </c>
      <c r="KQ24" s="47">
        <v>2.3265476346153848</v>
      </c>
      <c r="KR24" s="47">
        <v>0.6045458269230769</v>
      </c>
      <c r="KS24" s="47">
        <v>0.61027946153846169</v>
      </c>
      <c r="KT24" s="47">
        <v>0.70088780769230774</v>
      </c>
      <c r="KU24" s="47">
        <v>0.70552865384615404</v>
      </c>
      <c r="KV24" s="48">
        <v>37.17</v>
      </c>
      <c r="KW24" s="48">
        <v>39.682857143</v>
      </c>
      <c r="KX24" s="48">
        <v>128.75714285999999</v>
      </c>
      <c r="KY24" s="48">
        <f t="shared" si="44"/>
        <v>42.242857140000012</v>
      </c>
      <c r="KZ24" s="48">
        <f t="shared" si="45"/>
        <v>22.80929310587485</v>
      </c>
      <c r="LA24" s="47">
        <v>0.43950312500000005</v>
      </c>
      <c r="LB24" s="47">
        <v>0.21249375000000001</v>
      </c>
      <c r="LC24" s="47">
        <v>9.8924999999999985E-2</v>
      </c>
      <c r="LD24" s="47">
        <v>0.11423437499999999</v>
      </c>
      <c r="LE24" s="47">
        <v>0.10304375000000002</v>
      </c>
      <c r="LF24" s="47">
        <v>8.8590625000000006E-2</v>
      </c>
      <c r="LG24" s="47">
        <v>0.58549884375000016</v>
      </c>
      <c r="LH24" s="47">
        <v>0.63047824999999991</v>
      </c>
      <c r="LI24" s="47">
        <v>0.30007593750000006</v>
      </c>
      <c r="LJ24" s="47">
        <v>0.36417909375000002</v>
      </c>
      <c r="LK24" s="47">
        <v>0.34704934375000007</v>
      </c>
      <c r="LL24" s="47">
        <v>0.61842275000000002</v>
      </c>
      <c r="LM24" s="47">
        <v>0.66274393749999994</v>
      </c>
      <c r="LN24" s="47">
        <v>1.1190624999999999E-2</v>
      </c>
      <c r="LO24" s="47">
        <v>2.8588689999999999</v>
      </c>
      <c r="LP24" s="47">
        <v>0.55141693749999998</v>
      </c>
      <c r="LQ24" s="47">
        <v>0.59308634374999991</v>
      </c>
      <c r="LR24" s="47">
        <v>0.66663781250000009</v>
      </c>
      <c r="LS24" s="47">
        <v>0.69757450000000021</v>
      </c>
      <c r="LT24" s="47">
        <f t="shared" si="34"/>
        <v>0.2017361532173996</v>
      </c>
      <c r="LU24" s="48">
        <v>43.316000000000003</v>
      </c>
      <c r="LV24" s="48">
        <v>41.927333333</v>
      </c>
      <c r="LW24" s="48">
        <v>110.46666667</v>
      </c>
      <c r="LX24" s="48">
        <f t="shared" si="46"/>
        <v>78.533333330000005</v>
      </c>
      <c r="LY24" s="48">
        <f t="shared" si="35"/>
        <v>49.513558564565066</v>
      </c>
      <c r="LZ24" s="47">
        <v>0.38242500000000001</v>
      </c>
      <c r="MA24" s="47">
        <v>0.17656666666666665</v>
      </c>
      <c r="MB24" s="47">
        <v>8.9029166666666673E-2</v>
      </c>
      <c r="MC24" s="47">
        <v>9.8670833333333319E-2</v>
      </c>
      <c r="MD24" s="47">
        <v>8.2575000000000023E-2</v>
      </c>
      <c r="ME24" s="47">
        <v>7.1245833333333342E-2</v>
      </c>
      <c r="MF24" s="47">
        <v>0.58905116666666668</v>
      </c>
      <c r="MG24" s="47">
        <v>0.62165283333333332</v>
      </c>
      <c r="MH24" s="47">
        <v>0.28189916666666665</v>
      </c>
      <c r="MI24" s="47">
        <v>0.32856325000000003</v>
      </c>
      <c r="MJ24" s="47">
        <v>0.36819254166666671</v>
      </c>
      <c r="MK24" s="47">
        <v>0.64432491666666658</v>
      </c>
      <c r="ML24" s="47">
        <v>0.68528974999999992</v>
      </c>
      <c r="MM24" s="47">
        <v>1.6095833333333334E-2</v>
      </c>
      <c r="MN24" s="47">
        <v>2.8813887083333327</v>
      </c>
      <c r="MO24" s="47">
        <v>0.59296462500000013</v>
      </c>
      <c r="MP24" s="47">
        <v>0.62519137499999999</v>
      </c>
      <c r="MQ24" s="47">
        <v>0.7016709166666667</v>
      </c>
      <c r="MR24" s="47">
        <v>0.72529275000000004</v>
      </c>
      <c r="MS24" s="47">
        <f t="shared" si="36"/>
        <v>0.14271101854885251</v>
      </c>
      <c r="MT24" s="46">
        <v>-9999</v>
      </c>
      <c r="MU24" s="46">
        <v>-9999</v>
      </c>
      <c r="MV24" s="46">
        <v>-9999</v>
      </c>
      <c r="MW24" s="46">
        <v>-9999</v>
      </c>
      <c r="MX24" s="46">
        <v>-9999</v>
      </c>
      <c r="MY24" s="46">
        <v>-9999</v>
      </c>
      <c r="MZ24" s="46">
        <v>-9999</v>
      </c>
      <c r="NA24" s="46">
        <v>-9999</v>
      </c>
      <c r="NB24" s="46">
        <v>-9999</v>
      </c>
      <c r="NC24" s="46">
        <v>-9999</v>
      </c>
      <c r="ND24" s="46">
        <v>-9999</v>
      </c>
      <c r="NE24" s="46">
        <v>-9999</v>
      </c>
      <c r="NF24" s="46">
        <v>-9999</v>
      </c>
      <c r="NG24" s="46">
        <v>-9999</v>
      </c>
      <c r="NH24" s="46">
        <v>-9999</v>
      </c>
      <c r="NI24" s="46">
        <v>-9999</v>
      </c>
      <c r="NJ24" s="46">
        <v>-9999</v>
      </c>
      <c r="NK24" s="46">
        <v>-9999</v>
      </c>
      <c r="NL24" s="46">
        <v>-9999</v>
      </c>
      <c r="NM24" s="46">
        <v>-9999</v>
      </c>
      <c r="NN24" s="46">
        <v>-9999</v>
      </c>
      <c r="NO24" s="46">
        <v>-9999</v>
      </c>
      <c r="NP24" s="46">
        <v>-9999</v>
      </c>
      <c r="NQ24" s="46">
        <v>-9999</v>
      </c>
      <c r="NR24" s="47">
        <f t="shared" si="38"/>
        <v>0</v>
      </c>
      <c r="NS24" s="47">
        <v>0.39353783783783775</v>
      </c>
      <c r="NT24" s="47">
        <v>0.19774594594594591</v>
      </c>
      <c r="NU24" s="47">
        <v>6.6827027027027031E-2</v>
      </c>
      <c r="NV24" s="47">
        <v>8.626216216216219E-2</v>
      </c>
      <c r="NW24" s="47">
        <v>7.4164864864864885E-2</v>
      </c>
      <c r="NX24" s="47">
        <v>6.5629729729729733E-2</v>
      </c>
      <c r="NY24" s="47">
        <v>0.63941094594594583</v>
      </c>
      <c r="NZ24" s="47">
        <v>0.70883600000000002</v>
      </c>
      <c r="OA24" s="47">
        <v>0.39209721621621629</v>
      </c>
      <c r="OB24" s="47">
        <v>0.4941415135135136</v>
      </c>
      <c r="OC24" s="47">
        <v>0.3306791621621622</v>
      </c>
      <c r="OD24" s="47">
        <v>0.68222091891891912</v>
      </c>
      <c r="OE24" s="47">
        <v>0.71342224324324321</v>
      </c>
      <c r="OF24" s="47">
        <v>1.20972972972973E-2</v>
      </c>
      <c r="OG24" s="47">
        <v>3.5799639459459467</v>
      </c>
      <c r="OH24" s="47">
        <v>0.46680683783783772</v>
      </c>
      <c r="OI24" s="47">
        <v>0.51716681081081062</v>
      </c>
      <c r="OJ24" s="47">
        <v>0.59884959459459464</v>
      </c>
      <c r="OK24" s="47">
        <v>0.63679167567567574</v>
      </c>
      <c r="OL24" s="47">
        <f t="shared" si="39"/>
        <v>0.32142073593613013</v>
      </c>
      <c r="OM24" s="47">
        <v>158.07692307692307</v>
      </c>
      <c r="ON24" s="46">
        <v>-9999</v>
      </c>
      <c r="OO24" s="46">
        <v>-9999</v>
      </c>
      <c r="OP24" s="47">
        <v>0.4098444444444444</v>
      </c>
      <c r="OQ24" s="47">
        <v>0.1860111111111111</v>
      </c>
      <c r="OR24" s="47">
        <v>5.8922222222222244E-2</v>
      </c>
      <c r="OS24" s="47">
        <v>7.2780555555555543E-2</v>
      </c>
      <c r="OT24" s="47">
        <v>6.5672222222222229E-2</v>
      </c>
      <c r="OU24" s="47">
        <v>6.0991666666666666E-2</v>
      </c>
      <c r="OV24" s="47">
        <v>0.69781024999999997</v>
      </c>
      <c r="OW24" s="47">
        <v>0.74819661111111102</v>
      </c>
      <c r="OX24" s="47">
        <v>0.43739694444444438</v>
      </c>
      <c r="OY24" s="47">
        <v>0.5188301666666667</v>
      </c>
      <c r="OZ24" s="47">
        <v>0.37519747222222211</v>
      </c>
      <c r="PA24" s="47">
        <v>0.72352472222222231</v>
      </c>
      <c r="PB24" s="47">
        <v>0.74051588888888908</v>
      </c>
      <c r="PC24" s="47">
        <v>7.1083333333333372E-3</v>
      </c>
      <c r="PD24" s="47">
        <v>4.6580144999999993</v>
      </c>
      <c r="PE24" s="47">
        <v>0.50183424999999993</v>
      </c>
      <c r="PF24" s="47">
        <v>0.53781041666666651</v>
      </c>
      <c r="PG24" s="47">
        <v>0.63735327777777784</v>
      </c>
      <c r="PH24" s="47">
        <v>0.66356013888888876</v>
      </c>
      <c r="PI24" s="47">
        <f t="shared" si="41"/>
        <v>0.32971460357868687</v>
      </c>
      <c r="PJ24" s="48">
        <v>139.86111111111111</v>
      </c>
      <c r="PK24" s="48">
        <f t="shared" si="6"/>
        <v>63.138888888888886</v>
      </c>
      <c r="PL24" s="45">
        <f t="shared" si="42"/>
        <v>47.240302695987644</v>
      </c>
    </row>
    <row r="25" spans="1:428" x14ac:dyDescent="0.25">
      <c r="A25" s="45">
        <v>24</v>
      </c>
      <c r="B25" s="45">
        <v>3</v>
      </c>
      <c r="C25" s="45">
        <v>403</v>
      </c>
      <c r="D25" s="45">
        <v>4</v>
      </c>
      <c r="E25" s="45" t="s">
        <v>62</v>
      </c>
      <c r="F25" s="45">
        <v>7</v>
      </c>
      <c r="G25" s="45">
        <f t="shared" si="7"/>
        <v>89.600000000000009</v>
      </c>
      <c r="H25" s="46">
        <v>80</v>
      </c>
      <c r="I25" s="46">
        <v>-9999</v>
      </c>
      <c r="J25" s="46">
        <v>-9999</v>
      </c>
      <c r="K25" s="46">
        <v>-9999</v>
      </c>
      <c r="L25" s="46">
        <v>-9999</v>
      </c>
      <c r="M25" s="46">
        <v>-9999</v>
      </c>
      <c r="N25" s="46">
        <v>-9999</v>
      </c>
      <c r="O25" s="48">
        <v>7.5</v>
      </c>
      <c r="P25" s="48">
        <v>7.5</v>
      </c>
      <c r="Q25" s="48">
        <v>7.5</v>
      </c>
      <c r="R25" s="48">
        <v>20.666666666666668</v>
      </c>
      <c r="S25" s="48">
        <v>28.666666666666668</v>
      </c>
      <c r="T25" s="48">
        <v>27</v>
      </c>
      <c r="U25" s="48">
        <v>38.666666666666664</v>
      </c>
      <c r="V25" s="48">
        <v>39</v>
      </c>
      <c r="W25" s="48">
        <v>48</v>
      </c>
      <c r="X25" s="48">
        <v>50.666666666666664</v>
      </c>
      <c r="Y25" s="48">
        <v>59</v>
      </c>
      <c r="Z25" s="48">
        <v>62.333333333333336</v>
      </c>
      <c r="AA25" s="48">
        <v>73</v>
      </c>
      <c r="AB25" s="48">
        <v>70.333333333333329</v>
      </c>
      <c r="AC25" s="48">
        <v>78.666666666666671</v>
      </c>
      <c r="AD25" s="48">
        <v>69.666666666666671</v>
      </c>
      <c r="AE25" s="48">
        <v>81</v>
      </c>
      <c r="AF25" s="48">
        <f t="shared" si="8"/>
        <v>67.444444444444443</v>
      </c>
      <c r="AG25" s="48">
        <f t="shared" si="9"/>
        <v>67.444444444444443</v>
      </c>
      <c r="AH25" s="48">
        <v>66.666666666666671</v>
      </c>
      <c r="AI25" s="48">
        <v>75.666666666666671</v>
      </c>
      <c r="AJ25" s="48">
        <v>131</v>
      </c>
      <c r="AK25" s="48">
        <v>147</v>
      </c>
      <c r="AL25" s="48">
        <v>166</v>
      </c>
      <c r="AM25" s="48">
        <v>171</v>
      </c>
      <c r="AN25" s="48">
        <v>178</v>
      </c>
      <c r="AO25" s="48">
        <v>189</v>
      </c>
      <c r="AP25" s="48">
        <v>199</v>
      </c>
      <c r="AQ25" s="48">
        <v>199</v>
      </c>
      <c r="AR25" s="48">
        <v>201</v>
      </c>
      <c r="AS25" s="48">
        <v>203</v>
      </c>
      <c r="AT25" s="43">
        <v>-9999</v>
      </c>
      <c r="AU25" s="43">
        <v>-9999</v>
      </c>
      <c r="AV25" s="43">
        <v>-9999</v>
      </c>
      <c r="AW25" s="43">
        <v>-9999</v>
      </c>
      <c r="AX25" s="43">
        <v>-9999</v>
      </c>
      <c r="AY25" s="43">
        <v>-9999</v>
      </c>
      <c r="AZ25" s="43">
        <v>-9999</v>
      </c>
      <c r="BA25" s="43">
        <v>-9999</v>
      </c>
      <c r="BB25" s="43">
        <v>-9999</v>
      </c>
      <c r="BC25" s="43">
        <v>-9999</v>
      </c>
      <c r="BD25" s="43">
        <v>-9999</v>
      </c>
      <c r="BE25" s="43">
        <v>-9999</v>
      </c>
      <c r="BF25" s="43">
        <v>-9999</v>
      </c>
      <c r="BG25" s="43">
        <v>-9999</v>
      </c>
      <c r="BH25" s="43">
        <v>-9999</v>
      </c>
      <c r="BI25" s="43">
        <v>-9999</v>
      </c>
      <c r="BJ25" s="43">
        <v>-9999</v>
      </c>
      <c r="BK25" s="43">
        <v>-9999</v>
      </c>
      <c r="BL25" s="43">
        <v>-9999</v>
      </c>
      <c r="BM25" s="43">
        <v>-9999</v>
      </c>
      <c r="BN25" s="43">
        <v>-9999</v>
      </c>
      <c r="BO25" s="43">
        <v>-9999</v>
      </c>
      <c r="BP25" s="43">
        <v>-9999</v>
      </c>
      <c r="BQ25" s="43">
        <v>-9999</v>
      </c>
      <c r="BR25" s="43">
        <v>-9999</v>
      </c>
      <c r="BS25" s="43">
        <v>-9999</v>
      </c>
      <c r="BT25" s="43">
        <v>-9999</v>
      </c>
      <c r="BU25" s="43">
        <v>-9999</v>
      </c>
      <c r="BV25" s="43">
        <v>-9999</v>
      </c>
      <c r="BW25" s="43">
        <v>-9999</v>
      </c>
      <c r="BX25" s="48">
        <v>236.7</v>
      </c>
      <c r="BY25" s="45">
        <v>10</v>
      </c>
      <c r="BZ25" s="45">
        <v>228.15999999999997</v>
      </c>
      <c r="CA25" s="45">
        <v>84</v>
      </c>
      <c r="CB25" s="45">
        <v>87.99</v>
      </c>
      <c r="CC25" s="45">
        <v>169.91</v>
      </c>
      <c r="CD25" s="45">
        <v>96.460000000000008</v>
      </c>
      <c r="CE25" s="45">
        <v>68.98</v>
      </c>
      <c r="CF25" s="48">
        <f t="shared" si="10"/>
        <v>676.27450980392155</v>
      </c>
      <c r="CG25" s="48">
        <f t="shared" si="11"/>
        <v>603.81652661064413</v>
      </c>
      <c r="CH25" s="48">
        <f t="shared" si="0"/>
        <v>2320.5882352941176</v>
      </c>
      <c r="CI25" s="48">
        <f t="shared" si="1"/>
        <v>2236.8627450980389</v>
      </c>
      <c r="CJ25" s="48">
        <f t="shared" si="12"/>
        <v>862.64705882352939</v>
      </c>
      <c r="CK25" s="48">
        <f t="shared" si="12"/>
        <v>1665.7843137254902</v>
      </c>
      <c r="CL25" s="48">
        <f t="shared" si="13"/>
        <v>7085.8823529411766</v>
      </c>
      <c r="CM25" s="48">
        <f t="shared" si="14"/>
        <v>945.68627450980398</v>
      </c>
      <c r="CN25" s="48">
        <v>49.42</v>
      </c>
      <c r="CO25" s="48">
        <v>46.73</v>
      </c>
      <c r="CP25" s="48">
        <f t="shared" si="15"/>
        <v>0.31000000000000938</v>
      </c>
      <c r="CQ25" s="45">
        <v>3.41</v>
      </c>
      <c r="CR25" s="45">
        <f t="shared" si="16"/>
        <v>79.132058823529405</v>
      </c>
      <c r="CS25" s="45">
        <v>1.17</v>
      </c>
      <c r="CT25" s="45">
        <f t="shared" si="17"/>
        <v>26.171294117647051</v>
      </c>
      <c r="CU25" s="45">
        <v>1.87</v>
      </c>
      <c r="CV25" s="45">
        <f t="shared" si="18"/>
        <v>16.131499999999999</v>
      </c>
      <c r="CW25" s="45">
        <v>3.62</v>
      </c>
      <c r="CX25" s="45">
        <f t="shared" si="19"/>
        <v>34.233843137254908</v>
      </c>
      <c r="CY25" s="48">
        <f t="shared" si="20"/>
        <v>155.66869607843137</v>
      </c>
      <c r="CZ25" s="48">
        <f t="shared" si="21"/>
        <v>138.98990721288513</v>
      </c>
      <c r="DA25" s="45">
        <v>16.7</v>
      </c>
      <c r="DB25" s="48">
        <v>5.08</v>
      </c>
      <c r="DC25" s="45">
        <f t="shared" si="22"/>
        <v>4377.7283029066512</v>
      </c>
      <c r="DD25" s="45">
        <v>1.88</v>
      </c>
      <c r="DE25" s="45">
        <f t="shared" si="23"/>
        <v>0.37007874015748027</v>
      </c>
      <c r="DF25" s="45">
        <f t="shared" si="24"/>
        <v>1620.1041750914378</v>
      </c>
      <c r="DG25" s="46">
        <v>-9999</v>
      </c>
      <c r="DH25" s="45">
        <v>3329.2142857142849</v>
      </c>
      <c r="DI25" s="45">
        <f t="shared" si="25"/>
        <v>1231.8092857142854</v>
      </c>
      <c r="DJ25" s="45">
        <f t="shared" si="26"/>
        <v>1404.2625857142853</v>
      </c>
      <c r="DK25" s="46">
        <v>-9999</v>
      </c>
      <c r="DL25" s="47">
        <v>2.42</v>
      </c>
      <c r="DM25" s="47">
        <f t="shared" si="27"/>
        <v>2.36</v>
      </c>
      <c r="DN25" s="47">
        <v>2433</v>
      </c>
      <c r="DO25" s="47">
        <f t="shared" si="2"/>
        <v>0.46456692913385822</v>
      </c>
      <c r="DP25" s="45">
        <f t="shared" si="3"/>
        <v>2085.453246660255</v>
      </c>
      <c r="DQ25" s="45">
        <f t="shared" si="4"/>
        <v>2096.6560946795043</v>
      </c>
      <c r="DR25" s="47">
        <v>0.54439473684210526</v>
      </c>
      <c r="DS25" s="47">
        <v>0.39725263157894741</v>
      </c>
      <c r="DT25" s="47">
        <v>0.4015052631578947</v>
      </c>
      <c r="DU25" s="47">
        <v>0.33225263157894735</v>
      </c>
      <c r="DV25" s="47">
        <v>0.20543157894736841</v>
      </c>
      <c r="DW25" s="47">
        <v>0.1865</v>
      </c>
      <c r="DX25" s="47">
        <v>0.24178136842105263</v>
      </c>
      <c r="DY25" s="47">
        <v>0.15091436842105263</v>
      </c>
      <c r="DZ25" s="47">
        <v>8.8974315789473679E-2</v>
      </c>
      <c r="EA25" s="47">
        <v>-5.3736315789473686E-3</v>
      </c>
      <c r="EB25" s="47">
        <v>0.15614936842105265</v>
      </c>
      <c r="EC25" s="47">
        <v>0.45194099999999998</v>
      </c>
      <c r="ED25" s="47">
        <v>0.48946252631578946</v>
      </c>
      <c r="EE25" s="47">
        <v>0.12682105263157895</v>
      </c>
      <c r="EF25" s="47">
        <v>0.63819005263157902</v>
      </c>
      <c r="EG25" s="47">
        <v>1.0354699999999999</v>
      </c>
      <c r="EH25" s="47">
        <v>0.64530789473684214</v>
      </c>
      <c r="EI25" s="47">
        <v>1.0302269999999998</v>
      </c>
      <c r="EJ25" s="47">
        <v>0.69272436842105267</v>
      </c>
      <c r="EK25" s="45">
        <v>0.59243749999999984</v>
      </c>
      <c r="EL25" s="45">
        <v>0.43821250000000006</v>
      </c>
      <c r="EM25" s="45">
        <v>0.42420625000000001</v>
      </c>
      <c r="EN25" s="45">
        <v>0.38656250000000009</v>
      </c>
      <c r="EO25" s="45">
        <v>0.26275000000000004</v>
      </c>
      <c r="EP25" s="45">
        <v>0.23728749999999993</v>
      </c>
      <c r="EQ25" s="45">
        <v>0.21030468750000003</v>
      </c>
      <c r="ER25" s="45">
        <v>0.16541975</v>
      </c>
      <c r="ES25" s="45">
        <v>6.2513250000000006E-2</v>
      </c>
      <c r="ET25" s="45">
        <v>1.6052687499999996E-2</v>
      </c>
      <c r="EU25" s="45">
        <v>0.1497508125</v>
      </c>
      <c r="EV25" s="45">
        <v>0.38551825000000006</v>
      </c>
      <c r="EW25" s="45">
        <v>0.42798806250000004</v>
      </c>
      <c r="EX25" s="45">
        <v>0.12381250000000001</v>
      </c>
      <c r="EY25" s="45">
        <v>0.53294731249999994</v>
      </c>
      <c r="EZ25" s="45">
        <v>0.90669150000000009</v>
      </c>
      <c r="FA25" s="45">
        <v>0.7117345625</v>
      </c>
      <c r="FB25" s="45">
        <v>0.91823562499999989</v>
      </c>
      <c r="FC25" s="45">
        <v>0.74890793749999995</v>
      </c>
      <c r="FD25" s="47">
        <v>0.60193181818181818</v>
      </c>
      <c r="FE25" s="47">
        <v>0.42244545454545451</v>
      </c>
      <c r="FF25" s="47">
        <v>0.42786363636363628</v>
      </c>
      <c r="FG25" s="47">
        <v>0.36920000000000003</v>
      </c>
      <c r="FH25" s="47">
        <v>0.27271363636363621</v>
      </c>
      <c r="FI25" s="47">
        <v>0.23701363636363643</v>
      </c>
      <c r="FJ25" s="47">
        <v>0.2395302272727273</v>
      </c>
      <c r="FK25" s="47">
        <v>0.16886154545454543</v>
      </c>
      <c r="FL25" s="47">
        <v>6.7196454545454545E-2</v>
      </c>
      <c r="FM25" s="47">
        <v>-6.4728181818181829E-3</v>
      </c>
      <c r="FN25" s="47">
        <v>0.17514336363636362</v>
      </c>
      <c r="FO25" s="47">
        <v>0.37625109090909087</v>
      </c>
      <c r="FP25" s="47">
        <v>0.43480286363636367</v>
      </c>
      <c r="FQ25" s="47">
        <v>9.6486363636363634E-2</v>
      </c>
      <c r="FR25" s="47">
        <v>0.6303632272727272</v>
      </c>
      <c r="FS25" s="47">
        <v>1.0389676818181817</v>
      </c>
      <c r="FT25" s="47">
        <v>0.73096313636363641</v>
      </c>
      <c r="FU25" s="47">
        <v>1.0329830909090909</v>
      </c>
      <c r="FV25" s="47">
        <v>0.77075181818181804</v>
      </c>
      <c r="FW25" s="47">
        <v>0.65781999999999996</v>
      </c>
      <c r="FX25" s="47">
        <v>0.43962499999999993</v>
      </c>
      <c r="FY25" s="47">
        <v>0.45635999999999999</v>
      </c>
      <c r="FZ25" s="47">
        <v>0.39438999999999991</v>
      </c>
      <c r="GA25" s="47">
        <v>0.28757999999999995</v>
      </c>
      <c r="GB25" s="47">
        <v>0.25134999999999996</v>
      </c>
      <c r="GC25" s="47">
        <v>0.25032759999999998</v>
      </c>
      <c r="GD25" s="47">
        <v>0.18075949999999999</v>
      </c>
      <c r="GE25" s="47">
        <v>5.426439999999999E-2</v>
      </c>
      <c r="GF25" s="47">
        <v>-1.866835E-2</v>
      </c>
      <c r="GG25" s="47">
        <v>0.19875205000000001</v>
      </c>
      <c r="GH25" s="47">
        <v>0.39139360000000001</v>
      </c>
      <c r="GI25" s="47">
        <v>0.44694604999999987</v>
      </c>
      <c r="GJ25" s="47">
        <v>0.10681</v>
      </c>
      <c r="GK25" s="47">
        <v>0.66853580000000001</v>
      </c>
      <c r="GL25" s="47">
        <v>1.1015713500000002</v>
      </c>
      <c r="GM25" s="47">
        <v>0.79424980000000001</v>
      </c>
      <c r="GN25" s="47">
        <v>1.0846284000000002</v>
      </c>
      <c r="GO25" s="47">
        <v>0.82798840000000007</v>
      </c>
      <c r="GP25" s="47">
        <v>0.52056666666666684</v>
      </c>
      <c r="GQ25" s="47">
        <v>0.35664999999999997</v>
      </c>
      <c r="GR25" s="47">
        <v>0.33691333333333334</v>
      </c>
      <c r="GS25" s="47">
        <v>0.33043666666666666</v>
      </c>
      <c r="GT25" s="47">
        <v>0.22451000000000002</v>
      </c>
      <c r="GU25" s="47">
        <v>0.19419</v>
      </c>
      <c r="GV25" s="47">
        <v>0.22327783333333337</v>
      </c>
      <c r="GW25" s="47">
        <v>0.21383286666666665</v>
      </c>
      <c r="GX25" s="47">
        <v>3.8217066666666667E-2</v>
      </c>
      <c r="GY25" s="47">
        <v>2.8395000000000004E-2</v>
      </c>
      <c r="GZ25" s="47">
        <v>0.18664466666666663</v>
      </c>
      <c r="HA25" s="47">
        <v>0.39703653333333322</v>
      </c>
      <c r="HB25" s="47">
        <v>0.45625020000000005</v>
      </c>
      <c r="HC25" s="47">
        <v>0.10592666666666668</v>
      </c>
      <c r="HD25" s="47">
        <v>0.57603140000000008</v>
      </c>
      <c r="HE25" s="47">
        <v>0.88143470000000024</v>
      </c>
      <c r="HF25" s="47">
        <v>0.83602380000000009</v>
      </c>
      <c r="HG25" s="47">
        <v>0.89946609999999982</v>
      </c>
      <c r="HH25" s="47">
        <v>0.86128253333333304</v>
      </c>
      <c r="HI25" s="45">
        <v>0.42558064516129052</v>
      </c>
      <c r="HJ25" s="45">
        <v>0.26822903225806449</v>
      </c>
      <c r="HK25" s="45">
        <v>0.26544516129032275</v>
      </c>
      <c r="HL25" s="45">
        <v>0.23190645161290324</v>
      </c>
      <c r="HM25" s="45">
        <v>0.18268064516129032</v>
      </c>
      <c r="HN25" s="45">
        <v>0.15596129032258071</v>
      </c>
      <c r="HO25" s="45">
        <v>0.29369790322580647</v>
      </c>
      <c r="HP25" s="45">
        <v>0.23098954838709676</v>
      </c>
      <c r="HQ25" s="45">
        <v>7.2596387096774212E-2</v>
      </c>
      <c r="HR25" s="45">
        <v>5.275451612903226E-3</v>
      </c>
      <c r="HS25" s="45">
        <v>0.22615012903225798</v>
      </c>
      <c r="HT25" s="45">
        <v>0.39845622580645151</v>
      </c>
      <c r="HU25" s="45">
        <v>0.46271296774193532</v>
      </c>
      <c r="HV25" s="45">
        <v>4.922580645161289E-2</v>
      </c>
      <c r="HW25" s="45">
        <v>0.83876374193548409</v>
      </c>
      <c r="HX25" s="45">
        <v>0.99117619354838704</v>
      </c>
      <c r="HY25" s="45">
        <v>0.77266296774193566</v>
      </c>
      <c r="HZ25" s="45">
        <v>0.99282112903225783</v>
      </c>
      <c r="IA25" s="45">
        <v>0.81433916129032258</v>
      </c>
      <c r="IB25" s="46">
        <v>-9999</v>
      </c>
      <c r="IC25" s="46">
        <v>-9999</v>
      </c>
      <c r="ID25" s="46">
        <v>-9999</v>
      </c>
      <c r="IE25" s="46">
        <v>-9999</v>
      </c>
      <c r="IF25" s="46">
        <v>-9999</v>
      </c>
      <c r="IG25" s="47">
        <v>0.42280000000000001</v>
      </c>
      <c r="IH25" s="47">
        <v>0.26129999999999998</v>
      </c>
      <c r="II25" s="47">
        <v>0.1946</v>
      </c>
      <c r="IJ25" s="47">
        <v>0.18590000000000001</v>
      </c>
      <c r="IK25" s="47">
        <v>0.1469</v>
      </c>
      <c r="IL25" s="47">
        <v>0.1273</v>
      </c>
      <c r="IM25" s="47">
        <v>0.38779999999999998</v>
      </c>
      <c r="IN25" s="47">
        <v>0.36840000000000001</v>
      </c>
      <c r="IO25" s="47">
        <v>0.16819999999999999</v>
      </c>
      <c r="IP25" s="47">
        <v>0.14599999999999999</v>
      </c>
      <c r="IQ25" s="47">
        <v>0.2354</v>
      </c>
      <c r="IR25" s="47">
        <v>0.48299999999999998</v>
      </c>
      <c r="IS25" s="47">
        <v>0.53620000000000001</v>
      </c>
      <c r="IT25" s="47">
        <v>3.9E-2</v>
      </c>
      <c r="IU25" s="47">
        <v>1.2802</v>
      </c>
      <c r="IV25" s="47">
        <v>0.64280000000000004</v>
      </c>
      <c r="IW25" s="47">
        <v>0.60850000000000004</v>
      </c>
      <c r="IX25" s="47">
        <v>0.71030000000000004</v>
      </c>
      <c r="IY25" s="47">
        <v>0.68269999999999997</v>
      </c>
      <c r="IZ25" s="48">
        <v>36.19</v>
      </c>
      <c r="JA25" s="48">
        <v>36.468965517000001</v>
      </c>
      <c r="JB25" s="48">
        <v>117.57931034000001</v>
      </c>
      <c r="JC25" s="48">
        <f t="shared" si="30"/>
        <v>29.420689659999994</v>
      </c>
      <c r="JD25" s="48">
        <f t="shared" si="31"/>
        <v>10.838582070743998</v>
      </c>
      <c r="JE25" s="47">
        <v>0.34011315789473684</v>
      </c>
      <c r="JF25" s="47">
        <v>0.19425000000000001</v>
      </c>
      <c r="JG25" s="47">
        <v>0.13925263157894735</v>
      </c>
      <c r="JH25" s="47">
        <v>0.13759736842105263</v>
      </c>
      <c r="JI25" s="47">
        <v>0.10773684210526314</v>
      </c>
      <c r="JJ25" s="47">
        <v>9.2021052631578948E-2</v>
      </c>
      <c r="JK25" s="47">
        <v>0.42220157894736832</v>
      </c>
      <c r="JL25" s="47">
        <v>0.41738273684210531</v>
      </c>
      <c r="JM25" s="47">
        <v>0.17024539473684208</v>
      </c>
      <c r="JN25" s="47">
        <v>0.16467160526315791</v>
      </c>
      <c r="JO25" s="47">
        <v>0.27189381578947364</v>
      </c>
      <c r="JP25" s="47">
        <v>0.51708952631578942</v>
      </c>
      <c r="JQ25" s="47">
        <v>0.57241271052631582</v>
      </c>
      <c r="JR25" s="47">
        <v>2.9860526315789476E-2</v>
      </c>
      <c r="JS25" s="47">
        <v>1.4793022894736845</v>
      </c>
      <c r="JT25" s="47">
        <v>0.6561298684210527</v>
      </c>
      <c r="JU25" s="47">
        <v>0.64508836842105255</v>
      </c>
      <c r="JV25" s="47">
        <v>0.72856210526315801</v>
      </c>
      <c r="JW25" s="47">
        <v>0.71987547368421079</v>
      </c>
      <c r="JX25" s="48">
        <v>47.558928571000003</v>
      </c>
      <c r="JY25" s="48">
        <v>40.585714285999998</v>
      </c>
      <c r="JZ25" s="48">
        <v>141.01785713999999</v>
      </c>
      <c r="KA25" s="48">
        <f t="shared" si="32"/>
        <v>24.98214286000001</v>
      </c>
      <c r="KB25" s="48">
        <f t="shared" si="33"/>
        <v>10.427115159087265</v>
      </c>
      <c r="KC25" s="47">
        <v>0.38889433962264136</v>
      </c>
      <c r="KD25" s="47">
        <v>0.20220377358490566</v>
      </c>
      <c r="KE25" s="47">
        <v>0.12203773584905664</v>
      </c>
      <c r="KF25" s="47">
        <v>0.12272452830188678</v>
      </c>
      <c r="KG25" s="47">
        <v>0.10146037735849056</v>
      </c>
      <c r="KH25" s="47">
        <v>8.4822641509433944E-2</v>
      </c>
      <c r="KI25" s="47">
        <v>0.51856892452830183</v>
      </c>
      <c r="KJ25" s="47">
        <v>0.52040254716981149</v>
      </c>
      <c r="KK25" s="47">
        <v>0.24410515094339619</v>
      </c>
      <c r="KL25" s="47">
        <v>0.24691196226415094</v>
      </c>
      <c r="KM25" s="47">
        <v>0.31477113207547164</v>
      </c>
      <c r="KN25" s="47">
        <v>0.58492228301886795</v>
      </c>
      <c r="KO25" s="47">
        <v>0.64042618867924528</v>
      </c>
      <c r="KP25" s="47">
        <v>2.1264150943396232E-2</v>
      </c>
      <c r="KQ25" s="47">
        <v>2.1763563396226417</v>
      </c>
      <c r="KR25" s="47">
        <v>0.60607192452830172</v>
      </c>
      <c r="KS25" s="47">
        <v>0.60721030188679248</v>
      </c>
      <c r="KT25" s="47">
        <v>0.69986788679245271</v>
      </c>
      <c r="KU25" s="47">
        <v>0.70061909433962266</v>
      </c>
      <c r="KV25" s="48">
        <v>37.209600000000002</v>
      </c>
      <c r="KW25" s="48">
        <v>39.7988</v>
      </c>
      <c r="KX25" s="48">
        <v>127.88800000000001</v>
      </c>
      <c r="KY25" s="48">
        <f t="shared" si="44"/>
        <v>43.111999999999995</v>
      </c>
      <c r="KZ25" s="48">
        <f t="shared" si="45"/>
        <v>22.435594613584911</v>
      </c>
      <c r="LA25" s="47">
        <v>0.49282142857142858</v>
      </c>
      <c r="LB25" s="47">
        <v>0.23308571428571431</v>
      </c>
      <c r="LC25" s="47">
        <v>8.9864285714285716E-2</v>
      </c>
      <c r="LD25" s="47">
        <v>0.11216785714285714</v>
      </c>
      <c r="LE25" s="47">
        <v>0.10418214285714285</v>
      </c>
      <c r="LF25" s="47">
        <v>9.1146428571428587E-2</v>
      </c>
      <c r="LG25" s="47">
        <v>0.62693521428571442</v>
      </c>
      <c r="LH25" s="47">
        <v>0.69042325000000004</v>
      </c>
      <c r="LI25" s="47">
        <v>0.34750814285714288</v>
      </c>
      <c r="LJ25" s="47">
        <v>0.44228257142857147</v>
      </c>
      <c r="LK25" s="47">
        <v>0.35767489285714299</v>
      </c>
      <c r="LL25" s="47">
        <v>0.64892728571428582</v>
      </c>
      <c r="LM25" s="47">
        <v>0.68598925000000022</v>
      </c>
      <c r="LN25" s="47">
        <v>7.985714285714287E-3</v>
      </c>
      <c r="LO25" s="47">
        <v>3.4099256428571434</v>
      </c>
      <c r="LP25" s="47">
        <v>0.51868496428571431</v>
      </c>
      <c r="LQ25" s="47">
        <v>0.57184514285714283</v>
      </c>
      <c r="LR25" s="47">
        <v>0.64483871428571438</v>
      </c>
      <c r="LS25" s="47">
        <v>0.68395971428571423</v>
      </c>
      <c r="LT25" s="47">
        <f t="shared" si="34"/>
        <v>0.30875473764293104</v>
      </c>
      <c r="LU25" s="48">
        <v>43.85</v>
      </c>
      <c r="LV25" s="48">
        <v>41.87</v>
      </c>
      <c r="LW25" s="48">
        <v>114.08</v>
      </c>
      <c r="LX25" s="48">
        <f t="shared" si="46"/>
        <v>74.92</v>
      </c>
      <c r="LY25" s="48">
        <f t="shared" si="35"/>
        <v>51.726509890000003</v>
      </c>
      <c r="LZ25" s="47">
        <v>0.3731652173913042</v>
      </c>
      <c r="MA25" s="47">
        <v>0.17249565217391302</v>
      </c>
      <c r="MB25" s="47">
        <v>8.5813043478260867E-2</v>
      </c>
      <c r="MC25" s="47">
        <v>9.4573913043478258E-2</v>
      </c>
      <c r="MD25" s="47">
        <v>8.125652173913045E-2</v>
      </c>
      <c r="ME25" s="47">
        <v>6.71695652173913E-2</v>
      </c>
      <c r="MF25" s="47">
        <v>0.59373673913043479</v>
      </c>
      <c r="MG25" s="47">
        <v>0.62425726086956523</v>
      </c>
      <c r="MH25" s="47">
        <v>0.29090017391304346</v>
      </c>
      <c r="MI25" s="47">
        <v>0.33509526086956515</v>
      </c>
      <c r="MJ25" s="47">
        <v>0.36683273913043479</v>
      </c>
      <c r="MK25" s="47">
        <v>0.64079634782608696</v>
      </c>
      <c r="ML25" s="47">
        <v>0.69312965217391298</v>
      </c>
      <c r="MM25" s="47">
        <v>1.3317391304347826E-2</v>
      </c>
      <c r="MN25" s="47">
        <v>2.9556809130434782</v>
      </c>
      <c r="MO25" s="47">
        <v>0.58810804347826096</v>
      </c>
      <c r="MP25" s="47">
        <v>0.61838417391304357</v>
      </c>
      <c r="MQ25" s="47">
        <v>0.69844913043478274</v>
      </c>
      <c r="MR25" s="47">
        <v>0.72055199999999997</v>
      </c>
      <c r="MS25" s="47">
        <f t="shared" si="36"/>
        <v>0.14291697835228909</v>
      </c>
      <c r="MT25" s="48">
        <v>38.380000000000003</v>
      </c>
      <c r="MU25" s="48">
        <v>39.549999999999997</v>
      </c>
      <c r="MV25" s="48">
        <v>127.83333333</v>
      </c>
      <c r="MW25" s="48">
        <f>AO25-MV25</f>
        <v>61.166666669999998</v>
      </c>
      <c r="MX25" s="45">
        <f t="shared" si="37"/>
        <v>38.183735791935931</v>
      </c>
      <c r="MY25" s="47">
        <v>0.36422941176470591</v>
      </c>
      <c r="MZ25" s="47">
        <v>0.16778823529411763</v>
      </c>
      <c r="NA25" s="47">
        <v>7.9076470588235304E-2</v>
      </c>
      <c r="NB25" s="47">
        <v>8.4152941176470597E-2</v>
      </c>
      <c r="NC25" s="47">
        <v>7.6241176470588243E-2</v>
      </c>
      <c r="ND25" s="47">
        <v>6.667058823529412E-2</v>
      </c>
      <c r="NE25" s="47">
        <v>0.62302117647058808</v>
      </c>
      <c r="NF25" s="47">
        <v>0.64149388235294114</v>
      </c>
      <c r="NG25" s="47">
        <v>0.33150641176470586</v>
      </c>
      <c r="NH25" s="47">
        <v>0.35907076470588234</v>
      </c>
      <c r="NI25" s="47">
        <v>0.3681032352941177</v>
      </c>
      <c r="NJ25" s="47">
        <v>0.65231782352941181</v>
      </c>
      <c r="NK25" s="47">
        <v>0.68923905882352943</v>
      </c>
      <c r="NL25" s="47">
        <v>7.9117647058823543E-3</v>
      </c>
      <c r="NM25" s="47">
        <v>3.3399268235294119</v>
      </c>
      <c r="NN25" s="47">
        <v>0.5737838823529412</v>
      </c>
      <c r="NO25" s="47">
        <v>0.59056405882352947</v>
      </c>
      <c r="NP25" s="47">
        <v>0.68807947058823526</v>
      </c>
      <c r="NQ25" s="47">
        <v>0.70030370588235291</v>
      </c>
      <c r="NR25" s="47">
        <f t="shared" si="38"/>
        <v>0.15274058994184589</v>
      </c>
      <c r="NS25" s="47">
        <v>0.40040270270270273</v>
      </c>
      <c r="NT25" s="47">
        <v>0.20102162162162163</v>
      </c>
      <c r="NU25" s="47">
        <v>7.1121621621621639E-2</v>
      </c>
      <c r="NV25" s="47">
        <v>9.1229729729729717E-2</v>
      </c>
      <c r="NW25" s="47">
        <v>7.718378378378378E-2</v>
      </c>
      <c r="NX25" s="47">
        <v>6.751891891891891E-2</v>
      </c>
      <c r="NY25" s="47">
        <v>0.6280641081081082</v>
      </c>
      <c r="NZ25" s="47">
        <v>0.6972843243243243</v>
      </c>
      <c r="OA25" s="47">
        <v>0.37516105405405414</v>
      </c>
      <c r="OB25" s="47">
        <v>0.47668529729729731</v>
      </c>
      <c r="OC25" s="47">
        <v>0.33098381081081074</v>
      </c>
      <c r="OD25" s="47">
        <v>0.67618005405405412</v>
      </c>
      <c r="OE25" s="47">
        <v>0.71075900000000003</v>
      </c>
      <c r="OF25" s="47">
        <v>1.4045945945945947E-2</v>
      </c>
      <c r="OG25" s="47">
        <v>3.3948523513513509</v>
      </c>
      <c r="OH25" s="47">
        <v>0.4746274594594595</v>
      </c>
      <c r="OI25" s="47">
        <v>0.52692543243243262</v>
      </c>
      <c r="OJ25" s="47">
        <v>0.60473875675675681</v>
      </c>
      <c r="OK25" s="47">
        <v>0.64398470270270269</v>
      </c>
      <c r="OL25" s="47">
        <f t="shared" si="39"/>
        <v>0.30509146619695876</v>
      </c>
      <c r="OM25" s="47">
        <v>154.34782608695653</v>
      </c>
      <c r="ON25" s="48">
        <f t="shared" ref="ON25:ON38" si="50">AR25-OM25+2</f>
        <v>48.65217391304347</v>
      </c>
      <c r="OO25" s="48">
        <f t="shared" si="40"/>
        <v>33.924398213866034</v>
      </c>
      <c r="OP25" s="47">
        <v>0.42283714285714274</v>
      </c>
      <c r="OQ25" s="47">
        <v>0.18661142857142854</v>
      </c>
      <c r="OR25" s="47">
        <v>5.7382857142857131E-2</v>
      </c>
      <c r="OS25" s="47">
        <v>7.4231428571428601E-2</v>
      </c>
      <c r="OT25" s="47">
        <v>6.840857142857143E-2</v>
      </c>
      <c r="OU25" s="47">
        <v>6.1128571428571428E-2</v>
      </c>
      <c r="OV25" s="47">
        <v>0.70033302857142865</v>
      </c>
      <c r="OW25" s="47">
        <v>0.7600403142857145</v>
      </c>
      <c r="OX25" s="47">
        <v>0.42954631428571433</v>
      </c>
      <c r="OY25" s="47">
        <v>0.52817285714285711</v>
      </c>
      <c r="OZ25" s="47">
        <v>0.38741039999999999</v>
      </c>
      <c r="PA25" s="47">
        <v>0.72049391428571441</v>
      </c>
      <c r="PB25" s="47">
        <v>0.7464148285714286</v>
      </c>
      <c r="PC25" s="47">
        <v>5.8228571428571435E-3</v>
      </c>
      <c r="PD25" s="47">
        <v>4.7039003428571435</v>
      </c>
      <c r="PE25" s="47">
        <v>0.51021791428571417</v>
      </c>
      <c r="PF25" s="47">
        <v>0.55329477142857131</v>
      </c>
      <c r="PG25" s="47">
        <v>0.6464938857142859</v>
      </c>
      <c r="PH25" s="47">
        <v>0.67759491428571439</v>
      </c>
      <c r="PI25" s="47">
        <f t="shared" si="41"/>
        <v>0.34716378461888636</v>
      </c>
      <c r="PJ25" s="48">
        <v>139.85714285714286</v>
      </c>
      <c r="PK25" s="48">
        <f t="shared" si="6"/>
        <v>63.142857142857139</v>
      </c>
      <c r="PL25" s="45">
        <f t="shared" si="42"/>
        <v>47.991116987755113</v>
      </c>
    </row>
    <row r="26" spans="1:428" x14ac:dyDescent="0.25">
      <c r="A26" s="45">
        <v>25</v>
      </c>
      <c r="B26" s="45">
        <v>4</v>
      </c>
      <c r="C26" s="45">
        <v>404</v>
      </c>
      <c r="D26" s="45">
        <v>4</v>
      </c>
      <c r="E26" s="45" t="s">
        <v>67</v>
      </c>
      <c r="F26" s="45">
        <v>2</v>
      </c>
      <c r="G26" s="45">
        <f t="shared" si="7"/>
        <v>179.20000000000002</v>
      </c>
      <c r="H26" s="46">
        <v>160</v>
      </c>
      <c r="I26" s="45">
        <v>1.0164674788035717</v>
      </c>
      <c r="J26" s="47">
        <v>18.784170075326077</v>
      </c>
      <c r="K26" s="45">
        <v>0.90718405873099095</v>
      </c>
      <c r="L26" s="45">
        <v>25.516518091242787</v>
      </c>
      <c r="M26" s="45">
        <v>0.47335389852143378</v>
      </c>
      <c r="N26" s="47">
        <v>8.4086799276672686</v>
      </c>
      <c r="O26" s="48">
        <v>15.2</v>
      </c>
      <c r="P26" s="48">
        <v>15.2</v>
      </c>
      <c r="Q26" s="48">
        <v>15.2</v>
      </c>
      <c r="R26" s="48">
        <v>23.666666666666668</v>
      </c>
      <c r="S26" s="48">
        <v>32.666666666666664</v>
      </c>
      <c r="T26" s="48">
        <v>32.666666666666664</v>
      </c>
      <c r="U26" s="48">
        <v>45.333333333333336</v>
      </c>
      <c r="V26" s="48">
        <v>42</v>
      </c>
      <c r="W26" s="48">
        <v>53.666666666666664</v>
      </c>
      <c r="X26" s="48">
        <v>54</v>
      </c>
      <c r="Y26" s="48">
        <v>64.333333333333329</v>
      </c>
      <c r="Z26" s="48">
        <v>69.333333333333329</v>
      </c>
      <c r="AA26" s="48">
        <v>81</v>
      </c>
      <c r="AB26" s="48">
        <v>71.333333333333329</v>
      </c>
      <c r="AC26" s="48">
        <v>80.666666666666671</v>
      </c>
      <c r="AD26" s="48">
        <v>75</v>
      </c>
      <c r="AE26" s="48">
        <v>86</v>
      </c>
      <c r="AF26" s="48">
        <f t="shared" si="8"/>
        <v>71.888888888888886</v>
      </c>
      <c r="AG26" s="48">
        <f t="shared" si="9"/>
        <v>71.888888888888886</v>
      </c>
      <c r="AH26" s="48">
        <v>78.666666666666671</v>
      </c>
      <c r="AI26" s="48">
        <v>89.333333333333329</v>
      </c>
      <c r="AJ26" s="48">
        <v>131</v>
      </c>
      <c r="AK26" s="48">
        <v>147</v>
      </c>
      <c r="AL26" s="48">
        <v>166</v>
      </c>
      <c r="AM26" s="48">
        <v>171</v>
      </c>
      <c r="AN26" s="48">
        <v>178</v>
      </c>
      <c r="AO26" s="48">
        <v>189</v>
      </c>
      <c r="AP26" s="48">
        <v>199</v>
      </c>
      <c r="AQ26" s="48">
        <v>199</v>
      </c>
      <c r="AR26" s="48">
        <v>201</v>
      </c>
      <c r="AS26" s="48">
        <v>203</v>
      </c>
      <c r="AT26" s="49">
        <v>47.9</v>
      </c>
      <c r="AU26" s="49">
        <v>43.2</v>
      </c>
      <c r="AV26" s="49">
        <v>38.700000000000003</v>
      </c>
      <c r="AW26" s="49">
        <v>45.5</v>
      </c>
      <c r="AX26" s="49">
        <v>44.6</v>
      </c>
      <c r="AY26" s="49">
        <v>40.1</v>
      </c>
      <c r="AZ26" s="49">
        <v>43.2</v>
      </c>
      <c r="BA26" s="49">
        <v>44.9</v>
      </c>
      <c r="BB26" s="49">
        <v>41.7</v>
      </c>
      <c r="BC26" s="49">
        <v>42.6</v>
      </c>
      <c r="BD26" s="45">
        <v>4.7699999999999996</v>
      </c>
      <c r="BE26" s="45">
        <v>5.33</v>
      </c>
      <c r="BF26" s="45">
        <v>5.1100000000000003</v>
      </c>
      <c r="BG26" s="45">
        <v>4.4400000000000004</v>
      </c>
      <c r="BH26" s="45">
        <v>3.99</v>
      </c>
      <c r="BI26" s="45">
        <v>4.2699999999999996</v>
      </c>
      <c r="BJ26" s="45">
        <v>4.54</v>
      </c>
      <c r="BK26" s="45">
        <v>4.62</v>
      </c>
      <c r="BL26" s="45">
        <v>4.01</v>
      </c>
      <c r="BM26" s="45">
        <v>3.57</v>
      </c>
      <c r="BN26" s="45">
        <v>26971.643286573148</v>
      </c>
      <c r="BO26" s="45">
        <v>24125.774225774225</v>
      </c>
      <c r="BP26" s="49">
        <v>14150.298804780876</v>
      </c>
      <c r="BQ26" s="45">
        <v>9638.147410358566</v>
      </c>
      <c r="BR26" s="45">
        <v>9861.1835506519565</v>
      </c>
      <c r="BS26" s="45">
        <v>8091.6167664670656</v>
      </c>
      <c r="BT26" s="49">
        <v>11739.039039039038</v>
      </c>
      <c r="BU26" s="49">
        <v>7089.9302093718834</v>
      </c>
      <c r="BV26" s="49">
        <v>3173.6789631106681</v>
      </c>
      <c r="BW26" s="49">
        <v>368.16513761467888</v>
      </c>
      <c r="BX26" s="48">
        <v>325.18</v>
      </c>
      <c r="BY26" s="45">
        <v>14</v>
      </c>
      <c r="BZ26" s="45">
        <v>310.56</v>
      </c>
      <c r="CA26" s="45">
        <v>99</v>
      </c>
      <c r="CB26" s="45">
        <v>100.94000000000001</v>
      </c>
      <c r="CC26" s="45">
        <v>238.44</v>
      </c>
      <c r="CD26" s="45">
        <v>131.5</v>
      </c>
      <c r="CE26" s="45">
        <v>104.19</v>
      </c>
      <c r="CF26" s="48">
        <f t="shared" si="10"/>
        <v>1021.4705882352941</v>
      </c>
      <c r="CG26" s="48">
        <f t="shared" si="11"/>
        <v>912.02731092436966</v>
      </c>
      <c r="CH26" s="48">
        <f t="shared" si="0"/>
        <v>3188.0392156862745</v>
      </c>
      <c r="CI26" s="48">
        <f t="shared" si="1"/>
        <v>3044.705882352941</v>
      </c>
      <c r="CJ26" s="48">
        <f t="shared" si="12"/>
        <v>989.60784313725503</v>
      </c>
      <c r="CK26" s="48">
        <f t="shared" si="12"/>
        <v>2337.6470588235293</v>
      </c>
      <c r="CL26" s="48">
        <f t="shared" si="13"/>
        <v>9560</v>
      </c>
      <c r="CM26" s="48">
        <f t="shared" si="14"/>
        <v>1289.2156862745098</v>
      </c>
      <c r="CN26" s="48">
        <v>72.349999999999994</v>
      </c>
      <c r="CO26" s="48">
        <v>56.45</v>
      </c>
      <c r="CP26" s="48">
        <f t="shared" si="15"/>
        <v>2.7000000000000028</v>
      </c>
      <c r="CQ26" s="45">
        <v>3.41</v>
      </c>
      <c r="CR26" s="45">
        <f t="shared" si="16"/>
        <v>108.71213725490196</v>
      </c>
      <c r="CS26" s="45">
        <v>1.26</v>
      </c>
      <c r="CT26" s="45">
        <f t="shared" si="17"/>
        <v>38.363294117647058</v>
      </c>
      <c r="CU26" s="45">
        <v>2</v>
      </c>
      <c r="CV26" s="45">
        <f t="shared" si="18"/>
        <v>19.792156862745102</v>
      </c>
      <c r="CW26" s="45">
        <v>3.83</v>
      </c>
      <c r="CX26" s="45">
        <f t="shared" si="19"/>
        <v>49.376960784313731</v>
      </c>
      <c r="CY26" s="48">
        <f t="shared" si="20"/>
        <v>216.24454901960786</v>
      </c>
      <c r="CZ26" s="48">
        <f t="shared" si="21"/>
        <v>193.07549019607842</v>
      </c>
      <c r="DA26" s="45">
        <v>18.3</v>
      </c>
      <c r="DB26" s="48">
        <v>4.97</v>
      </c>
      <c r="DC26" s="45">
        <f t="shared" si="22"/>
        <v>3908.4707135337244</v>
      </c>
      <c r="DD26" s="45">
        <v>1.82</v>
      </c>
      <c r="DE26" s="45">
        <f t="shared" si="23"/>
        <v>0.36619718309859156</v>
      </c>
      <c r="DF26" s="45">
        <f t="shared" si="24"/>
        <v>1431.2709655193921</v>
      </c>
      <c r="DG26" s="45">
        <v>3574.7354166666673</v>
      </c>
      <c r="DH26" s="45">
        <v>3753.8249999999998</v>
      </c>
      <c r="DI26" s="45">
        <f t="shared" si="25"/>
        <v>1388.91525</v>
      </c>
      <c r="DJ26" s="45">
        <f t="shared" si="26"/>
        <v>1583.3633849999999</v>
      </c>
      <c r="DK26" s="45">
        <f t="shared" si="43"/>
        <v>1322.652104166667</v>
      </c>
      <c r="DL26" s="47">
        <v>2.36</v>
      </c>
      <c r="DM26" s="47">
        <f t="shared" si="27"/>
        <v>2.2999999999999998</v>
      </c>
      <c r="DN26" s="47">
        <v>2366</v>
      </c>
      <c r="DO26" s="47">
        <f t="shared" si="2"/>
        <v>0.46277665995975853</v>
      </c>
      <c r="DP26" s="45">
        <f t="shared" si="3"/>
        <v>1855.933779464706</v>
      </c>
      <c r="DQ26" s="45">
        <f t="shared" si="4"/>
        <v>1860.6522551752096</v>
      </c>
      <c r="DR26" s="47">
        <v>0.58585000000000009</v>
      </c>
      <c r="DS26" s="47">
        <v>0.42954473684210531</v>
      </c>
      <c r="DT26" s="47">
        <v>0.4341947368421053</v>
      </c>
      <c r="DU26" s="47">
        <v>0.35927105263157905</v>
      </c>
      <c r="DV26" s="47">
        <v>0.21897368421052635</v>
      </c>
      <c r="DW26" s="47">
        <v>0.20045263157894735</v>
      </c>
      <c r="DX26" s="47">
        <v>0.23960599999999999</v>
      </c>
      <c r="DY26" s="47">
        <v>0.14857226315789468</v>
      </c>
      <c r="DZ26" s="47">
        <v>8.9096552631578924E-2</v>
      </c>
      <c r="EA26" s="47">
        <v>-5.3476315789473669E-3</v>
      </c>
      <c r="EB26" s="47">
        <v>0.15379531578947372</v>
      </c>
      <c r="EC26" s="47">
        <v>0.4557650263157893</v>
      </c>
      <c r="ED26" s="47">
        <v>0.49002255263157907</v>
      </c>
      <c r="EE26" s="47">
        <v>0.14029736842105259</v>
      </c>
      <c r="EF26" s="47">
        <v>0.63077481578947359</v>
      </c>
      <c r="EG26" s="47">
        <v>1.0367785789473682</v>
      </c>
      <c r="EH26" s="47">
        <v>0.64127655263157901</v>
      </c>
      <c r="EI26" s="47">
        <v>1.0317246578947368</v>
      </c>
      <c r="EJ26" s="47">
        <v>0.68879534210526339</v>
      </c>
      <c r="EK26" s="45">
        <v>0.61738124999999999</v>
      </c>
      <c r="EL26" s="45">
        <v>0.45756874999999991</v>
      </c>
      <c r="EM26" s="45">
        <v>0.44449999999999995</v>
      </c>
      <c r="EN26" s="45">
        <v>0.40238750000000006</v>
      </c>
      <c r="EO26" s="45">
        <v>0.2769375</v>
      </c>
      <c r="EP26" s="45">
        <v>0.25049999999999994</v>
      </c>
      <c r="EQ26" s="45">
        <v>0.21058699999999997</v>
      </c>
      <c r="ER26" s="45">
        <v>0.16250893750000001</v>
      </c>
      <c r="ES26" s="45">
        <v>6.4083250000000008E-2</v>
      </c>
      <c r="ET26" s="45">
        <v>1.43468125E-2</v>
      </c>
      <c r="EU26" s="45">
        <v>0.14852925</v>
      </c>
      <c r="EV26" s="45">
        <v>0.3803808125</v>
      </c>
      <c r="EW26" s="45">
        <v>0.42236725000000008</v>
      </c>
      <c r="EX26" s="45">
        <v>0.12545000000000003</v>
      </c>
      <c r="EY26" s="45">
        <v>0.53436981250000004</v>
      </c>
      <c r="EZ26" s="45">
        <v>0.91696</v>
      </c>
      <c r="FA26" s="45">
        <v>0.70536825000000014</v>
      </c>
      <c r="FB26" s="45">
        <v>0.92773437500000011</v>
      </c>
      <c r="FC26" s="45">
        <v>0.74328031250000004</v>
      </c>
      <c r="FD26" s="47">
        <v>0.69157142857142861</v>
      </c>
      <c r="FE26" s="47">
        <v>0.48300952380952389</v>
      </c>
      <c r="FF26" s="47">
        <v>0.48180476190476196</v>
      </c>
      <c r="FG26" s="47">
        <v>0.42716666666666658</v>
      </c>
      <c r="FH26" s="47">
        <v>0.3076714285714286</v>
      </c>
      <c r="FI26" s="47">
        <v>0.27054285714285708</v>
      </c>
      <c r="FJ26" s="47">
        <v>0.23617628571428576</v>
      </c>
      <c r="FK26" s="47">
        <v>0.17857266666666666</v>
      </c>
      <c r="FL26" s="47">
        <v>6.1302476190476192E-2</v>
      </c>
      <c r="FM26" s="47">
        <v>1.1585238095238096E-3</v>
      </c>
      <c r="FN26" s="47">
        <v>0.17742814285714281</v>
      </c>
      <c r="FO26" s="47">
        <v>0.38403014285714282</v>
      </c>
      <c r="FP26" s="47">
        <v>0.43739971428571434</v>
      </c>
      <c r="FQ26" s="47">
        <v>0.11949523809523808</v>
      </c>
      <c r="FR26" s="47">
        <v>0.61900152380952378</v>
      </c>
      <c r="FS26" s="47">
        <v>0.99345628571428568</v>
      </c>
      <c r="FT26" s="47">
        <v>0.75042285714285717</v>
      </c>
      <c r="FU26" s="47">
        <v>0.99389000000000005</v>
      </c>
      <c r="FV26" s="47">
        <v>0.78756400000000004</v>
      </c>
      <c r="FW26" s="47">
        <v>0.66110526315789464</v>
      </c>
      <c r="FX26" s="47">
        <v>0.4416684210526316</v>
      </c>
      <c r="FY26" s="47">
        <v>0.45024210526315794</v>
      </c>
      <c r="FZ26" s="47">
        <v>0.38939999999999997</v>
      </c>
      <c r="GA26" s="47">
        <v>0.28862631578947362</v>
      </c>
      <c r="GB26" s="47">
        <v>0.2510842105263158</v>
      </c>
      <c r="GC26" s="47">
        <v>0.25833036842105256</v>
      </c>
      <c r="GD26" s="47">
        <v>0.18943684210526315</v>
      </c>
      <c r="GE26" s="47">
        <v>6.2883736842105256E-2</v>
      </c>
      <c r="GF26" s="47">
        <v>-9.6114210526315799E-3</v>
      </c>
      <c r="GG26" s="47">
        <v>0.19866900000000001</v>
      </c>
      <c r="GH26" s="47">
        <v>0.39174200000000009</v>
      </c>
      <c r="GI26" s="47">
        <v>0.44910326315789473</v>
      </c>
      <c r="GJ26" s="47">
        <v>0.10077368421052633</v>
      </c>
      <c r="GK26" s="47">
        <v>0.6985526842105263</v>
      </c>
      <c r="GL26" s="47">
        <v>1.0499543157894737</v>
      </c>
      <c r="GM26" s="47">
        <v>0.76764842105263154</v>
      </c>
      <c r="GN26" s="47">
        <v>1.0412016842105263</v>
      </c>
      <c r="GO26" s="47">
        <v>0.80527842105263148</v>
      </c>
      <c r="GP26" s="47">
        <v>0.54374615384615388</v>
      </c>
      <c r="GQ26" s="47">
        <v>0.36721923076923074</v>
      </c>
      <c r="GR26" s="47">
        <v>0.33748846153846157</v>
      </c>
      <c r="GS26" s="47">
        <v>0.33537307692307688</v>
      </c>
      <c r="GT26" s="47">
        <v>0.22593076923076927</v>
      </c>
      <c r="GU26" s="47">
        <v>0.19833461538461541</v>
      </c>
      <c r="GV26" s="47">
        <v>0.23698053846153844</v>
      </c>
      <c r="GW26" s="47">
        <v>0.23404134615384611</v>
      </c>
      <c r="GX26" s="47">
        <v>4.5405384615384611E-2</v>
      </c>
      <c r="GY26" s="47">
        <v>4.2290115384615391E-2</v>
      </c>
      <c r="GZ26" s="47">
        <v>0.19372653846153848</v>
      </c>
      <c r="HA26" s="47">
        <v>0.4128698461538462</v>
      </c>
      <c r="HB26" s="47">
        <v>0.46532211538461526</v>
      </c>
      <c r="HC26" s="47">
        <v>0.10944230769230769</v>
      </c>
      <c r="HD26" s="47">
        <v>0.62300030769230774</v>
      </c>
      <c r="HE26" s="47">
        <v>0.83336903846153843</v>
      </c>
      <c r="HF26" s="47">
        <v>0.82056296153846142</v>
      </c>
      <c r="HG26" s="47">
        <v>0.86003434615384622</v>
      </c>
      <c r="HH26" s="47">
        <v>0.84966734615384631</v>
      </c>
      <c r="HI26" s="45">
        <v>0.50305999999999984</v>
      </c>
      <c r="HJ26" s="45">
        <v>0.30617000000000005</v>
      </c>
      <c r="HK26" s="45">
        <v>0.26558666666666669</v>
      </c>
      <c r="HL26" s="45">
        <v>0.24654999999999999</v>
      </c>
      <c r="HM26" s="45">
        <v>0.19758999999999996</v>
      </c>
      <c r="HN26" s="45">
        <v>0.17162666666666662</v>
      </c>
      <c r="HO26" s="45">
        <v>0.34151673333333343</v>
      </c>
      <c r="HP26" s="45">
        <v>0.30881960000000003</v>
      </c>
      <c r="HQ26" s="45">
        <v>0.1082455333333333</v>
      </c>
      <c r="HR26" s="45">
        <v>7.1778400000000006E-2</v>
      </c>
      <c r="HS26" s="45">
        <v>0.24273923333333342</v>
      </c>
      <c r="HT26" s="45">
        <v>0.43533290000000008</v>
      </c>
      <c r="HU26" s="45">
        <v>0.49049510000000013</v>
      </c>
      <c r="HV26" s="45">
        <v>4.896000000000001E-2</v>
      </c>
      <c r="HW26" s="45">
        <v>1.0507826666666662</v>
      </c>
      <c r="HX26" s="45">
        <v>0.79678170000000004</v>
      </c>
      <c r="HY26" s="45">
        <v>0.71694083333333358</v>
      </c>
      <c r="HZ26" s="45">
        <v>0.83599683333333297</v>
      </c>
      <c r="IA26" s="45">
        <v>0.77215180000000005</v>
      </c>
      <c r="IB26" s="48">
        <v>45.632857143000003</v>
      </c>
      <c r="IC26" s="48">
        <v>42.78</v>
      </c>
      <c r="ID26" s="48">
        <v>107.97142857</v>
      </c>
      <c r="IE26" s="48">
        <f t="shared" si="47"/>
        <v>23.02857143</v>
      </c>
      <c r="IF26" s="48">
        <f t="shared" si="29"/>
        <v>7.1116742175840288</v>
      </c>
      <c r="IG26" s="47">
        <v>0.47910000000000003</v>
      </c>
      <c r="IH26" s="47">
        <v>0.2747</v>
      </c>
      <c r="II26" s="47">
        <v>0.17480000000000001</v>
      </c>
      <c r="IJ26" s="47">
        <v>0.18099999999999999</v>
      </c>
      <c r="IK26" s="47">
        <v>0.1444</v>
      </c>
      <c r="IL26" s="47">
        <v>0.12870000000000001</v>
      </c>
      <c r="IM26" s="47">
        <v>0.44800000000000001</v>
      </c>
      <c r="IN26" s="47">
        <v>0.46179999999999999</v>
      </c>
      <c r="IO26" s="47">
        <v>0.2049</v>
      </c>
      <c r="IP26" s="47">
        <v>0.22159999999999999</v>
      </c>
      <c r="IQ26" s="47">
        <v>0.26919999999999999</v>
      </c>
      <c r="IR26" s="47">
        <v>0.5333</v>
      </c>
      <c r="IS26" s="47">
        <v>0.57330000000000003</v>
      </c>
      <c r="IT26" s="47">
        <v>3.6600000000000001E-2</v>
      </c>
      <c r="IU26" s="47">
        <v>1.6656</v>
      </c>
      <c r="IV26" s="47">
        <v>0.58599999999999997</v>
      </c>
      <c r="IW26" s="47">
        <v>0.60389999999999999</v>
      </c>
      <c r="IX26" s="47">
        <v>0.67330000000000001</v>
      </c>
      <c r="IY26" s="47">
        <v>0.68759999999999999</v>
      </c>
      <c r="IZ26" s="48">
        <v>36.439599999999999</v>
      </c>
      <c r="JA26" s="48">
        <v>36.605600000000003</v>
      </c>
      <c r="JB26" s="48">
        <v>122.244</v>
      </c>
      <c r="JC26" s="48">
        <f t="shared" si="30"/>
        <v>24.756</v>
      </c>
      <c r="JD26" s="48">
        <f t="shared" si="31"/>
        <v>11.432320799999999</v>
      </c>
      <c r="JE26" s="47">
        <v>0.39288235294117646</v>
      </c>
      <c r="JF26" s="47">
        <v>0.20576176470588237</v>
      </c>
      <c r="JG26" s="47">
        <v>0.12251470588235293</v>
      </c>
      <c r="JH26" s="47">
        <v>0.12744705882352941</v>
      </c>
      <c r="JI26" s="47">
        <v>0.10353235294117648</v>
      </c>
      <c r="JJ26" s="47">
        <v>8.7800000000000003E-2</v>
      </c>
      <c r="JK26" s="47">
        <v>0.50893997058823526</v>
      </c>
      <c r="JL26" s="47">
        <v>0.52372132352941192</v>
      </c>
      <c r="JM26" s="47">
        <v>0.23390617647058828</v>
      </c>
      <c r="JN26" s="47">
        <v>0.25279544117647063</v>
      </c>
      <c r="JO26" s="47">
        <v>0.31234011764705871</v>
      </c>
      <c r="JP26" s="47">
        <v>0.58174820588235288</v>
      </c>
      <c r="JQ26" s="47">
        <v>0.63393926470588224</v>
      </c>
      <c r="JR26" s="47">
        <v>2.3914705882352939E-2</v>
      </c>
      <c r="JS26" s="47">
        <v>2.0887096764705877</v>
      </c>
      <c r="JT26" s="47">
        <v>0.59814458823529404</v>
      </c>
      <c r="JU26" s="47">
        <v>0.61415600000000004</v>
      </c>
      <c r="JV26" s="47">
        <v>0.69275538235294121</v>
      </c>
      <c r="JW26" s="47">
        <v>0.70509714705882354</v>
      </c>
      <c r="JX26" s="48">
        <v>39.916333332999997</v>
      </c>
      <c r="JY26" s="48">
        <v>40.85</v>
      </c>
      <c r="JZ26" s="48">
        <v>133.53666666999999</v>
      </c>
      <c r="KA26" s="48">
        <f t="shared" si="32"/>
        <v>32.463333330000012</v>
      </c>
      <c r="KB26" s="48">
        <f t="shared" si="33"/>
        <v>17.001739897764079</v>
      </c>
      <c r="KC26" s="47">
        <v>0.4699129629629627</v>
      </c>
      <c r="KD26" s="47">
        <v>0.22609444444444435</v>
      </c>
      <c r="KE26" s="47">
        <v>0.10751296296296292</v>
      </c>
      <c r="KF26" s="47">
        <v>0.11577592592592591</v>
      </c>
      <c r="KG26" s="47">
        <v>0.10123148148148149</v>
      </c>
      <c r="KH26" s="47">
        <v>8.4351851851851845E-2</v>
      </c>
      <c r="KI26" s="47">
        <v>0.60252653703703707</v>
      </c>
      <c r="KJ26" s="47">
        <v>0.62581209259259252</v>
      </c>
      <c r="KK26" s="47">
        <v>0.32161394444444441</v>
      </c>
      <c r="KL26" s="47">
        <v>0.35503255555555563</v>
      </c>
      <c r="KM26" s="47">
        <v>0.34938557407407411</v>
      </c>
      <c r="KN26" s="47">
        <v>0.64390896296296318</v>
      </c>
      <c r="KO26" s="47">
        <v>0.69422768518518529</v>
      </c>
      <c r="KP26" s="47">
        <v>1.454444444444444E-2</v>
      </c>
      <c r="KQ26" s="47">
        <v>3.0726034814814822</v>
      </c>
      <c r="KR26" s="47">
        <v>0.55942670370370362</v>
      </c>
      <c r="KS26" s="47">
        <v>0.58052487037037015</v>
      </c>
      <c r="KT26" s="47">
        <v>0.67319651851851858</v>
      </c>
      <c r="KU26" s="47">
        <v>0.68884368518518491</v>
      </c>
      <c r="KV26" s="48">
        <v>38.159999999999997</v>
      </c>
      <c r="KW26" s="48">
        <v>40.999354838999999</v>
      </c>
      <c r="KX26" s="48">
        <v>118.80645161</v>
      </c>
      <c r="KY26" s="48">
        <f t="shared" si="44"/>
        <v>52.193548390000004</v>
      </c>
      <c r="KZ26" s="48">
        <f t="shared" si="45"/>
        <v>32.663353737778642</v>
      </c>
      <c r="LA26" s="47">
        <v>0.49684705882352942</v>
      </c>
      <c r="LB26" s="47">
        <v>0.23426764705882355</v>
      </c>
      <c r="LC26" s="47">
        <v>9.1744117647058823E-2</v>
      </c>
      <c r="LD26" s="47">
        <v>0.11306176470588235</v>
      </c>
      <c r="LE26" s="47">
        <v>0.1012588235294118</v>
      </c>
      <c r="LF26" s="47">
        <v>9.0979411764705892E-2</v>
      </c>
      <c r="LG26" s="47">
        <v>0.62622749999999994</v>
      </c>
      <c r="LH26" s="47">
        <v>0.68580450000000004</v>
      </c>
      <c r="LI26" s="47">
        <v>0.34759626470588223</v>
      </c>
      <c r="LJ26" s="47">
        <v>0.43642217647058823</v>
      </c>
      <c r="LK26" s="47">
        <v>0.35742838235294122</v>
      </c>
      <c r="LL26" s="47">
        <v>0.65899876470588226</v>
      </c>
      <c r="LM26" s="47">
        <v>0.6883807352941177</v>
      </c>
      <c r="LN26" s="47">
        <v>1.1802941176470587E-2</v>
      </c>
      <c r="LO26" s="47">
        <v>3.4044883823529419</v>
      </c>
      <c r="LP26" s="47">
        <v>0.52141411764705881</v>
      </c>
      <c r="LQ26" s="47">
        <v>0.57065302941176466</v>
      </c>
      <c r="LR26" s="47">
        <v>0.64690111764705882</v>
      </c>
      <c r="LS26" s="47">
        <v>0.68329720588235299</v>
      </c>
      <c r="LT26" s="47">
        <f t="shared" si="34"/>
        <v>0.30203275395497864</v>
      </c>
      <c r="LU26" s="48">
        <v>43.854193547999998</v>
      </c>
      <c r="LV26" s="48">
        <v>41.77</v>
      </c>
      <c r="LW26" s="48">
        <v>124.40967741999999</v>
      </c>
      <c r="LX26" s="48">
        <f t="shared" si="46"/>
        <v>64.590322580000006</v>
      </c>
      <c r="LY26" s="48">
        <f t="shared" si="35"/>
        <v>44.296333881815613</v>
      </c>
      <c r="LZ26" s="47">
        <v>0.42790454545454554</v>
      </c>
      <c r="MA26" s="47">
        <v>0.1885590909090909</v>
      </c>
      <c r="MB26" s="47">
        <v>8.2722727272727253E-2</v>
      </c>
      <c r="MC26" s="47">
        <v>9.8286363636363616E-2</v>
      </c>
      <c r="MD26" s="47">
        <v>8.2054545454545477E-2</v>
      </c>
      <c r="ME26" s="47">
        <v>6.9940909090909095E-2</v>
      </c>
      <c r="MF26" s="47">
        <v>0.62412268181818187</v>
      </c>
      <c r="MG26" s="47">
        <v>0.67338554545454543</v>
      </c>
      <c r="MH26" s="47">
        <v>0.31239890909090912</v>
      </c>
      <c r="MI26" s="47">
        <v>0.38771068181818186</v>
      </c>
      <c r="MJ26" s="47">
        <v>0.38792272727272736</v>
      </c>
      <c r="MK26" s="47">
        <v>0.67651431818181818</v>
      </c>
      <c r="ML26" s="47">
        <v>0.71753122727272711</v>
      </c>
      <c r="MM26" s="47">
        <v>1.6231818181818184E-2</v>
      </c>
      <c r="MN26" s="47">
        <v>3.3605828181818178</v>
      </c>
      <c r="MO26" s="47">
        <v>0.57753236363636362</v>
      </c>
      <c r="MP26" s="47">
        <v>0.62290340909090902</v>
      </c>
      <c r="MQ26" s="47">
        <v>0.69543650000000001</v>
      </c>
      <c r="MR26" s="47">
        <v>0.72809581818181845</v>
      </c>
      <c r="MS26" s="47">
        <f t="shared" si="36"/>
        <v>0.20009083815794079</v>
      </c>
      <c r="MT26" s="46">
        <v>-9999</v>
      </c>
      <c r="MU26" s="46">
        <v>-9999</v>
      </c>
      <c r="MV26" s="46">
        <v>-9999</v>
      </c>
      <c r="MW26" s="46">
        <v>-9999</v>
      </c>
      <c r="MX26" s="46">
        <v>-9999</v>
      </c>
      <c r="MY26" s="47">
        <v>0.40856969696969697</v>
      </c>
      <c r="MZ26" s="47">
        <v>0.18733939393939397</v>
      </c>
      <c r="NA26" s="47">
        <v>8.1993939393939411E-2</v>
      </c>
      <c r="NB26" s="47">
        <v>9.0203030303030327E-2</v>
      </c>
      <c r="NC26" s="47">
        <v>8.3545454545454534E-2</v>
      </c>
      <c r="ND26" s="47">
        <v>7.162727272727272E-2</v>
      </c>
      <c r="NE26" s="47">
        <v>0.63424993939393937</v>
      </c>
      <c r="NF26" s="47">
        <v>0.66118903030303022</v>
      </c>
      <c r="NG26" s="47">
        <v>0.34763936363636361</v>
      </c>
      <c r="NH26" s="47">
        <v>0.38871300000000003</v>
      </c>
      <c r="NI26" s="47">
        <v>0.36904560606060605</v>
      </c>
      <c r="NJ26" s="47">
        <v>0.65732172727272742</v>
      </c>
      <c r="NK26" s="47">
        <v>0.69817687878787871</v>
      </c>
      <c r="NL26" s="47">
        <v>6.6575757575757571E-3</v>
      </c>
      <c r="NM26" s="47">
        <v>3.5391249696969695</v>
      </c>
      <c r="NN26" s="47">
        <v>0.55900924242424244</v>
      </c>
      <c r="NO26" s="47">
        <v>0.58227709090909074</v>
      </c>
      <c r="NP26" s="47">
        <v>0.67735060606060604</v>
      </c>
      <c r="NQ26" s="47">
        <v>0.69427357575757598</v>
      </c>
      <c r="NR26" s="47">
        <f t="shared" si="38"/>
        <v>0.19630548585866056</v>
      </c>
      <c r="NS26" s="47">
        <v>0.44028163265306125</v>
      </c>
      <c r="NT26" s="47">
        <v>0.21720000000000003</v>
      </c>
      <c r="NU26" s="47">
        <v>6.983673469387755E-2</v>
      </c>
      <c r="NV26" s="47">
        <v>9.4859183673469363E-2</v>
      </c>
      <c r="NW26" s="47">
        <v>8.3446938775510224E-2</v>
      </c>
      <c r="NX26" s="47">
        <v>7.3000000000000009E-2</v>
      </c>
      <c r="NY26" s="47">
        <v>0.64444030612244885</v>
      </c>
      <c r="NZ26" s="47">
        <v>0.72502985714285761</v>
      </c>
      <c r="OA26" s="47">
        <v>0.39121965306122458</v>
      </c>
      <c r="OB26" s="47">
        <v>0.51233824489795898</v>
      </c>
      <c r="OC26" s="47">
        <v>0.33892242857142846</v>
      </c>
      <c r="OD26" s="47">
        <v>0.68077334693877556</v>
      </c>
      <c r="OE26" s="47">
        <v>0.71472991836734712</v>
      </c>
      <c r="OF26" s="47">
        <v>1.1412244897959181E-2</v>
      </c>
      <c r="OG26" s="47">
        <v>3.6457597755102049</v>
      </c>
      <c r="OH26" s="47">
        <v>0.46768791836734686</v>
      </c>
      <c r="OI26" s="47">
        <v>0.52605281632653056</v>
      </c>
      <c r="OJ26" s="47">
        <v>0.60221589795918395</v>
      </c>
      <c r="OK26" s="47">
        <v>0.64582351020408157</v>
      </c>
      <c r="OL26" s="47">
        <f t="shared" si="39"/>
        <v>0.38221741437755707</v>
      </c>
      <c r="OM26" s="47">
        <v>150.67857142857142</v>
      </c>
      <c r="ON26" s="48">
        <f t="shared" si="50"/>
        <v>52.321428571428584</v>
      </c>
      <c r="OO26" s="48">
        <f t="shared" si="40"/>
        <v>37.934597882653094</v>
      </c>
      <c r="OP26" s="47">
        <v>0.46645128205128217</v>
      </c>
      <c r="OQ26" s="47">
        <v>0.2074589743589744</v>
      </c>
      <c r="OR26" s="47">
        <v>5.6974358974358964E-2</v>
      </c>
      <c r="OS26" s="47">
        <v>7.7387179487179478E-2</v>
      </c>
      <c r="OT26" s="47">
        <v>7.4661538461538432E-2</v>
      </c>
      <c r="OU26" s="47">
        <v>6.5576923076923088E-2</v>
      </c>
      <c r="OV26" s="47">
        <v>0.71409684615384605</v>
      </c>
      <c r="OW26" s="47">
        <v>0.78042558974358978</v>
      </c>
      <c r="OX26" s="47">
        <v>0.45529771794871782</v>
      </c>
      <c r="OY26" s="47">
        <v>0.56701948717948747</v>
      </c>
      <c r="OZ26" s="47">
        <v>0.38379241025641025</v>
      </c>
      <c r="PA26" s="47">
        <v>0.72267858974358967</v>
      </c>
      <c r="PB26" s="47">
        <v>0.75247146153846145</v>
      </c>
      <c r="PC26" s="47">
        <v>2.7256410256410262E-3</v>
      </c>
      <c r="PD26" s="47">
        <v>5.0350988974358968</v>
      </c>
      <c r="PE26" s="47">
        <v>0.4918294102564103</v>
      </c>
      <c r="PF26" s="47">
        <v>0.537411717948718</v>
      </c>
      <c r="PG26" s="47">
        <v>0.63235556410256388</v>
      </c>
      <c r="PH26" s="47">
        <v>0.66527315384615382</v>
      </c>
      <c r="PI26" s="47">
        <f t="shared" si="41"/>
        <v>0.45322970188557349</v>
      </c>
      <c r="PJ26" s="48">
        <v>131.26923076923077</v>
      </c>
      <c r="PK26" s="48">
        <f t="shared" si="6"/>
        <v>71.730769230769226</v>
      </c>
      <c r="PL26" s="45">
        <f t="shared" si="42"/>
        <v>55.980527879684416</v>
      </c>
    </row>
    <row r="27" spans="1:428" x14ac:dyDescent="0.25">
      <c r="A27" s="45">
        <v>26</v>
      </c>
      <c r="B27" s="45">
        <v>4</v>
      </c>
      <c r="C27" s="45">
        <v>404</v>
      </c>
      <c r="D27" s="45">
        <v>4</v>
      </c>
      <c r="E27" s="45" t="s">
        <v>67</v>
      </c>
      <c r="F27" s="45">
        <v>2</v>
      </c>
      <c r="G27" s="45">
        <f t="shared" si="7"/>
        <v>179.20000000000002</v>
      </c>
      <c r="H27" s="46">
        <v>160</v>
      </c>
      <c r="I27" s="46">
        <v>-9999</v>
      </c>
      <c r="J27" s="46">
        <v>-9999</v>
      </c>
      <c r="K27" s="46">
        <v>-9999</v>
      </c>
      <c r="L27" s="46">
        <v>-9999</v>
      </c>
      <c r="M27" s="46">
        <v>-9999</v>
      </c>
      <c r="N27" s="46">
        <v>-9999</v>
      </c>
      <c r="O27" s="48">
        <v>15.2</v>
      </c>
      <c r="P27" s="48">
        <v>15.2</v>
      </c>
      <c r="Q27" s="48">
        <v>15.2</v>
      </c>
      <c r="R27" s="48">
        <v>27</v>
      </c>
      <c r="S27" s="48">
        <v>36.666666666666664</v>
      </c>
      <c r="T27" s="48">
        <v>32.666666666666664</v>
      </c>
      <c r="U27" s="48">
        <v>46.333333333333336</v>
      </c>
      <c r="V27" s="48">
        <v>50.333333333333336</v>
      </c>
      <c r="W27" s="48">
        <v>60</v>
      </c>
      <c r="X27" s="48">
        <v>52.333333333333336</v>
      </c>
      <c r="Y27" s="48">
        <v>64.666666666666671</v>
      </c>
      <c r="Z27" s="48">
        <v>66.666666666666671</v>
      </c>
      <c r="AA27" s="48">
        <v>77.333333333333329</v>
      </c>
      <c r="AB27" s="48">
        <v>77.666666666666671</v>
      </c>
      <c r="AC27" s="48">
        <v>89</v>
      </c>
      <c r="AD27" s="48">
        <v>78.666666666666671</v>
      </c>
      <c r="AE27" s="48">
        <v>90</v>
      </c>
      <c r="AF27" s="48">
        <f t="shared" si="8"/>
        <v>74.333333333333329</v>
      </c>
      <c r="AG27" s="48">
        <f t="shared" si="9"/>
        <v>74.333333333333329</v>
      </c>
      <c r="AH27" s="48">
        <v>77</v>
      </c>
      <c r="AI27" s="48">
        <v>86</v>
      </c>
      <c r="AJ27" s="48">
        <v>131</v>
      </c>
      <c r="AK27" s="48">
        <v>147</v>
      </c>
      <c r="AL27" s="48">
        <v>166</v>
      </c>
      <c r="AM27" s="48">
        <v>171</v>
      </c>
      <c r="AN27" s="48">
        <v>178</v>
      </c>
      <c r="AO27" s="48">
        <v>189</v>
      </c>
      <c r="AP27" s="48">
        <v>199</v>
      </c>
      <c r="AQ27" s="48">
        <v>199</v>
      </c>
      <c r="AR27" s="48">
        <v>201</v>
      </c>
      <c r="AS27" s="48">
        <v>203</v>
      </c>
      <c r="AT27" s="43">
        <v>-9999</v>
      </c>
      <c r="AU27" s="43">
        <v>-9999</v>
      </c>
      <c r="AV27" s="43">
        <v>-9999</v>
      </c>
      <c r="AW27" s="43">
        <v>-9999</v>
      </c>
      <c r="AX27" s="43">
        <v>-9999</v>
      </c>
      <c r="AY27" s="43">
        <v>-9999</v>
      </c>
      <c r="AZ27" s="43">
        <v>-9999</v>
      </c>
      <c r="BA27" s="43">
        <v>-9999</v>
      </c>
      <c r="BB27" s="43">
        <v>-9999</v>
      </c>
      <c r="BC27" s="43">
        <v>-9999</v>
      </c>
      <c r="BD27" s="43">
        <v>-9999</v>
      </c>
      <c r="BE27" s="43">
        <v>-9999</v>
      </c>
      <c r="BF27" s="43">
        <v>-9999</v>
      </c>
      <c r="BG27" s="43">
        <v>-9999</v>
      </c>
      <c r="BH27" s="43">
        <v>-9999</v>
      </c>
      <c r="BI27" s="43">
        <v>-9999</v>
      </c>
      <c r="BJ27" s="43">
        <v>-9999</v>
      </c>
      <c r="BK27" s="43">
        <v>-9999</v>
      </c>
      <c r="BL27" s="43">
        <v>-9999</v>
      </c>
      <c r="BM27" s="43">
        <v>-9999</v>
      </c>
      <c r="BN27" s="43">
        <v>-9999</v>
      </c>
      <c r="BO27" s="43">
        <v>-9999</v>
      </c>
      <c r="BP27" s="43">
        <v>-9999</v>
      </c>
      <c r="BQ27" s="43">
        <v>-9999</v>
      </c>
      <c r="BR27" s="43">
        <v>-9999</v>
      </c>
      <c r="BS27" s="43">
        <v>-9999</v>
      </c>
      <c r="BT27" s="43">
        <v>-9999</v>
      </c>
      <c r="BU27" s="43">
        <v>-9999</v>
      </c>
      <c r="BV27" s="43">
        <v>-9999</v>
      </c>
      <c r="BW27" s="43">
        <v>-9999</v>
      </c>
      <c r="BX27" s="48">
        <v>277.35999999999996</v>
      </c>
      <c r="BY27" s="45">
        <v>11</v>
      </c>
      <c r="BZ27" s="45">
        <v>273.91999999999996</v>
      </c>
      <c r="CA27" s="45">
        <v>78</v>
      </c>
      <c r="CB27" s="45">
        <v>93.08</v>
      </c>
      <c r="CC27" s="45">
        <v>252.71999999999997</v>
      </c>
      <c r="CD27" s="45">
        <v>142.81</v>
      </c>
      <c r="CE27" s="45">
        <v>110.85000000000001</v>
      </c>
      <c r="CF27" s="48">
        <f t="shared" si="10"/>
        <v>1086.7647058823529</v>
      </c>
      <c r="CG27" s="48">
        <f t="shared" si="11"/>
        <v>970.32563025210072</v>
      </c>
      <c r="CH27" s="48">
        <f t="shared" si="0"/>
        <v>2719.2156862745092</v>
      </c>
      <c r="CI27" s="48">
        <f t="shared" si="1"/>
        <v>2685.4901960784309</v>
      </c>
      <c r="CJ27" s="48">
        <f t="shared" si="12"/>
        <v>912.54901960784309</v>
      </c>
      <c r="CK27" s="48">
        <f t="shared" si="12"/>
        <v>2477.6470588235288</v>
      </c>
      <c r="CL27" s="48">
        <f t="shared" si="13"/>
        <v>8794.9019607843111</v>
      </c>
      <c r="CM27" s="48">
        <f t="shared" si="14"/>
        <v>1400.0980392156862</v>
      </c>
      <c r="CN27" s="48">
        <v>64.38</v>
      </c>
      <c r="CO27" s="48">
        <v>76.92</v>
      </c>
      <c r="CP27" s="48">
        <f t="shared" si="15"/>
        <v>1.5100000000000051</v>
      </c>
      <c r="CQ27" s="45">
        <v>3.22</v>
      </c>
      <c r="CR27" s="45">
        <f t="shared" si="16"/>
        <v>87.558745098039196</v>
      </c>
      <c r="CS27" s="45">
        <v>1.1499999999999999</v>
      </c>
      <c r="CT27" s="45">
        <f t="shared" si="17"/>
        <v>30.883137254901953</v>
      </c>
      <c r="CU27" s="45">
        <v>1.74</v>
      </c>
      <c r="CV27" s="45">
        <f t="shared" si="18"/>
        <v>15.878352941176468</v>
      </c>
      <c r="CW27" s="45">
        <v>4.2699999999999996</v>
      </c>
      <c r="CX27" s="45">
        <f t="shared" si="19"/>
        <v>59.784186274509793</v>
      </c>
      <c r="CY27" s="48">
        <f t="shared" si="20"/>
        <v>194.1044215686274</v>
      </c>
      <c r="CZ27" s="48">
        <f t="shared" si="21"/>
        <v>173.30751925770301</v>
      </c>
      <c r="DA27" s="45">
        <v>18.3</v>
      </c>
      <c r="DB27" s="48">
        <v>4.88</v>
      </c>
      <c r="DC27" s="45">
        <f t="shared" si="22"/>
        <v>3837.6935778761722</v>
      </c>
      <c r="DD27" s="45">
        <v>1.82</v>
      </c>
      <c r="DE27" s="45">
        <f t="shared" si="23"/>
        <v>0.37295081967213117</v>
      </c>
      <c r="DF27" s="45">
        <f t="shared" si="24"/>
        <v>1431.2709655193921</v>
      </c>
      <c r="DG27" s="46">
        <v>-9999</v>
      </c>
      <c r="DH27" s="45">
        <v>3179.0625</v>
      </c>
      <c r="DI27" s="45">
        <f t="shared" si="25"/>
        <v>1176.253125</v>
      </c>
      <c r="DJ27" s="45">
        <f t="shared" si="26"/>
        <v>1340.9285624999998</v>
      </c>
      <c r="DK27" s="46">
        <v>-9999</v>
      </c>
      <c r="DL27" s="47">
        <v>2.2999999999999998</v>
      </c>
      <c r="DM27" s="47">
        <f t="shared" si="27"/>
        <v>2.2399999999999998</v>
      </c>
      <c r="DN27" s="47">
        <v>2287</v>
      </c>
      <c r="DO27" s="47">
        <f t="shared" si="2"/>
        <v>0.45901639344262291</v>
      </c>
      <c r="DP27" s="45">
        <f t="shared" si="3"/>
        <v>1808.7490223596712</v>
      </c>
      <c r="DQ27" s="45">
        <f t="shared" si="4"/>
        <v>1798.525658320247</v>
      </c>
      <c r="DR27" s="47">
        <v>0.56564999999999999</v>
      </c>
      <c r="DS27" s="47">
        <v>0.42024210526315786</v>
      </c>
      <c r="DT27" s="47">
        <v>0.42289736842105263</v>
      </c>
      <c r="DU27" s="47">
        <v>0.35184736842105274</v>
      </c>
      <c r="DV27" s="47">
        <v>0.21550263157894742</v>
      </c>
      <c r="DW27" s="47">
        <v>0.19680526315789476</v>
      </c>
      <c r="DX27" s="47">
        <v>0.23278465789473679</v>
      </c>
      <c r="DY27" s="47">
        <v>0.1441838157894737</v>
      </c>
      <c r="DZ27" s="47">
        <v>8.8594473684210542E-2</v>
      </c>
      <c r="EA27" s="47">
        <v>-3.1157631578947369E-3</v>
      </c>
      <c r="EB27" s="47">
        <v>0.14722073684210527</v>
      </c>
      <c r="EC27" s="47">
        <v>0.4480466578947368</v>
      </c>
      <c r="ED27" s="47">
        <v>0.48355331578947364</v>
      </c>
      <c r="EE27" s="47">
        <v>0.13634473684210527</v>
      </c>
      <c r="EF27" s="47">
        <v>0.60748376315789476</v>
      </c>
      <c r="EG27" s="47">
        <v>1.0207536578947372</v>
      </c>
      <c r="EH27" s="47">
        <v>0.6310077894736843</v>
      </c>
      <c r="EI27" s="47">
        <v>1.0177531578947365</v>
      </c>
      <c r="EJ27" s="47">
        <v>0.67783978947368428</v>
      </c>
      <c r="EK27" s="45">
        <v>0.62133749999999988</v>
      </c>
      <c r="EL27" s="45">
        <v>0.45550625</v>
      </c>
      <c r="EM27" s="45">
        <v>0.44484999999999991</v>
      </c>
      <c r="EN27" s="45">
        <v>0.40299374999999998</v>
      </c>
      <c r="EO27" s="45">
        <v>0.27834999999999999</v>
      </c>
      <c r="EP27" s="45">
        <v>0.25226875000000004</v>
      </c>
      <c r="EQ27" s="45">
        <v>0.21303456250000002</v>
      </c>
      <c r="ER27" s="45">
        <v>0.16521743749999998</v>
      </c>
      <c r="ES27" s="45">
        <v>6.1135500000000002E-2</v>
      </c>
      <c r="ET27" s="45">
        <v>1.1615562499999997E-2</v>
      </c>
      <c r="EU27" s="45">
        <v>0.153907875</v>
      </c>
      <c r="EV27" s="45">
        <v>0.38103037499999998</v>
      </c>
      <c r="EW27" s="45">
        <v>0.42219981249999999</v>
      </c>
      <c r="EX27" s="45">
        <v>0.12464375</v>
      </c>
      <c r="EY27" s="45">
        <v>0.54188218749999995</v>
      </c>
      <c r="EZ27" s="45">
        <v>0.93377087500000011</v>
      </c>
      <c r="FA27" s="45">
        <v>0.72248625</v>
      </c>
      <c r="FB27" s="45">
        <v>0.94254000000000004</v>
      </c>
      <c r="FC27" s="45">
        <v>0.75928843749999997</v>
      </c>
      <c r="FD27" s="47">
        <v>0.66533333333333311</v>
      </c>
      <c r="FE27" s="47">
        <v>0.46683809523809522</v>
      </c>
      <c r="FF27" s="47">
        <v>0.46258095238095248</v>
      </c>
      <c r="FG27" s="47">
        <v>0.40700476190476181</v>
      </c>
      <c r="FH27" s="47">
        <v>0.29669523809523807</v>
      </c>
      <c r="FI27" s="47">
        <v>0.26069523809523809</v>
      </c>
      <c r="FJ27" s="47">
        <v>0.24076171428571427</v>
      </c>
      <c r="FK27" s="47">
        <v>0.17958623809523808</v>
      </c>
      <c r="FL27" s="47">
        <v>6.8472904761904749E-2</v>
      </c>
      <c r="FM27" s="47">
        <v>4.5684285714285714E-3</v>
      </c>
      <c r="FN27" s="47">
        <v>0.17517090476190478</v>
      </c>
      <c r="FO27" s="47">
        <v>0.3829799047619048</v>
      </c>
      <c r="FP27" s="47">
        <v>0.43678723809523801</v>
      </c>
      <c r="FQ27" s="47">
        <v>0.11030952380952379</v>
      </c>
      <c r="FR27" s="47">
        <v>0.63461452380952377</v>
      </c>
      <c r="FS27" s="47">
        <v>0.97757971428571422</v>
      </c>
      <c r="FT27" s="47">
        <v>0.72758528571428571</v>
      </c>
      <c r="FU27" s="47">
        <v>0.9808420000000001</v>
      </c>
      <c r="FV27" s="47">
        <v>0.76792804761904743</v>
      </c>
      <c r="FW27" s="47">
        <v>0.68396666666666672</v>
      </c>
      <c r="FX27" s="47">
        <v>0.4500555555555556</v>
      </c>
      <c r="FY27" s="47">
        <v>0.44571111111111111</v>
      </c>
      <c r="FZ27" s="47">
        <v>0.38946111111111104</v>
      </c>
      <c r="GA27" s="47">
        <v>0.28723888888888882</v>
      </c>
      <c r="GB27" s="47">
        <v>0.25311111111111112</v>
      </c>
      <c r="GC27" s="47">
        <v>0.27429227777777782</v>
      </c>
      <c r="GD27" s="47">
        <v>0.21076172222222223</v>
      </c>
      <c r="GE27" s="47">
        <v>7.2221611111111111E-2</v>
      </c>
      <c r="GF27" s="47">
        <v>4.8075555555555554E-3</v>
      </c>
      <c r="GG27" s="47">
        <v>0.20617016666666668</v>
      </c>
      <c r="GH27" s="47">
        <v>0.40835794444444445</v>
      </c>
      <c r="GI27" s="47">
        <v>0.45961761111111105</v>
      </c>
      <c r="GJ27" s="47">
        <v>0.10222222222222223</v>
      </c>
      <c r="GK27" s="47">
        <v>0.75671127777777791</v>
      </c>
      <c r="GL27" s="47">
        <v>0.98013050000000002</v>
      </c>
      <c r="GM27" s="47">
        <v>0.75175727777777768</v>
      </c>
      <c r="GN27" s="47">
        <v>0.98329799999999978</v>
      </c>
      <c r="GO27" s="47">
        <v>0.79407411111111115</v>
      </c>
      <c r="GP27" s="47">
        <v>0.54932142857142852</v>
      </c>
      <c r="GQ27" s="47">
        <v>0.35803571428571429</v>
      </c>
      <c r="GR27" s="47">
        <v>0.32275357142857136</v>
      </c>
      <c r="GS27" s="47">
        <v>0.3203535714285714</v>
      </c>
      <c r="GT27" s="47">
        <v>0.2225857142857143</v>
      </c>
      <c r="GU27" s="47">
        <v>0.19255</v>
      </c>
      <c r="GV27" s="47">
        <v>0.2629535714285714</v>
      </c>
      <c r="GW27" s="47">
        <v>0.25948635714285717</v>
      </c>
      <c r="GX27" s="47">
        <v>5.5468607142857153E-2</v>
      </c>
      <c r="GY27" s="47">
        <v>5.1780178571428581E-2</v>
      </c>
      <c r="GZ27" s="47">
        <v>0.21059135714285709</v>
      </c>
      <c r="HA27" s="47">
        <v>0.42290067857142849</v>
      </c>
      <c r="HB27" s="47">
        <v>0.48056475000000004</v>
      </c>
      <c r="HC27" s="47">
        <v>9.7767857142857115E-2</v>
      </c>
      <c r="HD27" s="47">
        <v>0.71630596428571447</v>
      </c>
      <c r="HE27" s="47">
        <v>0.81374975000000005</v>
      </c>
      <c r="HF27" s="47">
        <v>0.80155421428571427</v>
      </c>
      <c r="HG27" s="47">
        <v>0.84553274999999994</v>
      </c>
      <c r="HH27" s="47">
        <v>0.83545810714285706</v>
      </c>
      <c r="HI27" s="45">
        <v>0.52093666666666683</v>
      </c>
      <c r="HJ27" s="45">
        <v>0.30134000000000005</v>
      </c>
      <c r="HK27" s="45">
        <v>0.24750666666666668</v>
      </c>
      <c r="HL27" s="45">
        <v>0.23456333333333332</v>
      </c>
      <c r="HM27" s="45">
        <v>0.18693000000000001</v>
      </c>
      <c r="HN27" s="45">
        <v>0.16315666666666659</v>
      </c>
      <c r="HO27" s="45">
        <v>0.37787263333333326</v>
      </c>
      <c r="HP27" s="45">
        <v>0.35519373333333343</v>
      </c>
      <c r="HQ27" s="45">
        <v>0.12458273333333329</v>
      </c>
      <c r="HR27" s="45">
        <v>9.8734466666666673E-2</v>
      </c>
      <c r="HS27" s="45">
        <v>0.26626673333333339</v>
      </c>
      <c r="HT27" s="45">
        <v>0.4708017000000001</v>
      </c>
      <c r="HU27" s="45">
        <v>0.52212573333333334</v>
      </c>
      <c r="HV27" s="45">
        <v>4.7633333333333319E-2</v>
      </c>
      <c r="HW27" s="45">
        <v>1.2271080999999997</v>
      </c>
      <c r="HX27" s="45">
        <v>0.75587749999999998</v>
      </c>
      <c r="HY27" s="45">
        <v>0.70688996666666648</v>
      </c>
      <c r="HZ27" s="45">
        <v>0.80701239999999985</v>
      </c>
      <c r="IA27" s="45">
        <v>0.76840083333333309</v>
      </c>
      <c r="IB27" s="46">
        <v>-9999</v>
      </c>
      <c r="IC27" s="46">
        <v>-9999</v>
      </c>
      <c r="ID27" s="46">
        <v>-9999</v>
      </c>
      <c r="IE27" s="46">
        <v>-9999</v>
      </c>
      <c r="IF27" s="46">
        <v>-9999</v>
      </c>
      <c r="IG27" s="47">
        <v>0.55589999999999995</v>
      </c>
      <c r="IH27" s="47">
        <v>0.30159999999999998</v>
      </c>
      <c r="II27" s="47">
        <v>0.15859999999999999</v>
      </c>
      <c r="IJ27" s="47">
        <v>0.17330000000000001</v>
      </c>
      <c r="IK27" s="47">
        <v>0.1452</v>
      </c>
      <c r="IL27" s="47">
        <v>0.1328</v>
      </c>
      <c r="IM27" s="47">
        <v>0.52129999999999999</v>
      </c>
      <c r="IN27" s="47">
        <v>0.55320000000000003</v>
      </c>
      <c r="IO27" s="47">
        <v>0.26819999999999999</v>
      </c>
      <c r="IP27" s="47">
        <v>0.30980000000000002</v>
      </c>
      <c r="IQ27" s="47">
        <v>0.29559999999999997</v>
      </c>
      <c r="IR27" s="47">
        <v>0.58289999999999997</v>
      </c>
      <c r="IS27" s="47">
        <v>0.61180000000000001</v>
      </c>
      <c r="IT27" s="47">
        <v>2.81E-2</v>
      </c>
      <c r="IU27" s="47">
        <v>2.2244000000000002</v>
      </c>
      <c r="IV27" s="47">
        <v>0.53710000000000002</v>
      </c>
      <c r="IW27" s="47">
        <v>0.5696</v>
      </c>
      <c r="IX27" s="47">
        <v>0.64249999999999996</v>
      </c>
      <c r="IY27" s="47">
        <v>0.66759999999999997</v>
      </c>
      <c r="IZ27" s="48">
        <v>36.374482759000003</v>
      </c>
      <c r="JA27" s="48">
        <v>36.564137930999998</v>
      </c>
      <c r="JB27" s="48">
        <v>108.33103448</v>
      </c>
      <c r="JC27" s="48">
        <f t="shared" si="30"/>
        <v>38.66896552</v>
      </c>
      <c r="JD27" s="48">
        <f t="shared" si="31"/>
        <v>21.391671725664001</v>
      </c>
      <c r="JE27" s="47">
        <v>0.39810000000000006</v>
      </c>
      <c r="JF27" s="47">
        <v>0.20463636363636362</v>
      </c>
      <c r="JG27" s="47">
        <v>0.11895151515151516</v>
      </c>
      <c r="JH27" s="47">
        <v>0.12343333333333335</v>
      </c>
      <c r="JI27" s="47">
        <v>0.10150909090909091</v>
      </c>
      <c r="JJ27" s="47">
        <v>8.4945454545454532E-2</v>
      </c>
      <c r="JK27" s="47">
        <v>0.52385563636363641</v>
      </c>
      <c r="JL27" s="47">
        <v>0.53689033333333336</v>
      </c>
      <c r="JM27" s="47">
        <v>0.24561015151515153</v>
      </c>
      <c r="JN27" s="47">
        <v>0.26331754545454544</v>
      </c>
      <c r="JO27" s="47">
        <v>0.3202748484848485</v>
      </c>
      <c r="JP27" s="47">
        <v>0.5913684242424242</v>
      </c>
      <c r="JQ27" s="47">
        <v>0.64595866666666668</v>
      </c>
      <c r="JR27" s="47">
        <v>2.1924242424242429E-2</v>
      </c>
      <c r="JS27" s="47">
        <v>2.2383561515151515</v>
      </c>
      <c r="JT27" s="47">
        <v>0.60157566666666673</v>
      </c>
      <c r="JU27" s="47">
        <v>0.61412387878787877</v>
      </c>
      <c r="JV27" s="47">
        <v>0.69783457575757579</v>
      </c>
      <c r="JW27" s="47">
        <v>0.70731096969696983</v>
      </c>
      <c r="JX27" s="48">
        <v>40.555833333000002</v>
      </c>
      <c r="JY27" s="48">
        <v>40.85</v>
      </c>
      <c r="JZ27" s="48">
        <v>129.73333332999999</v>
      </c>
      <c r="KA27" s="48">
        <f t="shared" si="32"/>
        <v>36.266666670000006</v>
      </c>
      <c r="KB27" s="48">
        <f t="shared" si="33"/>
        <v>19.471222757345195</v>
      </c>
      <c r="KC27" s="47">
        <v>0.47507407407407393</v>
      </c>
      <c r="KD27" s="47">
        <v>0.22489629629629629</v>
      </c>
      <c r="KE27" s="47">
        <v>0.10764074074074072</v>
      </c>
      <c r="KF27" s="47">
        <v>0.11556296296296295</v>
      </c>
      <c r="KG27" s="47">
        <v>0.10075185185185186</v>
      </c>
      <c r="KH27" s="47">
        <v>8.3479629629629612E-2</v>
      </c>
      <c r="KI27" s="47">
        <v>0.60212138888888889</v>
      </c>
      <c r="KJ27" s="47">
        <v>0.6234114259259258</v>
      </c>
      <c r="KK27" s="47">
        <v>0.3171249444444445</v>
      </c>
      <c r="KL27" s="47">
        <v>0.3494600000000001</v>
      </c>
      <c r="KM27" s="47">
        <v>0.35513444444444447</v>
      </c>
      <c r="KN27" s="47">
        <v>0.6448501111111109</v>
      </c>
      <c r="KO27" s="47">
        <v>0.69665050000000006</v>
      </c>
      <c r="KP27" s="47">
        <v>1.481111111111111E-2</v>
      </c>
      <c r="KQ27" s="47">
        <v>3.1441956851851849</v>
      </c>
      <c r="KR27" s="47">
        <v>0.57488570370370362</v>
      </c>
      <c r="KS27" s="47">
        <v>0.59270135185185191</v>
      </c>
      <c r="KT27" s="47">
        <v>0.68625812962962962</v>
      </c>
      <c r="KU27" s="47">
        <v>0.69930874074074068</v>
      </c>
      <c r="KV27" s="48">
        <v>38.159999999999997</v>
      </c>
      <c r="KW27" s="48">
        <v>40.939230768999998</v>
      </c>
      <c r="KX27" s="48">
        <v>121.32307692000001</v>
      </c>
      <c r="KY27" s="48">
        <f t="shared" si="44"/>
        <v>49.676923079999995</v>
      </c>
      <c r="KZ27" s="48">
        <f t="shared" si="45"/>
        <v>30.96916145291533</v>
      </c>
      <c r="LA27" s="47">
        <v>0.52196842105263175</v>
      </c>
      <c r="LB27" s="47">
        <v>0.23987894736842114</v>
      </c>
      <c r="LC27" s="47">
        <v>8.5249999999999992E-2</v>
      </c>
      <c r="LD27" s="47">
        <v>0.11300789473684213</v>
      </c>
      <c r="LE27" s="47">
        <v>0.10527631578947368</v>
      </c>
      <c r="LF27" s="47">
        <v>9.2697368421052653E-2</v>
      </c>
      <c r="LG27" s="47">
        <v>0.64071784210526328</v>
      </c>
      <c r="LH27" s="47">
        <v>0.71556802631578942</v>
      </c>
      <c r="LI27" s="47">
        <v>0.35662665789473685</v>
      </c>
      <c r="LJ27" s="47">
        <v>0.47278978947368416</v>
      </c>
      <c r="LK27" s="47">
        <v>0.36934568421052633</v>
      </c>
      <c r="LL27" s="47">
        <v>0.66137173684210537</v>
      </c>
      <c r="LM27" s="47">
        <v>0.69584723684210525</v>
      </c>
      <c r="LN27" s="47">
        <v>7.7315789473684209E-3</v>
      </c>
      <c r="LO27" s="47">
        <v>3.6288198947368415</v>
      </c>
      <c r="LP27" s="47">
        <v>0.51789713157894746</v>
      </c>
      <c r="LQ27" s="47">
        <v>0.57718210526315794</v>
      </c>
      <c r="LR27" s="47">
        <v>0.64744086842105253</v>
      </c>
      <c r="LS27" s="47">
        <v>0.69077631578947363</v>
      </c>
      <c r="LT27" s="47">
        <f t="shared" si="34"/>
        <v>0.36370076499784765</v>
      </c>
      <c r="LU27" s="48">
        <v>43.892000000000003</v>
      </c>
      <c r="LV27" s="48">
        <v>41.72</v>
      </c>
      <c r="LW27" s="48">
        <v>123.37</v>
      </c>
      <c r="LX27" s="48">
        <f t="shared" si="46"/>
        <v>65.63</v>
      </c>
      <c r="LY27" s="48">
        <f t="shared" si="35"/>
        <v>46.962729567105256</v>
      </c>
      <c r="LZ27" s="47">
        <v>0.42433809523809529</v>
      </c>
      <c r="MA27" s="47">
        <v>0.18943809523809524</v>
      </c>
      <c r="MB27" s="47">
        <v>8.5714285714285701E-2</v>
      </c>
      <c r="MC27" s="47">
        <v>0.10179523809523812</v>
      </c>
      <c r="MD27" s="47">
        <v>8.6190476190476178E-2</v>
      </c>
      <c r="ME27" s="47">
        <v>7.3938095238095219E-2</v>
      </c>
      <c r="MF27" s="47">
        <v>0.6048190476190477</v>
      </c>
      <c r="MG27" s="47">
        <v>0.65423071428571433</v>
      </c>
      <c r="MH27" s="47">
        <v>0.29517571428571426</v>
      </c>
      <c r="MI27" s="47">
        <v>0.37163661904761908</v>
      </c>
      <c r="MJ27" s="47">
        <v>0.38013485714285705</v>
      </c>
      <c r="MK27" s="47">
        <v>0.65558809523809536</v>
      </c>
      <c r="ML27" s="47">
        <v>0.69829871428571422</v>
      </c>
      <c r="MM27" s="47">
        <v>1.5604761904761903E-2</v>
      </c>
      <c r="MN27" s="47">
        <v>3.1958213809523803</v>
      </c>
      <c r="MO27" s="47">
        <v>0.58731080952380943</v>
      </c>
      <c r="MP27" s="47">
        <v>0.63224666666666685</v>
      </c>
      <c r="MQ27" s="47">
        <v>0.70110328571428582</v>
      </c>
      <c r="MR27" s="47">
        <v>0.7335585714285715</v>
      </c>
      <c r="MS27" s="47">
        <f t="shared" si="36"/>
        <v>0.19050105343915349</v>
      </c>
      <c r="MT27" s="46">
        <v>-9999</v>
      </c>
      <c r="MU27" s="46">
        <v>-9999</v>
      </c>
      <c r="MV27" s="46">
        <v>-9999</v>
      </c>
      <c r="MW27" s="46">
        <v>-9999</v>
      </c>
      <c r="MX27" s="46">
        <v>-9999</v>
      </c>
      <c r="MY27" s="47">
        <v>0.45364285714285701</v>
      </c>
      <c r="MZ27" s="47">
        <v>0.19973428571428575</v>
      </c>
      <c r="NA27" s="47">
        <v>7.3320000000000024E-2</v>
      </c>
      <c r="NB27" s="47">
        <v>8.6625714285714292E-2</v>
      </c>
      <c r="NC27" s="47">
        <v>8.2859999999999975E-2</v>
      </c>
      <c r="ND27" s="47">
        <v>7.042857142857141E-2</v>
      </c>
      <c r="NE27" s="47">
        <v>0.67610545714285708</v>
      </c>
      <c r="NF27" s="47">
        <v>0.71720154285714299</v>
      </c>
      <c r="NG27" s="47">
        <v>0.39267265714285726</v>
      </c>
      <c r="NH27" s="47">
        <v>0.45965457142857147</v>
      </c>
      <c r="NI27" s="47">
        <v>0.38710831428571435</v>
      </c>
      <c r="NJ27" s="47">
        <v>0.68780771428571419</v>
      </c>
      <c r="NK27" s="47">
        <v>0.72886694285714282</v>
      </c>
      <c r="NL27" s="47">
        <v>3.765714285714285E-3</v>
      </c>
      <c r="NM27" s="47">
        <v>4.2439938857142865</v>
      </c>
      <c r="NN27" s="47">
        <v>0.54102217142857134</v>
      </c>
      <c r="NO27" s="47">
        <v>0.57306659999999987</v>
      </c>
      <c r="NP27" s="47">
        <v>0.66894645714285705</v>
      </c>
      <c r="NQ27" s="47">
        <v>0.69197920000000002</v>
      </c>
      <c r="NR27" s="47">
        <f t="shared" si="38"/>
        <v>0.28274597813331548</v>
      </c>
      <c r="NS27" s="47">
        <v>0.44197209302325596</v>
      </c>
      <c r="NT27" s="47">
        <v>0.21602325581395349</v>
      </c>
      <c r="NU27" s="47">
        <v>6.5525581395348836E-2</v>
      </c>
      <c r="NV27" s="47">
        <v>9.2562790697674438E-2</v>
      </c>
      <c r="NW27" s="47">
        <v>7.9981395348837206E-2</v>
      </c>
      <c r="NX27" s="47">
        <v>7.0632558139534896E-2</v>
      </c>
      <c r="NY27" s="47">
        <v>0.64849258139534882</v>
      </c>
      <c r="NZ27" s="47">
        <v>0.73622525581395348</v>
      </c>
      <c r="OA27" s="47">
        <v>0.39719872093023262</v>
      </c>
      <c r="OB27" s="47">
        <v>0.53121239534883735</v>
      </c>
      <c r="OC27" s="47">
        <v>0.34112281395348831</v>
      </c>
      <c r="OD27" s="47">
        <v>0.6897794186046512</v>
      </c>
      <c r="OE27" s="47">
        <v>0.72096916279069767</v>
      </c>
      <c r="OF27" s="47">
        <v>1.2581395348837203E-2</v>
      </c>
      <c r="OG27" s="47">
        <v>3.8092049069767437</v>
      </c>
      <c r="OH27" s="47">
        <v>0.46425644186046511</v>
      </c>
      <c r="OI27" s="47">
        <v>0.52707813953488347</v>
      </c>
      <c r="OJ27" s="47">
        <v>0.6002066046511626</v>
      </c>
      <c r="OK27" s="47">
        <v>0.64712413953488368</v>
      </c>
      <c r="OL27" s="47">
        <f t="shared" si="39"/>
        <v>0.41475299743803073</v>
      </c>
      <c r="OM27" s="47">
        <v>151.31578947368422</v>
      </c>
      <c r="ON27" s="48">
        <f t="shared" si="50"/>
        <v>51.68421052631578</v>
      </c>
      <c r="OO27" s="48">
        <f t="shared" si="40"/>
        <v>38.051221116279066</v>
      </c>
      <c r="OP27" s="47">
        <v>0.4684790697674418</v>
      </c>
      <c r="OQ27" s="47">
        <v>0.20447441860465118</v>
      </c>
      <c r="OR27" s="47">
        <v>5.1337209302325583E-2</v>
      </c>
      <c r="OS27" s="47">
        <v>7.5641860465116298E-2</v>
      </c>
      <c r="OT27" s="47">
        <v>7.0113953488372072E-2</v>
      </c>
      <c r="OU27" s="47">
        <v>6.4513953488372119E-2</v>
      </c>
      <c r="OV27" s="47">
        <v>0.71841137209302319</v>
      </c>
      <c r="OW27" s="47">
        <v>0.79862081395348827</v>
      </c>
      <c r="OX27" s="47">
        <v>0.45752162790697681</v>
      </c>
      <c r="OY27" s="47">
        <v>0.59568260465116296</v>
      </c>
      <c r="OZ27" s="47">
        <v>0.39058165116279076</v>
      </c>
      <c r="PA27" s="47">
        <v>0.73679925581395334</v>
      </c>
      <c r="PB27" s="47">
        <v>0.75555695348837193</v>
      </c>
      <c r="PC27" s="47">
        <v>5.5279069767441864E-3</v>
      </c>
      <c r="PD27" s="47">
        <v>5.2298057209302327</v>
      </c>
      <c r="PE27" s="47">
        <v>0.48969148837209314</v>
      </c>
      <c r="PF27" s="47">
        <v>0.54381213953488372</v>
      </c>
      <c r="PG27" s="47">
        <v>0.63252160465116269</v>
      </c>
      <c r="PH27" s="47">
        <v>0.67150395348837233</v>
      </c>
      <c r="PI27" s="47">
        <f t="shared" si="41"/>
        <v>0.50731330565461308</v>
      </c>
      <c r="PJ27" s="48">
        <v>139.76470588235293</v>
      </c>
      <c r="PK27" s="48">
        <f t="shared" si="6"/>
        <v>63.235294117647072</v>
      </c>
      <c r="PL27" s="45">
        <f t="shared" si="42"/>
        <v>50.501022058823537</v>
      </c>
    </row>
    <row r="28" spans="1:428" x14ac:dyDescent="0.25">
      <c r="A28" s="45">
        <v>27</v>
      </c>
      <c r="B28" s="45">
        <v>4</v>
      </c>
      <c r="C28" s="45">
        <v>304</v>
      </c>
      <c r="D28" s="45">
        <v>3</v>
      </c>
      <c r="E28" s="45" t="s">
        <v>66</v>
      </c>
      <c r="F28" s="45">
        <v>5</v>
      </c>
      <c r="G28" s="45">
        <f t="shared" si="7"/>
        <v>89.600000000000009</v>
      </c>
      <c r="H28" s="46">
        <v>80</v>
      </c>
      <c r="I28" s="45">
        <v>1.585097760424526</v>
      </c>
      <c r="J28" s="47">
        <v>9.3415595501796123</v>
      </c>
      <c r="K28" s="45">
        <v>0.73080967402733998</v>
      </c>
      <c r="L28" s="45">
        <v>7.6656151419558389</v>
      </c>
      <c r="M28" s="45">
        <v>0.63349898967833507</v>
      </c>
      <c r="N28" s="47">
        <v>5.9417836273278333</v>
      </c>
      <c r="O28" s="48">
        <v>7.6</v>
      </c>
      <c r="P28" s="48">
        <v>7.6</v>
      </c>
      <c r="Q28" s="48">
        <v>7.6</v>
      </c>
      <c r="R28" s="48">
        <v>29.333333333333332</v>
      </c>
      <c r="S28" s="48">
        <v>37</v>
      </c>
      <c r="T28" s="48">
        <v>36.666666666666664</v>
      </c>
      <c r="U28" s="48">
        <v>49</v>
      </c>
      <c r="V28" s="48">
        <v>54</v>
      </c>
      <c r="W28" s="48">
        <v>67</v>
      </c>
      <c r="X28" s="48">
        <v>55.666666666666664</v>
      </c>
      <c r="Y28" s="48">
        <v>70</v>
      </c>
      <c r="Z28" s="48">
        <v>77.333333333333329</v>
      </c>
      <c r="AA28" s="48">
        <v>89.333333333333329</v>
      </c>
      <c r="AB28" s="48">
        <v>82</v>
      </c>
      <c r="AC28" s="48">
        <v>91.333333333333329</v>
      </c>
      <c r="AD28" s="48">
        <v>95.333333333333329</v>
      </c>
      <c r="AE28" s="48">
        <v>106.66666666666667</v>
      </c>
      <c r="AF28" s="48">
        <f t="shared" si="8"/>
        <v>84.888888888888872</v>
      </c>
      <c r="AG28" s="48">
        <f t="shared" si="9"/>
        <v>84.888888888888872</v>
      </c>
      <c r="AH28" s="48">
        <v>83</v>
      </c>
      <c r="AI28" s="48">
        <v>95.666666666666671</v>
      </c>
      <c r="AJ28" s="48">
        <v>131</v>
      </c>
      <c r="AK28" s="48">
        <v>147</v>
      </c>
      <c r="AL28" s="48">
        <v>166</v>
      </c>
      <c r="AM28" s="48">
        <v>171</v>
      </c>
      <c r="AN28" s="48">
        <v>178</v>
      </c>
      <c r="AO28" s="48">
        <v>189</v>
      </c>
      <c r="AP28" s="48">
        <v>199</v>
      </c>
      <c r="AQ28" s="48">
        <v>199</v>
      </c>
      <c r="AR28" s="48">
        <v>201</v>
      </c>
      <c r="AS28" s="48">
        <v>203</v>
      </c>
      <c r="AT28" s="49">
        <v>46.4</v>
      </c>
      <c r="AU28" s="49">
        <v>38.700000000000003</v>
      </c>
      <c r="AV28" s="49">
        <v>36.700000000000003</v>
      </c>
      <c r="AW28" s="49">
        <v>48.5</v>
      </c>
      <c r="AX28" s="49">
        <v>41.6</v>
      </c>
      <c r="AY28" s="49">
        <v>37.200000000000003</v>
      </c>
      <c r="AZ28" s="49">
        <v>42.1</v>
      </c>
      <c r="BA28" s="49">
        <v>39.700000000000003</v>
      </c>
      <c r="BB28" s="49">
        <v>37.6</v>
      </c>
      <c r="BC28" s="49">
        <v>39.5</v>
      </c>
      <c r="BD28" s="45">
        <v>4.3099999999999996</v>
      </c>
      <c r="BE28" s="45">
        <v>5.31</v>
      </c>
      <c r="BF28" s="45">
        <v>4.7300000000000004</v>
      </c>
      <c r="BG28" s="45">
        <v>4.3499999999999996</v>
      </c>
      <c r="BH28" s="45">
        <v>3.98</v>
      </c>
      <c r="BI28" s="45">
        <v>4.07</v>
      </c>
      <c r="BJ28" s="45">
        <v>4.45</v>
      </c>
      <c r="BK28" s="45">
        <v>4.03</v>
      </c>
      <c r="BL28" s="45">
        <v>3.84</v>
      </c>
      <c r="BM28" s="45">
        <v>3.21</v>
      </c>
      <c r="BN28" s="45">
        <v>25156.972111553787</v>
      </c>
      <c r="BO28" s="45">
        <v>18838.693467336681</v>
      </c>
      <c r="BP28" s="49">
        <v>11846.368159203979</v>
      </c>
      <c r="BQ28" s="45">
        <v>8889.2999999999993</v>
      </c>
      <c r="BR28" s="45">
        <v>7064.5290581162335</v>
      </c>
      <c r="BS28" s="45">
        <v>3860.8608608608606</v>
      </c>
      <c r="BT28" s="49">
        <v>15966.267465069859</v>
      </c>
      <c r="BU28" s="49">
        <v>5205.3266331658288</v>
      </c>
      <c r="BV28" s="49">
        <v>3589.1625615763546</v>
      </c>
      <c r="BW28" s="49">
        <v>252.37191650853896</v>
      </c>
      <c r="BX28" s="48">
        <v>293.33</v>
      </c>
      <c r="BY28" s="45">
        <v>16</v>
      </c>
      <c r="BZ28" s="45">
        <v>317.39</v>
      </c>
      <c r="CA28" s="45">
        <v>135</v>
      </c>
      <c r="CB28" s="45">
        <v>140.6</v>
      </c>
      <c r="CC28" s="45">
        <v>432.77</v>
      </c>
      <c r="CD28" s="45">
        <v>238.26</v>
      </c>
      <c r="CE28" s="45">
        <v>180.45999999999998</v>
      </c>
      <c r="CF28" s="48">
        <f t="shared" si="10"/>
        <v>1769.2156862745096</v>
      </c>
      <c r="CG28" s="48">
        <f t="shared" si="11"/>
        <v>1579.6568627450977</v>
      </c>
      <c r="CH28" s="48">
        <f t="shared" si="0"/>
        <v>2875.7843137254904</v>
      </c>
      <c r="CI28" s="48">
        <f t="shared" si="1"/>
        <v>3111.6666666666665</v>
      </c>
      <c r="CJ28" s="48">
        <f t="shared" si="12"/>
        <v>1378.4313725490197</v>
      </c>
      <c r="CK28" s="48">
        <f t="shared" si="12"/>
        <v>4242.8431372549021</v>
      </c>
      <c r="CL28" s="48">
        <f t="shared" si="13"/>
        <v>11608.725490196079</v>
      </c>
      <c r="CM28" s="48">
        <f t="shared" si="14"/>
        <v>2335.8823529411766</v>
      </c>
      <c r="CN28" s="48">
        <v>97.18</v>
      </c>
      <c r="CO28" s="48">
        <v>132.28</v>
      </c>
      <c r="CP28" s="48">
        <f t="shared" si="15"/>
        <v>8.7999999999999829</v>
      </c>
      <c r="CQ28" s="45">
        <v>2.76</v>
      </c>
      <c r="CR28" s="45">
        <f t="shared" si="16"/>
        <v>79.371647058823527</v>
      </c>
      <c r="CS28" s="45">
        <v>0.873</v>
      </c>
      <c r="CT28" s="45">
        <f t="shared" si="17"/>
        <v>27.164849999999998</v>
      </c>
      <c r="CU28" s="45">
        <v>1.35</v>
      </c>
      <c r="CV28" s="45">
        <f t="shared" si="18"/>
        <v>18.608823529411769</v>
      </c>
      <c r="CW28" s="45">
        <v>3.32</v>
      </c>
      <c r="CX28" s="45">
        <f t="shared" si="19"/>
        <v>77.55129411764706</v>
      </c>
      <c r="CY28" s="48">
        <f t="shared" si="20"/>
        <v>202.69661470588235</v>
      </c>
      <c r="CZ28" s="48">
        <f t="shared" si="21"/>
        <v>180.97912027310923</v>
      </c>
      <c r="DA28" s="45">
        <v>18.3</v>
      </c>
      <c r="DB28" s="48">
        <v>7.01</v>
      </c>
      <c r="DC28" s="45">
        <f t="shared" si="22"/>
        <v>5512.752455104911</v>
      </c>
      <c r="DD28" s="45">
        <v>2.54</v>
      </c>
      <c r="DE28" s="45">
        <f t="shared" si="23"/>
        <v>0.36233951497860201</v>
      </c>
      <c r="DF28" s="45">
        <f t="shared" si="24"/>
        <v>1997.4880507798109</v>
      </c>
      <c r="DG28" s="45">
        <v>4149.9937499999996</v>
      </c>
      <c r="DH28" s="45">
        <v>5059.3374999999996</v>
      </c>
      <c r="DI28" s="45">
        <f t="shared" si="25"/>
        <v>1871.9548749999999</v>
      </c>
      <c r="DJ28" s="45">
        <f t="shared" si="26"/>
        <v>2134.0285574999998</v>
      </c>
      <c r="DK28" s="45">
        <f t="shared" si="43"/>
        <v>1535.4976874999998</v>
      </c>
      <c r="DL28" s="47">
        <v>3.36</v>
      </c>
      <c r="DM28" s="47">
        <f t="shared" si="27"/>
        <v>3.3</v>
      </c>
      <c r="DN28" s="47">
        <v>3329</v>
      </c>
      <c r="DO28" s="47">
        <f t="shared" si="2"/>
        <v>0.470756062767475</v>
      </c>
      <c r="DP28" s="45">
        <f t="shared" si="3"/>
        <v>2642.3463978819545</v>
      </c>
      <c r="DQ28" s="45">
        <f t="shared" si="4"/>
        <v>2617.9676067110199</v>
      </c>
      <c r="DR28" s="47">
        <v>0.57386756756756752</v>
      </c>
      <c r="DS28" s="47">
        <v>0.41680000000000011</v>
      </c>
      <c r="DT28" s="47">
        <v>0.41992162162162161</v>
      </c>
      <c r="DU28" s="47">
        <v>0.3490756756756756</v>
      </c>
      <c r="DV28" s="47">
        <v>0.21411081081081082</v>
      </c>
      <c r="DW28" s="47">
        <v>0.19590810810810813</v>
      </c>
      <c r="DX28" s="47">
        <v>0.24341199999999996</v>
      </c>
      <c r="DY28" s="47">
        <v>0.154805</v>
      </c>
      <c r="DZ28" s="47">
        <v>8.8321459459459489E-2</v>
      </c>
      <c r="EA28" s="47">
        <v>-3.784540540540541E-3</v>
      </c>
      <c r="EB28" s="47">
        <v>0.15849581081081079</v>
      </c>
      <c r="EC28" s="47">
        <v>0.45650045945945944</v>
      </c>
      <c r="ED28" s="47">
        <v>0.49089602702702695</v>
      </c>
      <c r="EE28" s="47">
        <v>0.13496486486486486</v>
      </c>
      <c r="EF28" s="47">
        <v>0.64387370270270272</v>
      </c>
      <c r="EG28" s="47">
        <v>1.0253445135135133</v>
      </c>
      <c r="EH28" s="47">
        <v>0.65102718918918923</v>
      </c>
      <c r="EI28" s="47">
        <v>1.0217181081081081</v>
      </c>
      <c r="EJ28" s="47">
        <v>0.69850737837837851</v>
      </c>
      <c r="EK28" s="45">
        <v>0.61968124999999996</v>
      </c>
      <c r="EL28" s="45">
        <v>0.45971875000000001</v>
      </c>
      <c r="EM28" s="45">
        <v>0.44779374999999999</v>
      </c>
      <c r="EN28" s="45">
        <v>0.40681875000000001</v>
      </c>
      <c r="EO28" s="45">
        <v>0.28061874999999997</v>
      </c>
      <c r="EP28" s="45">
        <v>0.25518125000000003</v>
      </c>
      <c r="EQ28" s="45">
        <v>0.20731725000000004</v>
      </c>
      <c r="ER28" s="45">
        <v>0.16085925000000001</v>
      </c>
      <c r="ES28" s="45">
        <v>6.1081125000000014E-2</v>
      </c>
      <c r="ET28" s="45">
        <v>1.3051437500000001E-2</v>
      </c>
      <c r="EU28" s="45">
        <v>0.14810131249999997</v>
      </c>
      <c r="EV28" s="45">
        <v>0.37656975000000004</v>
      </c>
      <c r="EW28" s="45">
        <v>0.41652168750000002</v>
      </c>
      <c r="EX28" s="45">
        <v>0.12620000000000003</v>
      </c>
      <c r="EY28" s="45">
        <v>0.52354468750000005</v>
      </c>
      <c r="EZ28" s="45">
        <v>0.91963337499999986</v>
      </c>
      <c r="FA28" s="45">
        <v>0.71336056250000002</v>
      </c>
      <c r="FB28" s="45">
        <v>0.92947000000000002</v>
      </c>
      <c r="FC28" s="45">
        <v>0.74985543750000017</v>
      </c>
      <c r="FD28" s="47">
        <v>0.66419545454545459</v>
      </c>
      <c r="FE28" s="47">
        <v>0.46047272727272726</v>
      </c>
      <c r="FF28" s="47">
        <v>0.45400909090909103</v>
      </c>
      <c r="FG28" s="47">
        <v>0.39837272727272732</v>
      </c>
      <c r="FH28" s="47">
        <v>0.29097727272727281</v>
      </c>
      <c r="FI28" s="47">
        <v>0.25564545454545451</v>
      </c>
      <c r="FJ28" s="47">
        <v>0.25006931818181816</v>
      </c>
      <c r="FK28" s="47">
        <v>0.18787131818181821</v>
      </c>
      <c r="FL28" s="47">
        <v>7.232945454545453E-2</v>
      </c>
      <c r="FM28" s="47">
        <v>7.0916363636363633E-3</v>
      </c>
      <c r="FN28" s="47">
        <v>0.18102977272727269</v>
      </c>
      <c r="FO28" s="47">
        <v>0.39058554545454549</v>
      </c>
      <c r="FP28" s="47">
        <v>0.44400100000000009</v>
      </c>
      <c r="FQ28" s="47">
        <v>0.10739545454545456</v>
      </c>
      <c r="FR28" s="47">
        <v>0.66786463636363635</v>
      </c>
      <c r="FS28" s="47">
        <v>0.96610199999999979</v>
      </c>
      <c r="FT28" s="47">
        <v>0.72391345454545453</v>
      </c>
      <c r="FU28" s="47">
        <v>0.97109609090909099</v>
      </c>
      <c r="FV28" s="47">
        <v>0.76601486363636362</v>
      </c>
      <c r="FW28" s="47">
        <v>0.66297647058823517</v>
      </c>
      <c r="FX28" s="47">
        <v>0.43075882352941181</v>
      </c>
      <c r="FY28" s="47">
        <v>0.42962352941176468</v>
      </c>
      <c r="FZ28" s="47">
        <v>0.37564705882352944</v>
      </c>
      <c r="GA28" s="47">
        <v>0.27640000000000003</v>
      </c>
      <c r="GB28" s="47">
        <v>0.2431294117647059</v>
      </c>
      <c r="GC28" s="47">
        <v>0.27636300000000008</v>
      </c>
      <c r="GD28" s="47">
        <v>0.21336799999999997</v>
      </c>
      <c r="GE28" s="47">
        <v>6.8292647058823513E-2</v>
      </c>
      <c r="GF28" s="47">
        <v>1.3324705882352943E-3</v>
      </c>
      <c r="GG28" s="47">
        <v>0.21210817647058827</v>
      </c>
      <c r="GH28" s="47">
        <v>0.41128223529411762</v>
      </c>
      <c r="GI28" s="47">
        <v>0.46306494117647068</v>
      </c>
      <c r="GJ28" s="47">
        <v>9.924705882352941E-2</v>
      </c>
      <c r="GK28" s="47">
        <v>0.7653521176470589</v>
      </c>
      <c r="GL28" s="47">
        <v>0.99561635294117656</v>
      </c>
      <c r="GM28" s="47">
        <v>0.76766958823529396</v>
      </c>
      <c r="GN28" s="47">
        <v>0.99628829411764697</v>
      </c>
      <c r="GO28" s="47">
        <v>0.80816711764705884</v>
      </c>
      <c r="GP28" s="47">
        <v>0.55725185185185167</v>
      </c>
      <c r="GQ28" s="47">
        <v>0.35950370370370366</v>
      </c>
      <c r="GR28" s="47">
        <v>0.31717777777777773</v>
      </c>
      <c r="GS28" s="47">
        <v>0.31894444444444442</v>
      </c>
      <c r="GT28" s="47">
        <v>0.22104444444444446</v>
      </c>
      <c r="GU28" s="47">
        <v>0.19220740740740738</v>
      </c>
      <c r="GV28" s="47">
        <v>0.2711688888888889</v>
      </c>
      <c r="GW28" s="47">
        <v>0.27399577777777778</v>
      </c>
      <c r="GX28" s="47">
        <v>5.9637555555555576E-2</v>
      </c>
      <c r="GY28" s="47">
        <v>6.2756185185185193E-2</v>
      </c>
      <c r="GZ28" s="47">
        <v>0.21526166666666666</v>
      </c>
      <c r="HA28" s="47">
        <v>0.43110500000000002</v>
      </c>
      <c r="HB28" s="47">
        <v>0.48626074074074072</v>
      </c>
      <c r="HC28" s="47">
        <v>9.7900000000000001E-2</v>
      </c>
      <c r="HD28" s="47">
        <v>0.75144455555555545</v>
      </c>
      <c r="HE28" s="47">
        <v>0.79871403703703703</v>
      </c>
      <c r="HF28" s="47">
        <v>0.79983062962962947</v>
      </c>
      <c r="HG28" s="47">
        <v>0.8336220000000002</v>
      </c>
      <c r="HH28" s="47">
        <v>0.83519788888888868</v>
      </c>
      <c r="HI28" s="45">
        <v>0.55647741935483896</v>
      </c>
      <c r="HJ28" s="45">
        <v>0.32108064516129026</v>
      </c>
      <c r="HK28" s="45">
        <v>0.23483225806451602</v>
      </c>
      <c r="HL28" s="45">
        <v>0.22624193548387089</v>
      </c>
      <c r="HM28" s="45">
        <v>0.19046129032258075</v>
      </c>
      <c r="HN28" s="45">
        <v>0.16668709677419358</v>
      </c>
      <c r="HO28" s="45">
        <v>0.41719254838709685</v>
      </c>
      <c r="HP28" s="45">
        <v>0.40339961290322568</v>
      </c>
      <c r="HQ28" s="45">
        <v>0.17354454838709671</v>
      </c>
      <c r="HR28" s="45">
        <v>0.15769367741935478</v>
      </c>
      <c r="HS28" s="45">
        <v>0.26554061290322578</v>
      </c>
      <c r="HT28" s="45">
        <v>0.48577087096774207</v>
      </c>
      <c r="HU28" s="45">
        <v>0.53495325806451632</v>
      </c>
      <c r="HV28" s="45">
        <v>3.5780645161290307E-2</v>
      </c>
      <c r="HW28" s="45">
        <v>1.5010750000000004</v>
      </c>
      <c r="HX28" s="45">
        <v>0.68265741935483837</v>
      </c>
      <c r="HY28" s="45">
        <v>0.65141990322580634</v>
      </c>
      <c r="HZ28" s="45">
        <v>0.75013493548387122</v>
      </c>
      <c r="IA28" s="45">
        <v>0.72560519354838759</v>
      </c>
      <c r="IB28" s="48">
        <v>41.523000000000003</v>
      </c>
      <c r="IC28" s="48">
        <v>42.78</v>
      </c>
      <c r="ID28" s="48">
        <v>102.93</v>
      </c>
      <c r="IE28" s="48">
        <f t="shared" si="47"/>
        <v>28.069999999999993</v>
      </c>
      <c r="IF28" s="48">
        <f t="shared" si="29"/>
        <v>11.323427134193542</v>
      </c>
      <c r="IG28" s="47">
        <v>0.59650000000000003</v>
      </c>
      <c r="IH28" s="47">
        <v>0.31990000000000002</v>
      </c>
      <c r="II28" s="47">
        <v>0.1527</v>
      </c>
      <c r="IJ28" s="47">
        <v>0.17399999999999999</v>
      </c>
      <c r="IK28" s="47">
        <v>0.14530000000000001</v>
      </c>
      <c r="IL28" s="47">
        <v>0.1363</v>
      </c>
      <c r="IM28" s="47">
        <v>0.54259999999999997</v>
      </c>
      <c r="IN28" s="47">
        <v>0.58799999999999997</v>
      </c>
      <c r="IO28" s="47">
        <v>0.29270000000000002</v>
      </c>
      <c r="IP28" s="47">
        <v>0.35299999999999998</v>
      </c>
      <c r="IQ28" s="47">
        <v>0.29959999999999998</v>
      </c>
      <c r="IR28" s="47">
        <v>0.60370000000000001</v>
      </c>
      <c r="IS28" s="47">
        <v>0.62390000000000001</v>
      </c>
      <c r="IT28" s="47">
        <v>2.8799999999999999E-2</v>
      </c>
      <c r="IU28" s="47">
        <v>2.4556</v>
      </c>
      <c r="IV28" s="47">
        <v>0.5131</v>
      </c>
      <c r="IW28" s="47">
        <v>0.55679999999999996</v>
      </c>
      <c r="IX28" s="47">
        <v>0.62509999999999999</v>
      </c>
      <c r="IY28" s="47">
        <v>0.65890000000000004</v>
      </c>
      <c r="IZ28" s="48">
        <v>36.3753125</v>
      </c>
      <c r="JA28" s="48">
        <v>36.594374999999999</v>
      </c>
      <c r="JB28" s="48">
        <v>104.0125</v>
      </c>
      <c r="JC28" s="48">
        <f t="shared" si="30"/>
        <v>42.987499999999997</v>
      </c>
      <c r="JD28" s="48">
        <f t="shared" si="31"/>
        <v>25.276649999999997</v>
      </c>
      <c r="JE28" s="47">
        <v>0.48705999999999994</v>
      </c>
      <c r="JF28" s="47">
        <v>0.23782999999999996</v>
      </c>
      <c r="JG28" s="47">
        <v>0.10006666666666666</v>
      </c>
      <c r="JH28" s="47">
        <v>0.11726</v>
      </c>
      <c r="JI28" s="47">
        <v>0.10095333333333335</v>
      </c>
      <c r="JJ28" s="47">
        <v>8.9389999999999997E-2</v>
      </c>
      <c r="JK28" s="47">
        <v>0.60895660000000007</v>
      </c>
      <c r="JL28" s="47">
        <v>0.65649239999999998</v>
      </c>
      <c r="JM28" s="47">
        <v>0.33789223333333329</v>
      </c>
      <c r="JN28" s="47">
        <v>0.40655203333333323</v>
      </c>
      <c r="JO28" s="47">
        <v>0.34254690000000004</v>
      </c>
      <c r="JP28" s="47">
        <v>0.65441853333333344</v>
      </c>
      <c r="JQ28" s="47">
        <v>0.68765273333333321</v>
      </c>
      <c r="JR28" s="47">
        <v>1.6306666666666667E-2</v>
      </c>
      <c r="JS28" s="47">
        <v>3.1650539333333332</v>
      </c>
      <c r="JT28" s="47">
        <v>0.5226700666666666</v>
      </c>
      <c r="JU28" s="47">
        <v>0.56306993333333333</v>
      </c>
      <c r="JV28" s="47">
        <v>0.64417053333333341</v>
      </c>
      <c r="JW28" s="47">
        <v>0.67434070000000002</v>
      </c>
      <c r="JX28" s="48">
        <v>39.979999999999997</v>
      </c>
      <c r="JY28" s="48">
        <v>40.814827586</v>
      </c>
      <c r="JZ28" s="48">
        <v>121.65517241000001</v>
      </c>
      <c r="KA28" s="48">
        <f t="shared" si="32"/>
        <v>44.344827589999994</v>
      </c>
      <c r="KB28" s="48">
        <f t="shared" si="33"/>
        <v>29.112042292145311</v>
      </c>
      <c r="KC28" s="47">
        <v>0.59092909090909085</v>
      </c>
      <c r="KD28" s="47">
        <v>0.27097999999999994</v>
      </c>
      <c r="KE28" s="47">
        <v>8.662000000000003E-2</v>
      </c>
      <c r="KF28" s="47">
        <v>0.10988181818181818</v>
      </c>
      <c r="KG28" s="47">
        <v>0.10074000000000002</v>
      </c>
      <c r="KH28" s="47">
        <v>8.8399999999999965E-2</v>
      </c>
      <c r="KI28" s="47">
        <v>0.68401127272727291</v>
      </c>
      <c r="KJ28" s="47">
        <v>0.7417773636363636</v>
      </c>
      <c r="KK28" s="47">
        <v>0.41990261818181818</v>
      </c>
      <c r="KL28" s="47">
        <v>0.51220576363636361</v>
      </c>
      <c r="KM28" s="47">
        <v>0.37106527272727274</v>
      </c>
      <c r="KN28" s="47">
        <v>0.7063409090909093</v>
      </c>
      <c r="KO28" s="47">
        <v>0.73770950909090904</v>
      </c>
      <c r="KP28" s="47">
        <v>9.141818181818185E-3</v>
      </c>
      <c r="KQ28" s="47">
        <v>4.3804432000000002</v>
      </c>
      <c r="KR28" s="47">
        <v>0.50107930909090903</v>
      </c>
      <c r="KS28" s="47">
        <v>0.54321325454545455</v>
      </c>
      <c r="KT28" s="47">
        <v>0.63583445454545462</v>
      </c>
      <c r="KU28" s="47">
        <v>0.66657323636363652</v>
      </c>
      <c r="KV28" s="48">
        <v>38.119444444000003</v>
      </c>
      <c r="KW28" s="48">
        <v>40.728333333000002</v>
      </c>
      <c r="KX28" s="48">
        <v>110.67777778</v>
      </c>
      <c r="KY28" s="48">
        <f t="shared" si="44"/>
        <v>60.32222222</v>
      </c>
      <c r="KZ28" s="48">
        <f t="shared" si="45"/>
        <v>44.745658967038473</v>
      </c>
      <c r="LA28" s="47">
        <v>0.67237272727272734</v>
      </c>
      <c r="LB28" s="47">
        <v>0.30681818181818182</v>
      </c>
      <c r="LC28" s="47">
        <v>7.5609090909090904E-2</v>
      </c>
      <c r="LD28" s="47">
        <v>0.11642727272727273</v>
      </c>
      <c r="LE28" s="47">
        <v>0.11092272727272728</v>
      </c>
      <c r="LF28" s="47">
        <v>0.10522727272727274</v>
      </c>
      <c r="LG28" s="47">
        <v>0.70091386363636365</v>
      </c>
      <c r="LH28" s="47">
        <v>0.79224672727272716</v>
      </c>
      <c r="LI28" s="47">
        <v>0.44534445454545446</v>
      </c>
      <c r="LJ28" s="47">
        <v>0.59810868181818178</v>
      </c>
      <c r="LK28" s="47">
        <v>0.37270236363636361</v>
      </c>
      <c r="LL28" s="47">
        <v>0.71305545454545449</v>
      </c>
      <c r="LM28" s="47">
        <v>0.72629113636363651</v>
      </c>
      <c r="LN28" s="47">
        <v>5.5045454545454555E-3</v>
      </c>
      <c r="LO28" s="47">
        <v>4.7739256363636366</v>
      </c>
      <c r="LP28" s="47">
        <v>0.47198972727272731</v>
      </c>
      <c r="LQ28" s="47">
        <v>0.53248836363636365</v>
      </c>
      <c r="LR28" s="47">
        <v>0.61513049999999991</v>
      </c>
      <c r="LS28" s="47">
        <v>0.65918981818181832</v>
      </c>
      <c r="LT28" s="47">
        <f t="shared" si="34"/>
        <v>0.78371626569895181</v>
      </c>
      <c r="LU28" s="48">
        <v>42.811428571</v>
      </c>
      <c r="LV28" s="48">
        <v>41.336666667000003</v>
      </c>
      <c r="LW28" s="48">
        <v>122.42857143000001</v>
      </c>
      <c r="LX28" s="48">
        <f t="shared" si="46"/>
        <v>66.571428569999995</v>
      </c>
      <c r="LY28" s="48">
        <f t="shared" si="35"/>
        <v>52.740996414452624</v>
      </c>
      <c r="LZ28" s="47">
        <v>0.68742272727272724</v>
      </c>
      <c r="MA28" s="47">
        <v>0.29125909090909086</v>
      </c>
      <c r="MB28" s="47">
        <v>6.4627272727272742E-2</v>
      </c>
      <c r="MC28" s="47">
        <v>0.10424545454545453</v>
      </c>
      <c r="MD28" s="47">
        <v>9.4390909090909095E-2</v>
      </c>
      <c r="ME28" s="47">
        <v>9.1900000000000009E-2</v>
      </c>
      <c r="MF28" s="47">
        <v>0.73569086363636371</v>
      </c>
      <c r="MG28" s="47">
        <v>0.8271816363636364</v>
      </c>
      <c r="MH28" s="47">
        <v>0.4712245909090908</v>
      </c>
      <c r="MI28" s="47">
        <v>0.63494927272727253</v>
      </c>
      <c r="MJ28" s="47">
        <v>0.40492159090909091</v>
      </c>
      <c r="MK28" s="47">
        <v>0.75715086363636364</v>
      </c>
      <c r="ML28" s="47">
        <v>0.76300886363636355</v>
      </c>
      <c r="MM28" s="47">
        <v>9.8545454545454526E-3</v>
      </c>
      <c r="MN28" s="47">
        <v>5.588792772727273</v>
      </c>
      <c r="MO28" s="47">
        <v>0.48967986363636357</v>
      </c>
      <c r="MP28" s="47">
        <v>0.5505810000000001</v>
      </c>
      <c r="MQ28" s="47">
        <v>0.63665240909090914</v>
      </c>
      <c r="MR28" s="47">
        <v>0.680006</v>
      </c>
      <c r="MS28" s="47">
        <f t="shared" si="36"/>
        <v>0.85280858476451049</v>
      </c>
      <c r="MT28" s="46">
        <v>-9999</v>
      </c>
      <c r="MU28" s="46">
        <v>-9999</v>
      </c>
      <c r="MV28" s="46">
        <v>-9999</v>
      </c>
      <c r="MW28" s="46">
        <v>-9999</v>
      </c>
      <c r="MX28" s="46">
        <v>-9999</v>
      </c>
      <c r="MY28" s="47">
        <v>0.70553999999999972</v>
      </c>
      <c r="MZ28" s="47">
        <v>0.29649333333333328</v>
      </c>
      <c r="NA28" s="47">
        <v>6.1590000000000006E-2</v>
      </c>
      <c r="NB28" s="47">
        <v>9.3896666666666684E-2</v>
      </c>
      <c r="NC28" s="47">
        <v>9.8470000000000002E-2</v>
      </c>
      <c r="ND28" s="47">
        <v>9.2023333333333346E-2</v>
      </c>
      <c r="NE28" s="47">
        <v>0.76458426666666657</v>
      </c>
      <c r="NF28" s="47">
        <v>0.83813306666666654</v>
      </c>
      <c r="NG28" s="47">
        <v>0.51800773333333328</v>
      </c>
      <c r="NH28" s="47">
        <v>0.65366930000000023</v>
      </c>
      <c r="NI28" s="47">
        <v>0.40831186666666669</v>
      </c>
      <c r="NJ28" s="47">
        <v>0.75411096666666677</v>
      </c>
      <c r="NK28" s="47">
        <v>0.76829253333333336</v>
      </c>
      <c r="NL28" s="47">
        <v>-4.5733333333333329E-3</v>
      </c>
      <c r="NM28" s="47">
        <v>6.5274871666666661</v>
      </c>
      <c r="NN28" s="47">
        <v>0.4874648333333334</v>
      </c>
      <c r="NO28" s="47">
        <v>0.53422663333333342</v>
      </c>
      <c r="NP28" s="47">
        <v>0.63589663333333324</v>
      </c>
      <c r="NQ28" s="47">
        <v>0.66909893333333337</v>
      </c>
      <c r="NR28" s="47">
        <f t="shared" si="38"/>
        <v>0.93576165135032696</v>
      </c>
      <c r="NS28" s="47">
        <v>0.67152448979591817</v>
      </c>
      <c r="NT28" s="47">
        <v>0.30346734693877558</v>
      </c>
      <c r="NU28" s="47">
        <v>5.3312244897959202E-2</v>
      </c>
      <c r="NV28" s="47">
        <v>9.7257142857142889E-2</v>
      </c>
      <c r="NW28" s="47">
        <v>9.4385714285714253E-2</v>
      </c>
      <c r="NX28" s="47">
        <v>8.7212244897959146E-2</v>
      </c>
      <c r="NY28" s="47">
        <v>0.7462909591836735</v>
      </c>
      <c r="NZ28" s="47">
        <v>0.85195440816326518</v>
      </c>
      <c r="OA28" s="47">
        <v>0.51369393877551017</v>
      </c>
      <c r="OB28" s="47">
        <v>0.69982885714285681</v>
      </c>
      <c r="OC28" s="47">
        <v>0.37746528571428584</v>
      </c>
      <c r="OD28" s="47">
        <v>0.75263826530612277</v>
      </c>
      <c r="OE28" s="47">
        <v>0.7695495102040818</v>
      </c>
      <c r="OF28" s="47">
        <v>2.8714285714285712E-3</v>
      </c>
      <c r="OG28" s="47">
        <v>5.9180793877550979</v>
      </c>
      <c r="OH28" s="47">
        <v>0.44316173469387743</v>
      </c>
      <c r="OI28" s="47">
        <v>0.50591389795918351</v>
      </c>
      <c r="OJ28" s="47">
        <v>0.59559112244898005</v>
      </c>
      <c r="OK28" s="47">
        <v>0.64114075510204094</v>
      </c>
      <c r="OL28" s="47">
        <f t="shared" si="39"/>
        <v>1.1891881977958279</v>
      </c>
      <c r="OM28" s="47">
        <v>135.6875</v>
      </c>
      <c r="ON28" s="48">
        <f t="shared" si="50"/>
        <v>67.3125</v>
      </c>
      <c r="OO28" s="48">
        <f t="shared" si="40"/>
        <v>57.347181099489788</v>
      </c>
      <c r="OP28" s="47">
        <v>0.69754782608695676</v>
      </c>
      <c r="OQ28" s="47">
        <v>0.29396739130434785</v>
      </c>
      <c r="OR28" s="47">
        <v>4.6460869565217409E-2</v>
      </c>
      <c r="OS28" s="47">
        <v>8.3532608695652155E-2</v>
      </c>
      <c r="OT28" s="47">
        <v>8.5380434782608691E-2</v>
      </c>
      <c r="OU28" s="47">
        <v>8.3734782608695671E-2</v>
      </c>
      <c r="OV28" s="47">
        <v>0.78522797826086954</v>
      </c>
      <c r="OW28" s="47">
        <v>0.87386376086956541</v>
      </c>
      <c r="OX28" s="47">
        <v>0.55674899999999983</v>
      </c>
      <c r="OY28" s="47">
        <v>0.72528767391304316</v>
      </c>
      <c r="OZ28" s="47">
        <v>0.40646400000000027</v>
      </c>
      <c r="PA28" s="47">
        <v>0.78094034782608701</v>
      </c>
      <c r="PB28" s="47">
        <v>0.78484002173913037</v>
      </c>
      <c r="PC28" s="47">
        <v>-1.8478260869565215E-3</v>
      </c>
      <c r="PD28" s="47">
        <v>7.3592684782608702</v>
      </c>
      <c r="PE28" s="47">
        <v>0.46520906521739142</v>
      </c>
      <c r="PF28" s="47">
        <v>0.51759632608695638</v>
      </c>
      <c r="PG28" s="47">
        <v>0.61962828260869562</v>
      </c>
      <c r="PH28" s="47">
        <v>0.65689954347826085</v>
      </c>
      <c r="PI28" s="47">
        <f t="shared" si="41"/>
        <v>1.299731457351756</v>
      </c>
      <c r="PJ28" s="48">
        <v>113.90322580645162</v>
      </c>
      <c r="PK28" s="48">
        <f t="shared" si="6"/>
        <v>89.096774193548384</v>
      </c>
      <c r="PL28" s="45">
        <f t="shared" si="42"/>
        <v>77.858442178120626</v>
      </c>
    </row>
    <row r="29" spans="1:428" x14ac:dyDescent="0.25">
      <c r="A29" s="45">
        <v>28</v>
      </c>
      <c r="B29" s="45">
        <v>4</v>
      </c>
      <c r="C29" s="45">
        <v>304</v>
      </c>
      <c r="D29" s="45">
        <v>3</v>
      </c>
      <c r="E29" s="45" t="s">
        <v>66</v>
      </c>
      <c r="F29" s="45">
        <v>5</v>
      </c>
      <c r="G29" s="45">
        <f t="shared" si="7"/>
        <v>89.600000000000009</v>
      </c>
      <c r="H29" s="46">
        <v>80</v>
      </c>
      <c r="I29" s="46">
        <v>-9999</v>
      </c>
      <c r="J29" s="46">
        <v>-9999</v>
      </c>
      <c r="K29" s="46">
        <v>-9999</v>
      </c>
      <c r="L29" s="46">
        <v>-9999</v>
      </c>
      <c r="M29" s="46">
        <v>-9999</v>
      </c>
      <c r="N29" s="46">
        <v>-9999</v>
      </c>
      <c r="O29" s="48">
        <v>7.6</v>
      </c>
      <c r="P29" s="48">
        <v>7.6</v>
      </c>
      <c r="Q29" s="48">
        <v>7.6</v>
      </c>
      <c r="R29" s="48">
        <v>28</v>
      </c>
      <c r="S29" s="48">
        <v>38</v>
      </c>
      <c r="T29" s="48">
        <v>37.666666666666664</v>
      </c>
      <c r="U29" s="48">
        <v>51</v>
      </c>
      <c r="V29" s="48">
        <v>48</v>
      </c>
      <c r="W29" s="48">
        <v>58.333333333333336</v>
      </c>
      <c r="X29" s="48">
        <v>58</v>
      </c>
      <c r="Y29" s="48">
        <v>69.666666666666671</v>
      </c>
      <c r="Z29" s="48">
        <v>71.666666666666671</v>
      </c>
      <c r="AA29" s="48">
        <v>81</v>
      </c>
      <c r="AB29" s="48">
        <v>78.333333333333329</v>
      </c>
      <c r="AC29" s="48">
        <v>89.333333333333329</v>
      </c>
      <c r="AD29" s="48">
        <v>85.333333333333329</v>
      </c>
      <c r="AE29" s="48">
        <v>97</v>
      </c>
      <c r="AF29" s="48">
        <f t="shared" si="8"/>
        <v>78.444444444444443</v>
      </c>
      <c r="AG29" s="48">
        <f t="shared" si="9"/>
        <v>78.444444444444443</v>
      </c>
      <c r="AH29" s="48">
        <v>84</v>
      </c>
      <c r="AI29" s="48">
        <v>92.333333333333329</v>
      </c>
      <c r="AJ29" s="48">
        <v>131</v>
      </c>
      <c r="AK29" s="48">
        <v>147</v>
      </c>
      <c r="AL29" s="48">
        <v>166</v>
      </c>
      <c r="AM29" s="48">
        <v>171</v>
      </c>
      <c r="AN29" s="48">
        <v>178</v>
      </c>
      <c r="AO29" s="48">
        <v>189</v>
      </c>
      <c r="AP29" s="48">
        <v>199</v>
      </c>
      <c r="AQ29" s="48">
        <v>199</v>
      </c>
      <c r="AR29" s="48">
        <v>201</v>
      </c>
      <c r="AS29" s="48">
        <v>203</v>
      </c>
      <c r="AT29" s="43">
        <v>-9999</v>
      </c>
      <c r="AU29" s="43">
        <v>-9999</v>
      </c>
      <c r="AV29" s="43">
        <v>-9999</v>
      </c>
      <c r="AW29" s="43">
        <v>-9999</v>
      </c>
      <c r="AX29" s="43">
        <v>-9999</v>
      </c>
      <c r="AY29" s="43">
        <v>-9999</v>
      </c>
      <c r="AZ29" s="43">
        <v>-9999</v>
      </c>
      <c r="BA29" s="43">
        <v>-9999</v>
      </c>
      <c r="BB29" s="43">
        <v>-9999</v>
      </c>
      <c r="BC29" s="43">
        <v>-9999</v>
      </c>
      <c r="BD29" s="43">
        <v>-9999</v>
      </c>
      <c r="BE29" s="43">
        <v>-9999</v>
      </c>
      <c r="BF29" s="43">
        <v>-9999</v>
      </c>
      <c r="BG29" s="43">
        <v>-9999</v>
      </c>
      <c r="BH29" s="43">
        <v>-9999</v>
      </c>
      <c r="BI29" s="43">
        <v>-9999</v>
      </c>
      <c r="BJ29" s="43">
        <v>-9999</v>
      </c>
      <c r="BK29" s="43">
        <v>-9999</v>
      </c>
      <c r="BL29" s="43">
        <v>-9999</v>
      </c>
      <c r="BM29" s="43">
        <v>-9999</v>
      </c>
      <c r="BN29" s="43">
        <v>-9999</v>
      </c>
      <c r="BO29" s="43">
        <v>-9999</v>
      </c>
      <c r="BP29" s="43">
        <v>-9999</v>
      </c>
      <c r="BQ29" s="43">
        <v>-9999</v>
      </c>
      <c r="BR29" s="43">
        <v>-9999</v>
      </c>
      <c r="BS29" s="43">
        <v>-9999</v>
      </c>
      <c r="BT29" s="43">
        <v>-9999</v>
      </c>
      <c r="BU29" s="43">
        <v>-9999</v>
      </c>
      <c r="BV29" s="43">
        <v>-9999</v>
      </c>
      <c r="BW29" s="43">
        <v>-9999</v>
      </c>
      <c r="BX29" s="48">
        <v>256.56</v>
      </c>
      <c r="BY29" s="45">
        <v>13</v>
      </c>
      <c r="BZ29" s="45">
        <v>263.63</v>
      </c>
      <c r="CA29" s="45">
        <v>113</v>
      </c>
      <c r="CB29" s="45">
        <v>111.82000000000001</v>
      </c>
      <c r="CC29" s="45">
        <v>270.8</v>
      </c>
      <c r="CD29" s="45">
        <v>154.10999999999999</v>
      </c>
      <c r="CE29" s="45">
        <v>123.49</v>
      </c>
      <c r="CF29" s="48">
        <f t="shared" si="10"/>
        <v>1210.686274509804</v>
      </c>
      <c r="CG29" s="48">
        <f t="shared" si="11"/>
        <v>1080.969887955182</v>
      </c>
      <c r="CH29" s="48">
        <f t="shared" si="0"/>
        <v>2515.294117647059</v>
      </c>
      <c r="CI29" s="48">
        <f t="shared" si="1"/>
        <v>2584.6078431372548</v>
      </c>
      <c r="CJ29" s="48">
        <f t="shared" si="12"/>
        <v>1096.2745098039215</v>
      </c>
      <c r="CK29" s="48">
        <f t="shared" si="12"/>
        <v>2654.9019607843138</v>
      </c>
      <c r="CL29" s="48">
        <f t="shared" si="13"/>
        <v>8851.0784313725489</v>
      </c>
      <c r="CM29" s="48">
        <f t="shared" si="14"/>
        <v>1510.8823529411764</v>
      </c>
      <c r="CN29" s="48">
        <v>65.06</v>
      </c>
      <c r="CO29" s="48">
        <v>86.12</v>
      </c>
      <c r="CP29" s="48">
        <f t="shared" si="15"/>
        <v>2.9299999999999784</v>
      </c>
      <c r="CQ29" s="45">
        <v>3.07</v>
      </c>
      <c r="CR29" s="45">
        <f t="shared" si="16"/>
        <v>77.219529411764711</v>
      </c>
      <c r="CS29" s="45">
        <v>0.93700000000000006</v>
      </c>
      <c r="CT29" s="45">
        <f t="shared" si="17"/>
        <v>24.217775490196079</v>
      </c>
      <c r="CU29" s="45">
        <v>1.54</v>
      </c>
      <c r="CV29" s="45">
        <f t="shared" si="18"/>
        <v>16.882627450980394</v>
      </c>
      <c r="CW29" s="45">
        <v>3.36</v>
      </c>
      <c r="CX29" s="45">
        <f t="shared" si="19"/>
        <v>50.765647058823525</v>
      </c>
      <c r="CY29" s="48">
        <f t="shared" si="20"/>
        <v>169.08557941176471</v>
      </c>
      <c r="CZ29" s="48">
        <f t="shared" si="21"/>
        <v>150.96926733193277</v>
      </c>
      <c r="DA29" s="45">
        <v>18.3</v>
      </c>
      <c r="DB29" s="48">
        <v>6.64</v>
      </c>
      <c r="DC29" s="45">
        <f t="shared" si="22"/>
        <v>5221.779786290529</v>
      </c>
      <c r="DD29" s="45">
        <v>2.44</v>
      </c>
      <c r="DE29" s="45">
        <f t="shared" si="23"/>
        <v>0.36746987951807231</v>
      </c>
      <c r="DF29" s="45">
        <f t="shared" si="24"/>
        <v>1918.8467889380861</v>
      </c>
      <c r="DG29" s="46">
        <v>-9999</v>
      </c>
      <c r="DH29" s="45">
        <v>4714.05</v>
      </c>
      <c r="DI29" s="45">
        <f t="shared" si="25"/>
        <v>1744.1985</v>
      </c>
      <c r="DJ29" s="45">
        <f t="shared" si="26"/>
        <v>1988.3862899999997</v>
      </c>
      <c r="DK29" s="46">
        <v>-9999</v>
      </c>
      <c r="DL29" s="47">
        <v>3.24</v>
      </c>
      <c r="DM29" s="47">
        <f t="shared" si="27"/>
        <v>3.18</v>
      </c>
      <c r="DN29" s="47">
        <v>3234</v>
      </c>
      <c r="DO29" s="47">
        <f t="shared" si="2"/>
        <v>0.47891566265060248</v>
      </c>
      <c r="DP29" s="45">
        <f t="shared" si="3"/>
        <v>2547.9768836718849</v>
      </c>
      <c r="DQ29" s="45">
        <f t="shared" si="4"/>
        <v>2543.2584079613812</v>
      </c>
      <c r="DR29" s="47">
        <v>0.56741111111111109</v>
      </c>
      <c r="DS29" s="47">
        <v>0.41994999999999988</v>
      </c>
      <c r="DT29" s="47">
        <v>0.42212777777777777</v>
      </c>
      <c r="DU29" s="47">
        <v>0.35174444444444453</v>
      </c>
      <c r="DV29" s="47">
        <v>0.21409999999999998</v>
      </c>
      <c r="DW29" s="47">
        <v>0.19708888888888887</v>
      </c>
      <c r="DX29" s="47">
        <v>0.2343845555555556</v>
      </c>
      <c r="DY29" s="47">
        <v>0.14660805555555556</v>
      </c>
      <c r="DZ29" s="47">
        <v>8.8392999999999999E-2</v>
      </c>
      <c r="EA29" s="47">
        <v>-2.5481111111111108E-3</v>
      </c>
      <c r="EB29" s="47">
        <v>0.14909283333333334</v>
      </c>
      <c r="EC29" s="47">
        <v>0.45193016666666658</v>
      </c>
      <c r="ED29" s="47">
        <v>0.48415461111111113</v>
      </c>
      <c r="EE29" s="47">
        <v>0.1376444444444444</v>
      </c>
      <c r="EF29" s="47">
        <v>0.61323349999999999</v>
      </c>
      <c r="EG29" s="47">
        <v>1.0170553888888889</v>
      </c>
      <c r="EH29" s="47">
        <v>0.6346843888888889</v>
      </c>
      <c r="EI29" s="47">
        <v>1.0146378888888892</v>
      </c>
      <c r="EJ29" s="47">
        <v>0.68164044444444438</v>
      </c>
      <c r="EK29" s="45">
        <v>0.60678750000000015</v>
      </c>
      <c r="EL29" s="45">
        <v>0.4387875</v>
      </c>
      <c r="EM29" s="45">
        <v>0.42963749999999995</v>
      </c>
      <c r="EN29" s="45">
        <v>0.38853749999999998</v>
      </c>
      <c r="EO29" s="45">
        <v>0.26742500000000002</v>
      </c>
      <c r="EP29" s="45">
        <v>0.24291874999999999</v>
      </c>
      <c r="EQ29" s="45">
        <v>0.21916831249999996</v>
      </c>
      <c r="ER29" s="45">
        <v>0.170764</v>
      </c>
      <c r="ES29" s="45">
        <v>6.0764937500000012E-2</v>
      </c>
      <c r="ET29" s="45">
        <v>1.0491500000000001E-2</v>
      </c>
      <c r="EU29" s="45">
        <v>0.16055649999999999</v>
      </c>
      <c r="EV29" s="45">
        <v>0.38804924999999996</v>
      </c>
      <c r="EW29" s="45">
        <v>0.42805531250000001</v>
      </c>
      <c r="EX29" s="45">
        <v>0.12111249999999997</v>
      </c>
      <c r="EY29" s="45">
        <v>0.56210768750000006</v>
      </c>
      <c r="EZ29" s="45">
        <v>0.94037212500000011</v>
      </c>
      <c r="FA29" s="45">
        <v>0.73312568749999985</v>
      </c>
      <c r="FB29" s="45">
        <v>0.94844899999999999</v>
      </c>
      <c r="FC29" s="45">
        <v>0.76986575000000002</v>
      </c>
      <c r="FD29" s="47">
        <v>0.67435652173913052</v>
      </c>
      <c r="FE29" s="47">
        <v>0.46917826086956516</v>
      </c>
      <c r="FF29" s="47">
        <v>0.4581782608695652</v>
      </c>
      <c r="FG29" s="47">
        <v>0.40568260869565209</v>
      </c>
      <c r="FH29" s="47">
        <v>0.29332608695652168</v>
      </c>
      <c r="FI29" s="47">
        <v>0.25636956521739129</v>
      </c>
      <c r="FJ29" s="47">
        <v>0.24870969565217393</v>
      </c>
      <c r="FK29" s="47">
        <v>0.19080356521739131</v>
      </c>
      <c r="FL29" s="47">
        <v>7.2491913043478254E-2</v>
      </c>
      <c r="FM29" s="47">
        <v>1.1747478260869568E-2</v>
      </c>
      <c r="FN29" s="47">
        <v>0.17946408695652175</v>
      </c>
      <c r="FO29" s="47">
        <v>0.39368195652173904</v>
      </c>
      <c r="FP29" s="47">
        <v>0.44900660869565223</v>
      </c>
      <c r="FQ29" s="47">
        <v>0.11235652173913045</v>
      </c>
      <c r="FR29" s="47">
        <v>0.66276317391304329</v>
      </c>
      <c r="FS29" s="47">
        <v>0.94294286956521756</v>
      </c>
      <c r="FT29" s="47">
        <v>0.72221326086956505</v>
      </c>
      <c r="FU29" s="47">
        <v>0.951363956521739</v>
      </c>
      <c r="FV29" s="47">
        <v>0.76429178260869557</v>
      </c>
      <c r="FW29" s="47">
        <v>0.64857647058823531</v>
      </c>
      <c r="FX29" s="47">
        <v>0.4256117647058823</v>
      </c>
      <c r="FY29" s="47">
        <v>0.42006470588235301</v>
      </c>
      <c r="FZ29" s="47">
        <v>0.36628235294117645</v>
      </c>
      <c r="GA29" s="47">
        <v>0.26970000000000005</v>
      </c>
      <c r="GB29" s="47">
        <v>0.23639999999999997</v>
      </c>
      <c r="GC29" s="47">
        <v>0.2779522941176471</v>
      </c>
      <c r="GD29" s="47">
        <v>0.21364058823529411</v>
      </c>
      <c r="GE29" s="47">
        <v>7.4850235294117662E-2</v>
      </c>
      <c r="GF29" s="47">
        <v>6.4737647058823525E-3</v>
      </c>
      <c r="GG29" s="47">
        <v>0.20743947058823534</v>
      </c>
      <c r="GH29" s="47">
        <v>0.41240599999999999</v>
      </c>
      <c r="GI29" s="47">
        <v>0.46557694117647053</v>
      </c>
      <c r="GJ29" s="47">
        <v>9.6582352941176453E-2</v>
      </c>
      <c r="GK29" s="47">
        <v>0.77123623529411756</v>
      </c>
      <c r="GL29" s="47">
        <v>0.97168017647058824</v>
      </c>
      <c r="GM29" s="47">
        <v>0.74598005882352947</v>
      </c>
      <c r="GN29" s="47">
        <v>0.9762173529411764</v>
      </c>
      <c r="GO29" s="47">
        <v>0.78938629411764705</v>
      </c>
      <c r="GP29" s="47">
        <v>0.56748148148148136</v>
      </c>
      <c r="GQ29" s="47">
        <v>0.3619518518518518</v>
      </c>
      <c r="GR29" s="47">
        <v>0.31416296296296298</v>
      </c>
      <c r="GS29" s="47">
        <v>0.314037037037037</v>
      </c>
      <c r="GT29" s="47">
        <v>0.21819629629629625</v>
      </c>
      <c r="GU29" s="47">
        <v>0.19009629629629632</v>
      </c>
      <c r="GV29" s="47">
        <v>0.28705774074074075</v>
      </c>
      <c r="GW29" s="47">
        <v>0.28709977777777784</v>
      </c>
      <c r="GX29" s="47">
        <v>7.0780296296296299E-2</v>
      </c>
      <c r="GY29" s="47">
        <v>7.0768481481481488E-2</v>
      </c>
      <c r="GZ29" s="47">
        <v>0.22089614814814812</v>
      </c>
      <c r="HA29" s="47">
        <v>0.44423103703703704</v>
      </c>
      <c r="HB29" s="47">
        <v>0.49780351851851845</v>
      </c>
      <c r="HC29" s="47">
        <v>9.5840740740740768E-2</v>
      </c>
      <c r="HD29" s="47">
        <v>0.80925399999999992</v>
      </c>
      <c r="HE29" s="47">
        <v>0.77073837037037052</v>
      </c>
      <c r="HF29" s="47">
        <v>0.77174462962962964</v>
      </c>
      <c r="HG29" s="47">
        <v>0.81196633333333335</v>
      </c>
      <c r="HH29" s="47">
        <v>0.81290540740740747</v>
      </c>
      <c r="HI29" s="45">
        <v>0.58112258064516109</v>
      </c>
      <c r="HJ29" s="45">
        <v>0.32811935483870974</v>
      </c>
      <c r="HK29" s="45">
        <v>0.22406451612903225</v>
      </c>
      <c r="HL29" s="45">
        <v>0.22353225806451604</v>
      </c>
      <c r="HM29" s="45">
        <v>0.1863870967741936</v>
      </c>
      <c r="HN29" s="45">
        <v>0.16410967741935489</v>
      </c>
      <c r="HO29" s="45">
        <v>0.44332135483870977</v>
      </c>
      <c r="HP29" s="45">
        <v>0.44288451612903207</v>
      </c>
      <c r="HQ29" s="45">
        <v>0.18943625806451603</v>
      </c>
      <c r="HR29" s="45">
        <v>0.18878164516129031</v>
      </c>
      <c r="HS29" s="45">
        <v>0.27765496774193532</v>
      </c>
      <c r="HT29" s="45">
        <v>0.51346332258064509</v>
      </c>
      <c r="HU29" s="45">
        <v>0.55871177419354812</v>
      </c>
      <c r="HV29" s="45">
        <v>3.7145161290322595E-2</v>
      </c>
      <c r="HW29" s="45">
        <v>1.6077597741935488</v>
      </c>
      <c r="HX29" s="45">
        <v>0.62878587096774152</v>
      </c>
      <c r="HY29" s="45">
        <v>0.62735209677419368</v>
      </c>
      <c r="HZ29" s="45">
        <v>0.70900845161290316</v>
      </c>
      <c r="IA29" s="45">
        <v>0.70804977419354853</v>
      </c>
      <c r="IB29" s="48">
        <v>41.604210526000003</v>
      </c>
      <c r="IC29" s="48">
        <v>42.823157895000001</v>
      </c>
      <c r="ID29" s="48">
        <v>103.05789473999999</v>
      </c>
      <c r="IE29" s="48">
        <f t="shared" si="47"/>
        <v>27.942105260000005</v>
      </c>
      <c r="IF29" s="48">
        <f t="shared" si="29"/>
        <v>12.375125767701585</v>
      </c>
      <c r="IG29" s="47">
        <v>0.61209999999999998</v>
      </c>
      <c r="IH29" s="47">
        <v>0.32329999999999998</v>
      </c>
      <c r="II29" s="47">
        <v>0.14069999999999999</v>
      </c>
      <c r="IJ29" s="47">
        <v>0.16450000000000001</v>
      </c>
      <c r="IK29" s="47">
        <v>0.14130000000000001</v>
      </c>
      <c r="IL29" s="47">
        <v>0.1313</v>
      </c>
      <c r="IM29" s="47">
        <v>0.57440000000000002</v>
      </c>
      <c r="IN29" s="47">
        <v>0.62460000000000004</v>
      </c>
      <c r="IO29" s="47">
        <v>0.3246</v>
      </c>
      <c r="IP29" s="47">
        <v>0.3931</v>
      </c>
      <c r="IQ29" s="47">
        <v>0.30780000000000002</v>
      </c>
      <c r="IR29" s="47">
        <v>0.62350000000000005</v>
      </c>
      <c r="IS29" s="47">
        <v>0.64549999999999996</v>
      </c>
      <c r="IT29" s="47">
        <v>2.3199999999999998E-2</v>
      </c>
      <c r="IU29" s="47">
        <v>2.7273999999999998</v>
      </c>
      <c r="IV29" s="47">
        <v>0.49380000000000002</v>
      </c>
      <c r="IW29" s="47">
        <v>0.53639999999999999</v>
      </c>
      <c r="IX29" s="47">
        <v>0.61270000000000002</v>
      </c>
      <c r="IY29" s="47">
        <v>0.64529999999999998</v>
      </c>
      <c r="IZ29" s="48">
        <v>36.441249999999997</v>
      </c>
      <c r="JA29" s="48">
        <v>36.715937500000003</v>
      </c>
      <c r="JB29" s="48">
        <v>103.575</v>
      </c>
      <c r="JC29" s="48">
        <f t="shared" si="30"/>
        <v>43.424999999999997</v>
      </c>
      <c r="JD29" s="48">
        <f t="shared" si="31"/>
        <v>27.123255</v>
      </c>
      <c r="JE29" s="47">
        <v>0.43466875000000005</v>
      </c>
      <c r="JF29" s="47">
        <v>0.21044062499999994</v>
      </c>
      <c r="JG29" s="47">
        <v>0.107078125</v>
      </c>
      <c r="JH29" s="47">
        <v>0.117221875</v>
      </c>
      <c r="JI29" s="47">
        <v>9.8424999999999985E-2</v>
      </c>
      <c r="JJ29" s="47">
        <v>8.5275000000000004E-2</v>
      </c>
      <c r="JK29" s="47">
        <v>0.57313765624999991</v>
      </c>
      <c r="JL29" s="47">
        <v>0.60258759375000004</v>
      </c>
      <c r="JM29" s="47">
        <v>0.28289628124999999</v>
      </c>
      <c r="JN29" s="47">
        <v>0.32395928125000001</v>
      </c>
      <c r="JO29" s="47">
        <v>0.34695031250000002</v>
      </c>
      <c r="JP29" s="47">
        <v>0.62922443750000001</v>
      </c>
      <c r="JQ29" s="47">
        <v>0.67052546874999996</v>
      </c>
      <c r="JR29" s="47">
        <v>1.8796875000000001E-2</v>
      </c>
      <c r="JS29" s="47">
        <v>2.7132317499999998</v>
      </c>
      <c r="JT29" s="47">
        <v>0.57655909374999992</v>
      </c>
      <c r="JU29" s="47">
        <v>0.60615025</v>
      </c>
      <c r="JV29" s="47">
        <v>0.68522037499999999</v>
      </c>
      <c r="JW29" s="47">
        <v>0.70717434374999999</v>
      </c>
      <c r="JX29" s="48">
        <v>39.979999999999997</v>
      </c>
      <c r="JY29" s="48">
        <v>40.76</v>
      </c>
      <c r="JZ29" s="48">
        <v>124.55555556</v>
      </c>
      <c r="KA29" s="48">
        <f t="shared" si="32"/>
        <v>41.444444439999998</v>
      </c>
      <c r="KB29" s="48">
        <f t="shared" si="33"/>
        <v>24.973908049405168</v>
      </c>
      <c r="KC29" s="47">
        <v>0.55926666666666658</v>
      </c>
      <c r="KD29" s="47">
        <v>0.2606074074074074</v>
      </c>
      <c r="KE29" s="47">
        <v>9.1583333333333336E-2</v>
      </c>
      <c r="KF29" s="47">
        <v>0.11194629629629628</v>
      </c>
      <c r="KG29" s="47">
        <v>0.10077037037037034</v>
      </c>
      <c r="KH29" s="47">
        <v>8.9531481481481462E-2</v>
      </c>
      <c r="KI29" s="47">
        <v>0.66402451851851874</v>
      </c>
      <c r="KJ29" s="47">
        <v>0.71580614814814802</v>
      </c>
      <c r="KK29" s="47">
        <v>0.39716000000000001</v>
      </c>
      <c r="KL29" s="47">
        <v>0.47779675925925946</v>
      </c>
      <c r="KM29" s="47">
        <v>0.3633749814814814</v>
      </c>
      <c r="KN29" s="47">
        <v>0.69238737037037046</v>
      </c>
      <c r="KO29" s="47">
        <v>0.72228770370370365</v>
      </c>
      <c r="KP29" s="47">
        <v>1.1175925925925926E-2</v>
      </c>
      <c r="KQ29" s="47">
        <v>4.0026069629629637</v>
      </c>
      <c r="KR29" s="47">
        <v>0.50828770370370358</v>
      </c>
      <c r="KS29" s="47">
        <v>0.5475793703703703</v>
      </c>
      <c r="KT29" s="47">
        <v>0.63920401851851849</v>
      </c>
      <c r="KU29" s="47">
        <v>0.66802211111111109</v>
      </c>
      <c r="KV29" s="48">
        <v>38.090800000000002</v>
      </c>
      <c r="KW29" s="48">
        <v>40.534799999999997</v>
      </c>
      <c r="KX29" s="48">
        <v>112.184</v>
      </c>
      <c r="KY29" s="48">
        <f t="shared" si="44"/>
        <v>58.816000000000003</v>
      </c>
      <c r="KZ29" s="48">
        <f t="shared" si="45"/>
        <v>42.100854409481478</v>
      </c>
      <c r="LA29" s="47">
        <v>0.62322857142857147</v>
      </c>
      <c r="LB29" s="47">
        <v>0.28181904761904764</v>
      </c>
      <c r="LC29" s="47">
        <v>7.4980952380952398E-2</v>
      </c>
      <c r="LD29" s="47">
        <v>0.11081904761904764</v>
      </c>
      <c r="LE29" s="47">
        <v>0.10603333333333334</v>
      </c>
      <c r="LF29" s="47">
        <v>9.9285714285714283E-2</v>
      </c>
      <c r="LG29" s="47">
        <v>0.69716657142857152</v>
      </c>
      <c r="LH29" s="47">
        <v>0.78435980952380946</v>
      </c>
      <c r="LI29" s="47">
        <v>0.43393676190476188</v>
      </c>
      <c r="LJ29" s="47">
        <v>0.5782249523809524</v>
      </c>
      <c r="LK29" s="47">
        <v>0.37744719047619057</v>
      </c>
      <c r="LL29" s="47">
        <v>0.70820685714285736</v>
      </c>
      <c r="LM29" s="47">
        <v>0.72415538095238097</v>
      </c>
      <c r="LN29" s="47">
        <v>4.7857142857142864E-3</v>
      </c>
      <c r="LO29" s="47">
        <v>4.625573666666666</v>
      </c>
      <c r="LP29" s="47">
        <v>0.48148085714285715</v>
      </c>
      <c r="LQ29" s="47">
        <v>0.54174638095238092</v>
      </c>
      <c r="LR29" s="47">
        <v>0.62338680952380954</v>
      </c>
      <c r="LS29" s="47">
        <v>0.66711914285714302</v>
      </c>
      <c r="LT29" s="47">
        <f t="shared" si="34"/>
        <v>0.64886750618448807</v>
      </c>
      <c r="LU29" s="48">
        <v>42.93</v>
      </c>
      <c r="LV29" s="48">
        <v>41.478235294000001</v>
      </c>
      <c r="LW29" s="48">
        <v>118.7</v>
      </c>
      <c r="LX29" s="48">
        <f t="shared" si="46"/>
        <v>70.3</v>
      </c>
      <c r="LY29" s="48">
        <f t="shared" si="35"/>
        <v>55.140494609523806</v>
      </c>
      <c r="LZ29" s="47">
        <v>0.65544545454545455</v>
      </c>
      <c r="MA29" s="47">
        <v>0.28200454545454545</v>
      </c>
      <c r="MB29" s="47">
        <v>6.6027272727272712E-2</v>
      </c>
      <c r="MC29" s="47">
        <v>9.9749999999999991E-2</v>
      </c>
      <c r="MD29" s="47">
        <v>9.2363636363636384E-2</v>
      </c>
      <c r="ME29" s="47">
        <v>8.7168181818181811E-2</v>
      </c>
      <c r="MF29" s="47">
        <v>0.73407604545454541</v>
      </c>
      <c r="MG29" s="47">
        <v>0.81382759090909074</v>
      </c>
      <c r="MH29" s="47">
        <v>0.47472440909090918</v>
      </c>
      <c r="MI29" s="47">
        <v>0.6157809090909091</v>
      </c>
      <c r="MJ29" s="47">
        <v>0.39826636363636359</v>
      </c>
      <c r="MK29" s="47">
        <v>0.75071840909090892</v>
      </c>
      <c r="ML29" s="47">
        <v>0.76363640909090902</v>
      </c>
      <c r="MM29" s="47">
        <v>7.386363636363638E-3</v>
      </c>
      <c r="MN29" s="47">
        <v>5.5540569545454552</v>
      </c>
      <c r="MO29" s="47">
        <v>0.48998813636363625</v>
      </c>
      <c r="MP29" s="47">
        <v>0.54276472727272729</v>
      </c>
      <c r="MQ29" s="47">
        <v>0.63509154545454549</v>
      </c>
      <c r="MR29" s="47">
        <v>0.67282681818181811</v>
      </c>
      <c r="MS29" s="47">
        <f t="shared" si="36"/>
        <v>0.76676271006220831</v>
      </c>
      <c r="MT29" s="46">
        <v>-9999</v>
      </c>
      <c r="MU29" s="46">
        <v>-9999</v>
      </c>
      <c r="MV29" s="46">
        <v>-9999</v>
      </c>
      <c r="MW29" s="46">
        <v>-9999</v>
      </c>
      <c r="MX29" s="46">
        <v>-9999</v>
      </c>
      <c r="MY29" s="47">
        <v>0.62586333333333333</v>
      </c>
      <c r="MZ29" s="47">
        <v>0.26401666666666668</v>
      </c>
      <c r="NA29" s="47">
        <v>5.9233333333333339E-2</v>
      </c>
      <c r="NB29" s="47">
        <v>8.6226666666666688E-2</v>
      </c>
      <c r="NC29" s="47">
        <v>8.6086666666666672E-2</v>
      </c>
      <c r="ND29" s="47">
        <v>7.9706666666666634E-2</v>
      </c>
      <c r="NE29" s="47">
        <v>0.75632079999999979</v>
      </c>
      <c r="NF29" s="47">
        <v>0.82526073333333327</v>
      </c>
      <c r="NG29" s="47">
        <v>0.50544260000000008</v>
      </c>
      <c r="NH29" s="47">
        <v>0.63051193333333322</v>
      </c>
      <c r="NI29" s="47">
        <v>0.40645563333333345</v>
      </c>
      <c r="NJ29" s="47">
        <v>0.75717949999999989</v>
      </c>
      <c r="NK29" s="47">
        <v>0.77304150000000027</v>
      </c>
      <c r="NL29" s="47">
        <v>1.399999999999998E-4</v>
      </c>
      <c r="NM29" s="47">
        <v>6.2510200000000005</v>
      </c>
      <c r="NN29" s="47">
        <v>0.49276473333333332</v>
      </c>
      <c r="NO29" s="47">
        <v>0.53755520000000012</v>
      </c>
      <c r="NP29" s="47">
        <v>0.63920486666666665</v>
      </c>
      <c r="NQ29" s="47">
        <v>0.6710651333333334</v>
      </c>
      <c r="NR29" s="47">
        <f t="shared" si="38"/>
        <v>0.75427645057212522</v>
      </c>
      <c r="NS29" s="47">
        <v>0.63408947368421054</v>
      </c>
      <c r="NT29" s="47">
        <v>0.28792368421052622</v>
      </c>
      <c r="NU29" s="47">
        <v>5.3897368421052638E-2</v>
      </c>
      <c r="NV29" s="47">
        <v>9.3221052631578954E-2</v>
      </c>
      <c r="NW29" s="47">
        <v>8.7839473684210523E-2</v>
      </c>
      <c r="NX29" s="47">
        <v>8.3381578947368404E-2</v>
      </c>
      <c r="NY29" s="47">
        <v>0.74254313157894736</v>
      </c>
      <c r="NZ29" s="47">
        <v>0.84215921052631548</v>
      </c>
      <c r="OA29" s="47">
        <v>0.5099441578947369</v>
      </c>
      <c r="OB29" s="47">
        <v>0.68333144736842111</v>
      </c>
      <c r="OC29" s="47">
        <v>0.37475828947368417</v>
      </c>
      <c r="OD29" s="47">
        <v>0.75548894736842098</v>
      </c>
      <c r="OE29" s="47">
        <v>0.76674110526315808</v>
      </c>
      <c r="OF29" s="47">
        <v>5.3815789473684213E-3</v>
      </c>
      <c r="OG29" s="47">
        <v>5.8009017894736843</v>
      </c>
      <c r="OH29" s="47">
        <v>0.44499178947368417</v>
      </c>
      <c r="OI29" s="47">
        <v>0.50469739473684216</v>
      </c>
      <c r="OJ29" s="47">
        <v>0.59616007894736855</v>
      </c>
      <c r="OK29" s="47">
        <v>0.63960000000000006</v>
      </c>
      <c r="OL29" s="47">
        <f t="shared" si="39"/>
        <v>1.0421625561303278</v>
      </c>
      <c r="OM29" s="47">
        <v>131.9</v>
      </c>
      <c r="ON29" s="48">
        <f t="shared" si="50"/>
        <v>71.099999999999994</v>
      </c>
      <c r="OO29" s="48">
        <f t="shared" si="40"/>
        <v>59.877519868421025</v>
      </c>
      <c r="OP29" s="47">
        <v>0.64234499999999983</v>
      </c>
      <c r="OQ29" s="47">
        <v>0.26672250000000003</v>
      </c>
      <c r="OR29" s="47">
        <v>4.3697499999999993E-2</v>
      </c>
      <c r="OS29" s="47">
        <v>7.7817500000000012E-2</v>
      </c>
      <c r="OT29" s="47">
        <v>7.4479999999999991E-2</v>
      </c>
      <c r="OU29" s="47">
        <v>7.4580000000000007E-2</v>
      </c>
      <c r="OV29" s="47">
        <v>0.78345067499999987</v>
      </c>
      <c r="OW29" s="47">
        <v>0.87191814999999973</v>
      </c>
      <c r="OX29" s="47">
        <v>0.54757887500000013</v>
      </c>
      <c r="OY29" s="47">
        <v>0.71704940000000017</v>
      </c>
      <c r="OZ29" s="47">
        <v>0.41320965000000004</v>
      </c>
      <c r="PA29" s="47">
        <v>0.7919025249999998</v>
      </c>
      <c r="PB29" s="47">
        <v>0.791444225</v>
      </c>
      <c r="PC29" s="47">
        <v>3.3375000000000002E-3</v>
      </c>
      <c r="PD29" s="47">
        <v>7.2638786999999976</v>
      </c>
      <c r="PE29" s="47">
        <v>0.47397717499999992</v>
      </c>
      <c r="PF29" s="47">
        <v>0.52740122499999986</v>
      </c>
      <c r="PG29" s="47">
        <v>0.6275774999999999</v>
      </c>
      <c r="PH29" s="47">
        <v>0.6653956000000002</v>
      </c>
      <c r="PI29" s="47">
        <f t="shared" si="41"/>
        <v>1.1306995317809947</v>
      </c>
      <c r="PJ29" s="48">
        <v>122.5</v>
      </c>
      <c r="PK29" s="48">
        <f t="shared" si="6"/>
        <v>80.5</v>
      </c>
      <c r="PL29" s="45">
        <f t="shared" si="42"/>
        <v>70.189411074999981</v>
      </c>
    </row>
    <row r="30" spans="1:428" x14ac:dyDescent="0.25">
      <c r="A30" s="45">
        <v>29</v>
      </c>
      <c r="B30" s="45">
        <v>4</v>
      </c>
      <c r="C30" s="45">
        <v>204</v>
      </c>
      <c r="D30" s="45">
        <v>2</v>
      </c>
      <c r="E30" s="45" t="s">
        <v>65</v>
      </c>
      <c r="F30" s="45">
        <v>6</v>
      </c>
      <c r="G30" s="45">
        <f t="shared" si="7"/>
        <v>116.48000000000002</v>
      </c>
      <c r="H30" s="46">
        <v>104</v>
      </c>
      <c r="I30" s="45">
        <v>1.374738559300053</v>
      </c>
      <c r="J30" s="47">
        <v>21.712444655240393</v>
      </c>
      <c r="K30" s="45">
        <v>3.357123975680679</v>
      </c>
      <c r="L30" s="45">
        <v>30.399154110494337</v>
      </c>
      <c r="M30" s="45">
        <v>0.58463703783900867</v>
      </c>
      <c r="N30" s="47">
        <v>3.1126508959021293</v>
      </c>
      <c r="O30" s="48">
        <v>9.9</v>
      </c>
      <c r="P30" s="48">
        <v>9.9</v>
      </c>
      <c r="Q30" s="48">
        <v>9.9</v>
      </c>
      <c r="R30" s="48">
        <v>26.666666666666668</v>
      </c>
      <c r="S30" s="48">
        <v>36.333333333333336</v>
      </c>
      <c r="T30" s="48">
        <v>35.333333333333336</v>
      </c>
      <c r="U30" s="48">
        <v>46.333333333333336</v>
      </c>
      <c r="V30" s="48">
        <v>50.666666666666664</v>
      </c>
      <c r="W30" s="48">
        <v>60.666666666666664</v>
      </c>
      <c r="X30" s="48">
        <v>55.333333333333336</v>
      </c>
      <c r="Y30" s="48">
        <v>66.666666666666671</v>
      </c>
      <c r="Z30" s="48">
        <v>68</v>
      </c>
      <c r="AA30" s="48">
        <v>77.333333333333329</v>
      </c>
      <c r="AB30" s="48">
        <v>79</v>
      </c>
      <c r="AC30" s="48">
        <v>87.333333333333329</v>
      </c>
      <c r="AD30" s="48">
        <v>77.333333333333329</v>
      </c>
      <c r="AE30" s="48">
        <v>88.333333333333329</v>
      </c>
      <c r="AF30" s="48">
        <f t="shared" si="8"/>
        <v>74.777777777777771</v>
      </c>
      <c r="AG30" s="48">
        <f t="shared" si="9"/>
        <v>74.777777777777771</v>
      </c>
      <c r="AH30" s="48">
        <v>74</v>
      </c>
      <c r="AI30" s="48">
        <v>85</v>
      </c>
      <c r="AJ30" s="48">
        <v>131</v>
      </c>
      <c r="AK30" s="48">
        <v>147</v>
      </c>
      <c r="AL30" s="48">
        <v>166</v>
      </c>
      <c r="AM30" s="48">
        <v>171</v>
      </c>
      <c r="AN30" s="48">
        <v>178</v>
      </c>
      <c r="AO30" s="48">
        <v>189</v>
      </c>
      <c r="AP30" s="48">
        <v>199</v>
      </c>
      <c r="AQ30" s="48">
        <v>199</v>
      </c>
      <c r="AR30" s="48">
        <v>201</v>
      </c>
      <c r="AS30" s="48">
        <v>203</v>
      </c>
      <c r="AT30" s="49">
        <v>48.8</v>
      </c>
      <c r="AU30" s="49">
        <v>40.700000000000003</v>
      </c>
      <c r="AV30" s="49">
        <v>41.8</v>
      </c>
      <c r="AW30" s="49">
        <v>43.8</v>
      </c>
      <c r="AX30" s="49">
        <v>45.4</v>
      </c>
      <c r="AY30" s="49">
        <v>37.299999999999997</v>
      </c>
      <c r="AZ30" s="49">
        <v>44.1</v>
      </c>
      <c r="BA30" s="49">
        <v>42.7</v>
      </c>
      <c r="BB30" s="49">
        <v>49.5</v>
      </c>
      <c r="BC30" s="49">
        <v>42.2</v>
      </c>
      <c r="BD30" s="45">
        <v>5.0199999999999996</v>
      </c>
      <c r="BE30" s="45">
        <v>5.43</v>
      </c>
      <c r="BF30" s="45">
        <v>4.7</v>
      </c>
      <c r="BG30" s="45">
        <v>4.33</v>
      </c>
      <c r="BH30" s="45">
        <v>4.1100000000000003</v>
      </c>
      <c r="BI30" s="45">
        <v>3.88</v>
      </c>
      <c r="BJ30" s="45">
        <v>4.32</v>
      </c>
      <c r="BK30" s="45">
        <v>4.3099999999999996</v>
      </c>
      <c r="BL30" s="45">
        <v>3.91</v>
      </c>
      <c r="BM30" s="45">
        <v>3.57</v>
      </c>
      <c r="BN30" s="45">
        <v>32111.33400200602</v>
      </c>
      <c r="BO30" s="45">
        <v>21229.511465603187</v>
      </c>
      <c r="BP30" s="49">
        <v>19668.725099601594</v>
      </c>
      <c r="BQ30" s="45">
        <v>14323.300000000001</v>
      </c>
      <c r="BR30" s="45">
        <v>11689.043824701195</v>
      </c>
      <c r="BS30" s="45">
        <v>6383.6653386454182</v>
      </c>
      <c r="BT30" s="49">
        <v>14847.2</v>
      </c>
      <c r="BU30" s="49">
        <v>9097.8021978021989</v>
      </c>
      <c r="BV30" s="49">
        <v>4686.6400797607175</v>
      </c>
      <c r="BW30" s="49">
        <v>532.05479452054794</v>
      </c>
      <c r="BX30" s="48">
        <v>228.59999999999997</v>
      </c>
      <c r="BY30" s="45">
        <v>15</v>
      </c>
      <c r="BZ30" s="45">
        <v>246.52999999999997</v>
      </c>
      <c r="CA30" s="45">
        <v>84</v>
      </c>
      <c r="CB30" s="45">
        <v>79.690000000000012</v>
      </c>
      <c r="CC30" s="45">
        <v>213.81</v>
      </c>
      <c r="CD30" s="45">
        <v>118.06</v>
      </c>
      <c r="CE30" s="45">
        <v>100.78</v>
      </c>
      <c r="CF30" s="48">
        <f t="shared" si="10"/>
        <v>988.03921568627447</v>
      </c>
      <c r="CG30" s="48">
        <f t="shared" si="11"/>
        <v>882.1778711484593</v>
      </c>
      <c r="CH30" s="48">
        <f t="shared" si="0"/>
        <v>2241.1764705882347</v>
      </c>
      <c r="CI30" s="48">
        <f t="shared" si="1"/>
        <v>2416.9607843137251</v>
      </c>
      <c r="CJ30" s="48">
        <f t="shared" si="12"/>
        <v>781.27450980392166</v>
      </c>
      <c r="CK30" s="48">
        <f t="shared" si="12"/>
        <v>2096.1764705882351</v>
      </c>
      <c r="CL30" s="48">
        <f t="shared" si="13"/>
        <v>7535.5882352941162</v>
      </c>
      <c r="CM30" s="48">
        <f t="shared" si="14"/>
        <v>1157.4509803921569</v>
      </c>
      <c r="CN30" s="48">
        <v>50.8</v>
      </c>
      <c r="CO30" s="48">
        <v>70.63</v>
      </c>
      <c r="CP30" s="48">
        <f t="shared" si="15"/>
        <v>-3.3699999999999903</v>
      </c>
      <c r="CQ30" s="45">
        <v>2.96</v>
      </c>
      <c r="CR30" s="45">
        <f t="shared" si="16"/>
        <v>66.338823529411755</v>
      </c>
      <c r="CS30" s="45">
        <v>1.07</v>
      </c>
      <c r="CT30" s="45">
        <f t="shared" si="17"/>
        <v>25.86148039215686</v>
      </c>
      <c r="CU30" s="45">
        <v>1.58</v>
      </c>
      <c r="CV30" s="45">
        <f t="shared" si="18"/>
        <v>12.344137254901963</v>
      </c>
      <c r="CW30" s="45">
        <v>4.0999999999999996</v>
      </c>
      <c r="CX30" s="45">
        <f t="shared" si="19"/>
        <v>47.455490196078429</v>
      </c>
      <c r="CY30" s="48">
        <f t="shared" si="20"/>
        <v>151.99993137254901</v>
      </c>
      <c r="CZ30" s="48">
        <f t="shared" si="21"/>
        <v>135.7142244397759</v>
      </c>
      <c r="DA30" s="45">
        <v>18.3</v>
      </c>
      <c r="DB30" s="48">
        <v>4.59</v>
      </c>
      <c r="DC30" s="45">
        <f t="shared" si="22"/>
        <v>3609.6339185351699</v>
      </c>
      <c r="DD30" s="45">
        <v>1.72</v>
      </c>
      <c r="DE30" s="45">
        <f t="shared" si="23"/>
        <v>0.37472766884531589</v>
      </c>
      <c r="DF30" s="45">
        <f t="shared" si="24"/>
        <v>1352.6297036776673</v>
      </c>
      <c r="DG30" s="45">
        <v>4684.4812499999998</v>
      </c>
      <c r="DH30" s="45">
        <v>3387.9625000000001</v>
      </c>
      <c r="DI30" s="45">
        <f t="shared" si="25"/>
        <v>1253.5461250000001</v>
      </c>
      <c r="DJ30" s="45">
        <f t="shared" si="26"/>
        <v>1429.0425825</v>
      </c>
      <c r="DK30" s="45">
        <f t="shared" si="43"/>
        <v>1733.2580624999998</v>
      </c>
      <c r="DL30" s="47">
        <v>2.16</v>
      </c>
      <c r="DM30" s="47">
        <f t="shared" si="27"/>
        <v>2.1</v>
      </c>
      <c r="DN30" s="47">
        <v>2161</v>
      </c>
      <c r="DO30" s="47">
        <f t="shared" si="2"/>
        <v>0.45751633986928109</v>
      </c>
      <c r="DP30" s="45">
        <f t="shared" si="3"/>
        <v>1698.6512557812566</v>
      </c>
      <c r="DQ30" s="45">
        <f t="shared" si="4"/>
        <v>1699.4376683996736</v>
      </c>
      <c r="DR30" s="47">
        <v>0.53871999999999998</v>
      </c>
      <c r="DS30" s="47">
        <v>0.39586499999999991</v>
      </c>
      <c r="DT30" s="47">
        <v>0.39628999999999998</v>
      </c>
      <c r="DU30" s="47">
        <v>0.33329000000000003</v>
      </c>
      <c r="DV30" s="47">
        <v>0.20586000000000002</v>
      </c>
      <c r="DW30" s="47">
        <v>0.18699000000000002</v>
      </c>
      <c r="DX30" s="47">
        <v>0.23535819999999993</v>
      </c>
      <c r="DY30" s="47">
        <v>0.15216964999999999</v>
      </c>
      <c r="DZ30" s="47">
        <v>8.5772000000000001E-2</v>
      </c>
      <c r="EA30" s="47">
        <v>-5.1820000000000013E-4</v>
      </c>
      <c r="EB30" s="47">
        <v>0.15266845000000001</v>
      </c>
      <c r="EC30" s="47">
        <v>0.44688270000000008</v>
      </c>
      <c r="ED30" s="47">
        <v>0.48448659999999999</v>
      </c>
      <c r="EE30" s="47">
        <v>0.12742999999999999</v>
      </c>
      <c r="EF30" s="47">
        <v>0.6161080000000001</v>
      </c>
      <c r="EG30" s="47">
        <v>1.0038170500000001</v>
      </c>
      <c r="EH30" s="47">
        <v>0.64787295000000011</v>
      </c>
      <c r="EI30" s="47">
        <v>1.0030045999999999</v>
      </c>
      <c r="EJ30" s="47">
        <v>0.69419075000000008</v>
      </c>
      <c r="EK30" s="45">
        <v>0.59038124999999997</v>
      </c>
      <c r="EL30" s="45">
        <v>0.43523125000000001</v>
      </c>
      <c r="EM30" s="45">
        <v>0.42650624999999998</v>
      </c>
      <c r="EN30" s="45">
        <v>0.38819999999999993</v>
      </c>
      <c r="EO30" s="45">
        <v>0.26618750000000002</v>
      </c>
      <c r="EP30" s="45">
        <v>0.242725</v>
      </c>
      <c r="EQ30" s="45">
        <v>0.2064865625</v>
      </c>
      <c r="ER30" s="45">
        <v>0.16094881250000001</v>
      </c>
      <c r="ES30" s="45">
        <v>5.7077312499999984E-2</v>
      </c>
      <c r="ET30" s="45">
        <v>9.9996874999999982E-3</v>
      </c>
      <c r="EU30" s="45">
        <v>0.15120706249999999</v>
      </c>
      <c r="EV30" s="45">
        <v>0.37830593750000002</v>
      </c>
      <c r="EW30" s="45">
        <v>0.41708856249999998</v>
      </c>
      <c r="EX30" s="45">
        <v>0.1220125</v>
      </c>
      <c r="EY30" s="45">
        <v>0.52102824999999997</v>
      </c>
      <c r="EZ30" s="45">
        <v>0.94338025000000003</v>
      </c>
      <c r="FA30" s="45">
        <v>0.73328424999999986</v>
      </c>
      <c r="FB30" s="45">
        <v>0.95071925000000024</v>
      </c>
      <c r="FC30" s="45">
        <v>0.76822781250000005</v>
      </c>
      <c r="FD30" s="47">
        <v>0.65792499999999998</v>
      </c>
      <c r="FE30" s="47">
        <v>0.46068333333333328</v>
      </c>
      <c r="FF30" s="47">
        <v>0.45395000000000002</v>
      </c>
      <c r="FG30" s="47">
        <v>0.3998124999999999</v>
      </c>
      <c r="FH30" s="47">
        <v>0.28924166666666667</v>
      </c>
      <c r="FI30" s="47">
        <v>0.25455416666666664</v>
      </c>
      <c r="FJ30" s="47">
        <v>0.24375870833333335</v>
      </c>
      <c r="FK30" s="47">
        <v>0.18319887500000001</v>
      </c>
      <c r="FL30" s="47">
        <v>7.0644916666666682E-2</v>
      </c>
      <c r="FM30" s="47">
        <v>7.274291666666665E-3</v>
      </c>
      <c r="FN30" s="47">
        <v>0.176163125</v>
      </c>
      <c r="FO30" s="47">
        <v>0.38906312500000007</v>
      </c>
      <c r="FP30" s="47">
        <v>0.44185725000000003</v>
      </c>
      <c r="FQ30" s="47">
        <v>0.11057083333333335</v>
      </c>
      <c r="FR30" s="47">
        <v>0.64559870833333333</v>
      </c>
      <c r="FS30" s="47">
        <v>0.96257912499999987</v>
      </c>
      <c r="FT30" s="47">
        <v>0.72249074999999996</v>
      </c>
      <c r="FU30" s="47">
        <v>0.96804799999999969</v>
      </c>
      <c r="FV30" s="47">
        <v>0.76381883333333345</v>
      </c>
      <c r="FW30" s="47">
        <v>0.61375555555555572</v>
      </c>
      <c r="FX30" s="47">
        <v>0.40110555555555555</v>
      </c>
      <c r="FY30" s="47">
        <v>0.40881666666666672</v>
      </c>
      <c r="FZ30" s="47">
        <v>0.35228888888888887</v>
      </c>
      <c r="GA30" s="47">
        <v>0.26556666666666673</v>
      </c>
      <c r="GB30" s="47">
        <v>0.22789444444444446</v>
      </c>
      <c r="GC30" s="47">
        <v>0.27058177777777775</v>
      </c>
      <c r="GD30" s="47">
        <v>0.20031322222222223</v>
      </c>
      <c r="GE30" s="47">
        <v>6.4662444444444439E-2</v>
      </c>
      <c r="GF30" s="47">
        <v>-9.6721666666666692E-3</v>
      </c>
      <c r="GG30" s="47">
        <v>0.20957505555555553</v>
      </c>
      <c r="GH30" s="47">
        <v>0.39591549999999992</v>
      </c>
      <c r="GI30" s="47">
        <v>0.45831799999999995</v>
      </c>
      <c r="GJ30" s="47">
        <v>8.6722222222222214E-2</v>
      </c>
      <c r="GK30" s="47">
        <v>0.74264949999999996</v>
      </c>
      <c r="GL30" s="47">
        <v>1.0485952222222221</v>
      </c>
      <c r="GM30" s="47">
        <v>0.77453227777777789</v>
      </c>
      <c r="GN30" s="47">
        <v>1.0399296666666666</v>
      </c>
      <c r="GO30" s="47">
        <v>0.81327161111111101</v>
      </c>
      <c r="GP30" s="47">
        <v>0.55013703703703698</v>
      </c>
      <c r="GQ30" s="47">
        <v>0.35790740740740729</v>
      </c>
      <c r="GR30" s="47">
        <v>0.31842962962962962</v>
      </c>
      <c r="GS30" s="47">
        <v>0.31842962962962967</v>
      </c>
      <c r="GT30" s="47">
        <v>0.21738148148148148</v>
      </c>
      <c r="GU30" s="47">
        <v>0.19041111111111106</v>
      </c>
      <c r="GV30" s="47">
        <v>0.26629803703703708</v>
      </c>
      <c r="GW30" s="47">
        <v>0.26618192592592599</v>
      </c>
      <c r="GX30" s="47">
        <v>5.8216518518518522E-2</v>
      </c>
      <c r="GY30" s="47">
        <v>5.8187333333333355E-2</v>
      </c>
      <c r="GZ30" s="47">
        <v>0.21151674074074076</v>
      </c>
      <c r="HA30" s="47">
        <v>0.43287059259259264</v>
      </c>
      <c r="HB30" s="47">
        <v>0.48517788888888896</v>
      </c>
      <c r="HC30" s="47">
        <v>0.10104814814814816</v>
      </c>
      <c r="HD30" s="47">
        <v>0.7307014074074073</v>
      </c>
      <c r="HE30" s="47">
        <v>0.8112449259259259</v>
      </c>
      <c r="HF30" s="47">
        <v>0.79941622222222208</v>
      </c>
      <c r="HG30" s="47">
        <v>0.84334733333333345</v>
      </c>
      <c r="HH30" s="47">
        <v>0.83423411111111134</v>
      </c>
      <c r="HI30" s="45">
        <v>0.51074062499999995</v>
      </c>
      <c r="HJ30" s="45">
        <v>0.29732187500000007</v>
      </c>
      <c r="HK30" s="45">
        <v>0.23166562500000007</v>
      </c>
      <c r="HL30" s="45">
        <v>0.21849374999999999</v>
      </c>
      <c r="HM30" s="45">
        <v>0.17783749999999998</v>
      </c>
      <c r="HN30" s="45">
        <v>0.15642812499999997</v>
      </c>
      <c r="HO30" s="45">
        <v>0.39773050000000004</v>
      </c>
      <c r="HP30" s="45">
        <v>0.37329381249999993</v>
      </c>
      <c r="HQ30" s="45">
        <v>0.15189221875</v>
      </c>
      <c r="HR30" s="45">
        <v>0.12407203124999996</v>
      </c>
      <c r="HS30" s="45">
        <v>0.26269999999999993</v>
      </c>
      <c r="HT30" s="45">
        <v>0.48091381250000004</v>
      </c>
      <c r="HU30" s="45">
        <v>0.52873124999999987</v>
      </c>
      <c r="HV30" s="45">
        <v>4.0656250000000005E-2</v>
      </c>
      <c r="HW30" s="45">
        <v>1.3471372499999996</v>
      </c>
      <c r="HX30" s="45">
        <v>0.72112459374999982</v>
      </c>
      <c r="HY30" s="45">
        <v>0.66752134375000005</v>
      </c>
      <c r="HZ30" s="45">
        <v>0.7795789687500001</v>
      </c>
      <c r="IA30" s="45">
        <v>0.73694534374999998</v>
      </c>
      <c r="IB30" s="48">
        <v>43.15</v>
      </c>
      <c r="IC30" s="48">
        <v>42.83</v>
      </c>
      <c r="ID30" s="48">
        <v>106.04</v>
      </c>
      <c r="IE30" s="48">
        <f t="shared" si="47"/>
        <v>24.959999999999994</v>
      </c>
      <c r="IF30" s="48">
        <f t="shared" si="29"/>
        <v>9.3174135599999968</v>
      </c>
      <c r="IG30" s="47">
        <v>0.51770000000000005</v>
      </c>
      <c r="IH30" s="47">
        <v>0.28439999999999999</v>
      </c>
      <c r="II30" s="47">
        <v>0.16020000000000001</v>
      </c>
      <c r="IJ30" s="47">
        <v>0.1704</v>
      </c>
      <c r="IK30" s="47">
        <v>0.14099999999999999</v>
      </c>
      <c r="IL30" s="47">
        <v>0.12709999999999999</v>
      </c>
      <c r="IM30" s="47">
        <v>0.50129999999999997</v>
      </c>
      <c r="IN30" s="47">
        <v>0.52449999999999997</v>
      </c>
      <c r="IO30" s="47">
        <v>0.24979999999999999</v>
      </c>
      <c r="IP30" s="47">
        <v>0.27939999999999998</v>
      </c>
      <c r="IQ30" s="47">
        <v>0.28899999999999998</v>
      </c>
      <c r="IR30" s="47">
        <v>0.56930000000000003</v>
      </c>
      <c r="IS30" s="47">
        <v>0.60319999999999996</v>
      </c>
      <c r="IT30" s="47">
        <v>2.9499999999999998E-2</v>
      </c>
      <c r="IU30" s="47">
        <v>2.0528</v>
      </c>
      <c r="IV30" s="47">
        <v>0.55389999999999995</v>
      </c>
      <c r="IW30" s="47">
        <v>0.57789999999999997</v>
      </c>
      <c r="IX30" s="47">
        <v>0.65339999999999998</v>
      </c>
      <c r="IY30" s="47">
        <v>0.67220000000000002</v>
      </c>
      <c r="IZ30" s="48">
        <v>36.530666666999998</v>
      </c>
      <c r="JA30" s="48">
        <v>36.880333333000003</v>
      </c>
      <c r="JB30" s="48">
        <v>112.45</v>
      </c>
      <c r="JC30" s="48">
        <f t="shared" si="30"/>
        <v>34.549999999999997</v>
      </c>
      <c r="JD30" s="48">
        <f t="shared" si="31"/>
        <v>18.121474999999997</v>
      </c>
      <c r="JE30" s="47">
        <v>0.41351875000000005</v>
      </c>
      <c r="JF30" s="47">
        <v>0.20387187499999995</v>
      </c>
      <c r="JG30" s="47">
        <v>0.107821875</v>
      </c>
      <c r="JH30" s="47">
        <v>0.118765625</v>
      </c>
      <c r="JI30" s="47">
        <v>9.7003124999999982E-2</v>
      </c>
      <c r="JJ30" s="47">
        <v>8.3021874999999995E-2</v>
      </c>
      <c r="JK30" s="47">
        <v>0.55146162499999996</v>
      </c>
      <c r="JL30" s="47">
        <v>0.5844224375</v>
      </c>
      <c r="JM30" s="47">
        <v>0.26258834375000001</v>
      </c>
      <c r="JN30" s="47">
        <v>0.30704749999999997</v>
      </c>
      <c r="JO30" s="47">
        <v>0.33848868749999994</v>
      </c>
      <c r="JP30" s="47">
        <v>0.61821034375000006</v>
      </c>
      <c r="JQ30" s="47">
        <v>0.66396106249999998</v>
      </c>
      <c r="JR30" s="47">
        <v>2.1762500000000001E-2</v>
      </c>
      <c r="JS30" s="47">
        <v>2.4895945937499997</v>
      </c>
      <c r="JT30" s="47">
        <v>0.58010262499999998</v>
      </c>
      <c r="JU30" s="47">
        <v>0.61376759375000001</v>
      </c>
      <c r="JV30" s="47">
        <v>0.68543525000000005</v>
      </c>
      <c r="JW30" s="47">
        <v>0.71082837500000007</v>
      </c>
      <c r="JX30" s="48">
        <v>39.979999999999997</v>
      </c>
      <c r="JY30" s="48">
        <v>40.679090909000003</v>
      </c>
      <c r="JZ30" s="48">
        <v>126.84090909</v>
      </c>
      <c r="KA30" s="48">
        <f t="shared" si="32"/>
        <v>39.159090910000003</v>
      </c>
      <c r="KB30" s="48">
        <f t="shared" si="33"/>
        <v>22.885451359906295</v>
      </c>
      <c r="KC30" s="47">
        <v>0.45225925925925919</v>
      </c>
      <c r="KD30" s="47">
        <v>0.2143944444444445</v>
      </c>
      <c r="KE30" s="47">
        <v>9.7572222222222227E-2</v>
      </c>
      <c r="KF30" s="47">
        <v>0.10775000000000003</v>
      </c>
      <c r="KG30" s="47">
        <v>9.2901851851851833E-2</v>
      </c>
      <c r="KH30" s="47">
        <v>7.7750000000000014E-2</v>
      </c>
      <c r="KI30" s="47">
        <v>0.61276864814814813</v>
      </c>
      <c r="KJ30" s="47">
        <v>0.64242216666666674</v>
      </c>
      <c r="KK30" s="47">
        <v>0.32848268518518514</v>
      </c>
      <c r="KL30" s="47">
        <v>0.37168559259259243</v>
      </c>
      <c r="KM30" s="47">
        <v>0.35650485185185182</v>
      </c>
      <c r="KN30" s="47">
        <v>0.65697005555555543</v>
      </c>
      <c r="KO30" s="47">
        <v>0.70465616666666642</v>
      </c>
      <c r="KP30" s="47">
        <v>1.4848148148148145E-2</v>
      </c>
      <c r="KQ30" s="47">
        <v>3.2003560370370367</v>
      </c>
      <c r="KR30" s="47">
        <v>0.55672500000000014</v>
      </c>
      <c r="KS30" s="47">
        <v>0.5826783888888889</v>
      </c>
      <c r="KT30" s="47">
        <v>0.67286809259259273</v>
      </c>
      <c r="KU30" s="47">
        <v>0.69206998148148169</v>
      </c>
      <c r="KV30" s="48">
        <v>38.159999999999997</v>
      </c>
      <c r="KW30" s="48">
        <v>40.473333332999999</v>
      </c>
      <c r="KX30" s="48">
        <v>119.02</v>
      </c>
      <c r="KY30" s="48">
        <f t="shared" si="44"/>
        <v>51.980000000000004</v>
      </c>
      <c r="KZ30" s="48">
        <f t="shared" si="45"/>
        <v>33.393104223333339</v>
      </c>
      <c r="LA30" s="47">
        <v>0.54671304347826077</v>
      </c>
      <c r="LB30" s="47">
        <v>0.25192608695652174</v>
      </c>
      <c r="LC30" s="47">
        <v>7.8700000000000006E-2</v>
      </c>
      <c r="LD30" s="47">
        <v>0.10836086956521739</v>
      </c>
      <c r="LE30" s="47">
        <v>0.10151304347826087</v>
      </c>
      <c r="LF30" s="47">
        <v>9.2682608695652174E-2</v>
      </c>
      <c r="LG30" s="47">
        <v>0.66336552173913044</v>
      </c>
      <c r="LH30" s="47">
        <v>0.74196278260869564</v>
      </c>
      <c r="LI30" s="47">
        <v>0.39356782608695656</v>
      </c>
      <c r="LJ30" s="47">
        <v>0.51822521739130434</v>
      </c>
      <c r="LK30" s="47">
        <v>0.36737882608695649</v>
      </c>
      <c r="LL30" s="47">
        <v>0.6815510434782609</v>
      </c>
      <c r="LM30" s="47">
        <v>0.70607573913043475</v>
      </c>
      <c r="LN30" s="47">
        <v>6.847826086956524E-3</v>
      </c>
      <c r="LO30" s="47">
        <v>4.0589044347826091</v>
      </c>
      <c r="LP30" s="47">
        <v>0.49669504347826093</v>
      </c>
      <c r="LQ30" s="47">
        <v>0.55477086956521726</v>
      </c>
      <c r="LR30" s="47">
        <v>0.63148282608695638</v>
      </c>
      <c r="LS30" s="47">
        <v>0.67405295652173913</v>
      </c>
      <c r="LT30" s="47">
        <f t="shared" si="34"/>
        <v>0.46259981648863979</v>
      </c>
      <c r="LU30" s="48">
        <v>26.43</v>
      </c>
      <c r="LV30" s="48">
        <v>41.664000000000001</v>
      </c>
      <c r="LW30" s="48">
        <v>111.75</v>
      </c>
      <c r="LX30" s="48">
        <f t="shared" si="46"/>
        <v>77.25</v>
      </c>
      <c r="LY30" s="48">
        <f t="shared" si="35"/>
        <v>57.316624956521736</v>
      </c>
      <c r="LZ30" s="47">
        <v>0.4338043478260869</v>
      </c>
      <c r="MA30" s="47">
        <v>0.18910000000000002</v>
      </c>
      <c r="MB30" s="47">
        <v>7.9339130434782607E-2</v>
      </c>
      <c r="MC30" s="47">
        <v>9.5317391304347826E-2</v>
      </c>
      <c r="MD30" s="47">
        <v>8.3304347826086964E-2</v>
      </c>
      <c r="ME30" s="47">
        <v>7.1482608695652178E-2</v>
      </c>
      <c r="MF30" s="47">
        <v>0.63643365217391301</v>
      </c>
      <c r="MG30" s="47">
        <v>0.68738904347826091</v>
      </c>
      <c r="MH30" s="47">
        <v>0.32766726086956516</v>
      </c>
      <c r="MI30" s="47">
        <v>0.40727343478260869</v>
      </c>
      <c r="MJ30" s="47">
        <v>0.39162686956521736</v>
      </c>
      <c r="MK30" s="47">
        <v>0.67560856521739143</v>
      </c>
      <c r="ML30" s="47">
        <v>0.71481369565217379</v>
      </c>
      <c r="MM30" s="47">
        <v>1.2013043478260866E-2</v>
      </c>
      <c r="MN30" s="47">
        <v>3.5797876956521737</v>
      </c>
      <c r="MO30" s="47">
        <v>0.57126843478260869</v>
      </c>
      <c r="MP30" s="47">
        <v>0.61652408695652172</v>
      </c>
      <c r="MQ30" s="47">
        <v>0.69160100000000002</v>
      </c>
      <c r="MR30" s="47">
        <v>0.72411169565217404</v>
      </c>
      <c r="MS30" s="47">
        <f t="shared" si="36"/>
        <v>0.21690333735203865</v>
      </c>
      <c r="MT30" s="48">
        <v>38.308571428999997</v>
      </c>
      <c r="MU30" s="48">
        <v>39.130000000000003</v>
      </c>
      <c r="MV30" s="48">
        <v>121.4</v>
      </c>
      <c r="MW30" s="48">
        <f>AO30-MV30</f>
        <v>67.599999999999994</v>
      </c>
      <c r="MX30" s="45">
        <f t="shared" si="37"/>
        <v>46.467499339130434</v>
      </c>
      <c r="MY30" s="47">
        <v>0.44804827586206886</v>
      </c>
      <c r="MZ30" s="47">
        <v>0.19462068965517237</v>
      </c>
      <c r="NA30" s="47">
        <v>6.9751724137931043E-2</v>
      </c>
      <c r="NB30" s="47">
        <v>8.3068965517241369E-2</v>
      </c>
      <c r="NC30" s="47">
        <v>8.301379310344828E-2</v>
      </c>
      <c r="ND30" s="47">
        <v>7.0751724137931044E-2</v>
      </c>
      <c r="NE30" s="47">
        <v>0.67878886206896571</v>
      </c>
      <c r="NF30" s="47">
        <v>0.72137096551724145</v>
      </c>
      <c r="NG30" s="47">
        <v>0.39421020689655178</v>
      </c>
      <c r="NH30" s="47">
        <v>0.46392110344827586</v>
      </c>
      <c r="NI30" s="47">
        <v>0.39167844827586212</v>
      </c>
      <c r="NJ30" s="47">
        <v>0.68100524137931051</v>
      </c>
      <c r="NK30" s="47">
        <v>0.72209782758620689</v>
      </c>
      <c r="NL30" s="47">
        <v>5.5172413793103352E-5</v>
      </c>
      <c r="NM30" s="47">
        <v>4.4052062758620689</v>
      </c>
      <c r="NN30" s="47">
        <v>0.54513193103448265</v>
      </c>
      <c r="NO30" s="47">
        <v>0.57848427586206896</v>
      </c>
      <c r="NP30" s="47">
        <v>0.67282348275862081</v>
      </c>
      <c r="NQ30" s="47">
        <v>0.69682451724137917</v>
      </c>
      <c r="NR30" s="47">
        <f t="shared" si="38"/>
        <v>0.28615822383449346</v>
      </c>
      <c r="NS30" s="47">
        <v>0.44586250000000005</v>
      </c>
      <c r="NT30" s="47">
        <v>0.2105225</v>
      </c>
      <c r="NU30" s="47">
        <v>6.0959999999999993E-2</v>
      </c>
      <c r="NV30" s="47">
        <v>8.8130000000000028E-2</v>
      </c>
      <c r="NW30" s="47">
        <v>7.8014999999999987E-2</v>
      </c>
      <c r="NX30" s="47">
        <v>6.8152500000000019E-2</v>
      </c>
      <c r="NY30" s="47">
        <v>0.66557582500000012</v>
      </c>
      <c r="NZ30" s="47">
        <v>0.75366250000000012</v>
      </c>
      <c r="OA30" s="47">
        <v>0.40566559999999996</v>
      </c>
      <c r="OB30" s="47">
        <v>0.54463887500000008</v>
      </c>
      <c r="OC30" s="47">
        <v>0.35707197499999999</v>
      </c>
      <c r="OD30" s="47">
        <v>0.69866852499999987</v>
      </c>
      <c r="OE30" s="47">
        <v>0.73280135000000013</v>
      </c>
      <c r="OF30" s="47">
        <v>1.0114999999999996E-2</v>
      </c>
      <c r="OG30" s="47">
        <v>4.0390247499999994</v>
      </c>
      <c r="OH30" s="47">
        <v>0.47466975</v>
      </c>
      <c r="OI30" s="47">
        <v>0.53695255000000019</v>
      </c>
      <c r="OJ30" s="47">
        <v>0.61266175</v>
      </c>
      <c r="OK30" s="47">
        <v>0.65856510000000035</v>
      </c>
      <c r="OL30" s="47">
        <f t="shared" si="39"/>
        <v>0.43197172555774294</v>
      </c>
      <c r="OM30" s="47">
        <v>150.78260869565219</v>
      </c>
      <c r="ON30" s="48">
        <f t="shared" si="50"/>
        <v>52.217391304347814</v>
      </c>
      <c r="OO30" s="48">
        <f t="shared" si="40"/>
        <v>39.354289673913044</v>
      </c>
      <c r="OP30" s="47">
        <v>0.48430000000000006</v>
      </c>
      <c r="OQ30" s="47">
        <v>0.20872619047619048</v>
      </c>
      <c r="OR30" s="47">
        <v>5.2088095238095218E-2</v>
      </c>
      <c r="OS30" s="47">
        <v>7.3238095238095241E-2</v>
      </c>
      <c r="OT30" s="47">
        <v>7.1888095238095265E-2</v>
      </c>
      <c r="OU30" s="47">
        <v>6.4852380952380953E-2</v>
      </c>
      <c r="OV30" s="47">
        <v>0.73282166666666659</v>
      </c>
      <c r="OW30" s="47">
        <v>0.8000844047619049</v>
      </c>
      <c r="OX30" s="47">
        <v>0.47527242857142854</v>
      </c>
      <c r="OY30" s="47">
        <v>0.59340378571428576</v>
      </c>
      <c r="OZ30" s="47">
        <v>0.39666654761904757</v>
      </c>
      <c r="PA30" s="47">
        <v>0.73905492857142863</v>
      </c>
      <c r="PB30" s="47">
        <v>0.7619256428571427</v>
      </c>
      <c r="PC30" s="47">
        <v>1.349999999999999E-3</v>
      </c>
      <c r="PD30" s="47">
        <v>5.6055659285714281</v>
      </c>
      <c r="PE30" s="47">
        <v>0.49651059523809499</v>
      </c>
      <c r="PF30" s="47">
        <v>0.54175035714285724</v>
      </c>
      <c r="PG30" s="47">
        <v>0.63930866666666686</v>
      </c>
      <c r="PH30" s="47">
        <v>0.67169490476190474</v>
      </c>
      <c r="PI30" s="47">
        <f t="shared" si="41"/>
        <v>0.51909155026914577</v>
      </c>
      <c r="PJ30" s="48">
        <v>134.08108108108109</v>
      </c>
      <c r="PK30" s="48">
        <f t="shared" si="6"/>
        <v>68.918918918918905</v>
      </c>
      <c r="PL30" s="45">
        <f t="shared" si="42"/>
        <v>55.140952220077217</v>
      </c>
    </row>
    <row r="31" spans="1:428" x14ac:dyDescent="0.25">
      <c r="A31" s="45">
        <v>30</v>
      </c>
      <c r="B31" s="45">
        <v>4</v>
      </c>
      <c r="C31" s="45">
        <v>204</v>
      </c>
      <c r="D31" s="45">
        <v>2</v>
      </c>
      <c r="E31" s="45" t="s">
        <v>65</v>
      </c>
      <c r="F31" s="45">
        <v>6</v>
      </c>
      <c r="G31" s="45">
        <f t="shared" si="7"/>
        <v>116.48000000000002</v>
      </c>
      <c r="H31" s="46">
        <v>104</v>
      </c>
      <c r="I31" s="46">
        <v>-9999</v>
      </c>
      <c r="J31" s="46">
        <v>-9999</v>
      </c>
      <c r="K31" s="46">
        <v>-9999</v>
      </c>
      <c r="L31" s="46">
        <v>-9999</v>
      </c>
      <c r="M31" s="46">
        <v>-9999</v>
      </c>
      <c r="N31" s="46">
        <v>-9999</v>
      </c>
      <c r="O31" s="48">
        <v>9.9</v>
      </c>
      <c r="P31" s="48">
        <v>9.9</v>
      </c>
      <c r="Q31" s="48">
        <v>9.9</v>
      </c>
      <c r="R31" s="48">
        <v>26</v>
      </c>
      <c r="S31" s="48">
        <v>36.333333333333336</v>
      </c>
      <c r="T31" s="48">
        <v>37</v>
      </c>
      <c r="U31" s="48">
        <v>51</v>
      </c>
      <c r="V31" s="48">
        <v>54</v>
      </c>
      <c r="W31" s="48">
        <v>66.666666666666671</v>
      </c>
      <c r="X31" s="48">
        <v>65</v>
      </c>
      <c r="Y31" s="48">
        <v>74.333333333333329</v>
      </c>
      <c r="Z31" s="48">
        <v>76.333333333333329</v>
      </c>
      <c r="AA31" s="48">
        <v>87.333333333333329</v>
      </c>
      <c r="AB31" s="48">
        <v>86.333333333333329</v>
      </c>
      <c r="AC31" s="48">
        <v>94.666666666666671</v>
      </c>
      <c r="AD31" s="48">
        <v>97</v>
      </c>
      <c r="AE31" s="48">
        <v>106.66666666666667</v>
      </c>
      <c r="AF31" s="48">
        <f t="shared" si="8"/>
        <v>86.555555555555543</v>
      </c>
      <c r="AG31" s="48">
        <f t="shared" si="9"/>
        <v>86.555555555555543</v>
      </c>
      <c r="AH31" s="48">
        <v>97.666666666666671</v>
      </c>
      <c r="AI31" s="48">
        <v>109.66666666666667</v>
      </c>
      <c r="AJ31" s="48">
        <v>131</v>
      </c>
      <c r="AK31" s="48">
        <v>147</v>
      </c>
      <c r="AL31" s="48">
        <v>166</v>
      </c>
      <c r="AM31" s="48">
        <v>171</v>
      </c>
      <c r="AN31" s="48">
        <v>178</v>
      </c>
      <c r="AO31" s="48">
        <v>189</v>
      </c>
      <c r="AP31" s="48">
        <v>199</v>
      </c>
      <c r="AQ31" s="48">
        <v>199</v>
      </c>
      <c r="AR31" s="48">
        <v>201</v>
      </c>
      <c r="AS31" s="48">
        <v>203</v>
      </c>
      <c r="AT31" s="43">
        <v>-9999</v>
      </c>
      <c r="AU31" s="43">
        <v>-9999</v>
      </c>
      <c r="AV31" s="43">
        <v>-9999</v>
      </c>
      <c r="AW31" s="43">
        <v>-9999</v>
      </c>
      <c r="AX31" s="43">
        <v>-9999</v>
      </c>
      <c r="AY31" s="43">
        <v>-9999</v>
      </c>
      <c r="AZ31" s="43">
        <v>-9999</v>
      </c>
      <c r="BA31" s="43">
        <v>-9999</v>
      </c>
      <c r="BB31" s="43">
        <v>-9999</v>
      </c>
      <c r="BC31" s="43">
        <v>-9999</v>
      </c>
      <c r="BD31" s="43">
        <v>-9999</v>
      </c>
      <c r="BE31" s="43">
        <v>-9999</v>
      </c>
      <c r="BF31" s="43">
        <v>-9999</v>
      </c>
      <c r="BG31" s="43">
        <v>-9999</v>
      </c>
      <c r="BH31" s="43">
        <v>-9999</v>
      </c>
      <c r="BI31" s="43">
        <v>-9999</v>
      </c>
      <c r="BJ31" s="43">
        <v>-9999</v>
      </c>
      <c r="BK31" s="43">
        <v>-9999</v>
      </c>
      <c r="BL31" s="43">
        <v>-9999</v>
      </c>
      <c r="BM31" s="43">
        <v>-9999</v>
      </c>
      <c r="BN31" s="43">
        <v>-9999</v>
      </c>
      <c r="BO31" s="43">
        <v>-9999</v>
      </c>
      <c r="BP31" s="43">
        <v>-9999</v>
      </c>
      <c r="BQ31" s="43">
        <v>-9999</v>
      </c>
      <c r="BR31" s="43">
        <v>-9999</v>
      </c>
      <c r="BS31" s="43">
        <v>-9999</v>
      </c>
      <c r="BT31" s="43">
        <v>-9999</v>
      </c>
      <c r="BU31" s="43">
        <v>-9999</v>
      </c>
      <c r="BV31" s="43">
        <v>-9999</v>
      </c>
      <c r="BW31" s="43">
        <v>-9999</v>
      </c>
      <c r="BX31" s="48">
        <v>319.22999999999996</v>
      </c>
      <c r="BY31" s="45">
        <v>18</v>
      </c>
      <c r="BZ31" s="45">
        <v>368.65</v>
      </c>
      <c r="CA31" s="45">
        <v>117</v>
      </c>
      <c r="CB31" s="45">
        <v>119.30999999999999</v>
      </c>
      <c r="CC31" s="45">
        <v>306.36</v>
      </c>
      <c r="CD31" s="45">
        <v>175.14</v>
      </c>
      <c r="CE31" s="45">
        <v>134.78</v>
      </c>
      <c r="CF31" s="48">
        <f t="shared" si="10"/>
        <v>1321.3725490196077</v>
      </c>
      <c r="CG31" s="48">
        <f t="shared" si="11"/>
        <v>1179.7969187675069</v>
      </c>
      <c r="CH31" s="48">
        <f t="shared" si="0"/>
        <v>3129.7058823529405</v>
      </c>
      <c r="CI31" s="48">
        <f t="shared" si="1"/>
        <v>3614.2156862745096</v>
      </c>
      <c r="CJ31" s="48">
        <f t="shared" si="12"/>
        <v>1169.705882352941</v>
      </c>
      <c r="CK31" s="48">
        <f t="shared" si="12"/>
        <v>3003.5294117647059</v>
      </c>
      <c r="CL31" s="48">
        <f t="shared" si="13"/>
        <v>10917.156862745098</v>
      </c>
      <c r="CM31" s="48">
        <f t="shared" si="14"/>
        <v>1717.0588235294115</v>
      </c>
      <c r="CN31" s="48">
        <v>57.97</v>
      </c>
      <c r="CO31" s="48">
        <v>114.05</v>
      </c>
      <c r="CP31" s="48">
        <f t="shared" si="15"/>
        <v>3.1199999999999903</v>
      </c>
      <c r="CQ31" s="45">
        <v>2.94</v>
      </c>
      <c r="CR31" s="45">
        <f t="shared" si="16"/>
        <v>92.01335294117645</v>
      </c>
      <c r="CS31" s="45">
        <v>0.88600000000000001</v>
      </c>
      <c r="CT31" s="45">
        <f t="shared" si="17"/>
        <v>32.021950980392155</v>
      </c>
      <c r="CU31" s="45">
        <v>1.59</v>
      </c>
      <c r="CV31" s="45">
        <f t="shared" si="18"/>
        <v>18.598323529411761</v>
      </c>
      <c r="CW31" s="45">
        <v>3.58</v>
      </c>
      <c r="CX31" s="45">
        <f t="shared" si="19"/>
        <v>61.470705882352931</v>
      </c>
      <c r="CY31" s="48">
        <f t="shared" si="20"/>
        <v>204.10433333333333</v>
      </c>
      <c r="CZ31" s="48">
        <f t="shared" si="21"/>
        <v>182.23601190476188</v>
      </c>
      <c r="DA31" s="45">
        <v>18.3</v>
      </c>
      <c r="DB31" s="48">
        <v>6.14</v>
      </c>
      <c r="DC31" s="45">
        <f t="shared" si="22"/>
        <v>4828.5734770819045</v>
      </c>
      <c r="DD31" s="45">
        <v>2.2799999999999998</v>
      </c>
      <c r="DE31" s="45">
        <f t="shared" si="23"/>
        <v>0.37133550488599348</v>
      </c>
      <c r="DF31" s="45">
        <f t="shared" si="24"/>
        <v>1793.0207699913262</v>
      </c>
      <c r="DG31" s="46">
        <v>-9999</v>
      </c>
      <c r="DH31" s="45">
        <v>4333.55</v>
      </c>
      <c r="DI31" s="45">
        <f t="shared" si="25"/>
        <v>1603.4135000000001</v>
      </c>
      <c r="DJ31" s="45">
        <f t="shared" si="26"/>
        <v>1827.89139</v>
      </c>
      <c r="DK31" s="46">
        <v>-9999</v>
      </c>
      <c r="DL31" s="47">
        <v>3.02</v>
      </c>
      <c r="DM31" s="47">
        <f t="shared" si="27"/>
        <v>2.96</v>
      </c>
      <c r="DN31" s="47">
        <v>3007</v>
      </c>
      <c r="DO31" s="47">
        <f t="shared" si="2"/>
        <v>0.48208469055374592</v>
      </c>
      <c r="DP31" s="45">
        <f t="shared" si="3"/>
        <v>2374.96610762009</v>
      </c>
      <c r="DQ31" s="45">
        <f t="shared" si="4"/>
        <v>2364.7427435806658</v>
      </c>
      <c r="DR31" s="47">
        <v>0.5571239130434783</v>
      </c>
      <c r="DS31" s="47">
        <v>0.4083782608695653</v>
      </c>
      <c r="DT31" s="47">
        <v>0.4121369565217391</v>
      </c>
      <c r="DU31" s="47">
        <v>0.34381304347826092</v>
      </c>
      <c r="DV31" s="47">
        <v>0.21221086956521742</v>
      </c>
      <c r="DW31" s="47">
        <v>0.19334565217391306</v>
      </c>
      <c r="DX31" s="47">
        <v>0.23665784782608701</v>
      </c>
      <c r="DY31" s="47">
        <v>0.14949199999999999</v>
      </c>
      <c r="DZ31" s="47">
        <v>8.5796717391304303E-2</v>
      </c>
      <c r="EA31" s="47">
        <v>-4.6067173913043489E-3</v>
      </c>
      <c r="EB31" s="47">
        <v>0.15399104347826087</v>
      </c>
      <c r="EC31" s="47">
        <v>0.44823952173913045</v>
      </c>
      <c r="ED31" s="47">
        <v>0.48461893478260876</v>
      </c>
      <c r="EE31" s="47">
        <v>0.13160217391304352</v>
      </c>
      <c r="EF31" s="47">
        <v>0.6206621086956523</v>
      </c>
      <c r="EG31" s="47">
        <v>1.0321243260869566</v>
      </c>
      <c r="EH31" s="47">
        <v>0.65021404347826073</v>
      </c>
      <c r="EI31" s="47">
        <v>1.0276095217391306</v>
      </c>
      <c r="EJ31" s="47">
        <v>0.69656028260869562</v>
      </c>
      <c r="EK31" s="45">
        <v>0.58689999999999998</v>
      </c>
      <c r="EL31" s="45">
        <v>0.42930625000000006</v>
      </c>
      <c r="EM31" s="45">
        <v>0.4185625</v>
      </c>
      <c r="EN31" s="45">
        <v>0.38487500000000002</v>
      </c>
      <c r="EO31" s="45">
        <v>0.26631250000000001</v>
      </c>
      <c r="EP31" s="45">
        <v>0.24122499999999999</v>
      </c>
      <c r="EQ31" s="45">
        <v>0.20780987500000003</v>
      </c>
      <c r="ER31" s="45">
        <v>0.1673106875</v>
      </c>
      <c r="ES31" s="45">
        <v>5.443012500000001E-2</v>
      </c>
      <c r="ET31" s="45">
        <v>1.2499312500000003E-2</v>
      </c>
      <c r="EU31" s="45">
        <v>0.15513456249999999</v>
      </c>
      <c r="EV31" s="45">
        <v>0.37565225000000002</v>
      </c>
      <c r="EW31" s="45">
        <v>0.41738599999999992</v>
      </c>
      <c r="EX31" s="45">
        <v>0.11856250000000003</v>
      </c>
      <c r="EY31" s="45">
        <v>0.52499506249999994</v>
      </c>
      <c r="EZ31" s="45">
        <v>0.92803706249999995</v>
      </c>
      <c r="FA31" s="45">
        <v>0.74668193749999989</v>
      </c>
      <c r="FB31" s="45">
        <v>0.9375247499999998</v>
      </c>
      <c r="FC31" s="45">
        <v>0.78050568749999982</v>
      </c>
      <c r="FD31" s="47">
        <v>0.65796250000000012</v>
      </c>
      <c r="FE31" s="47">
        <v>0.46145416666666672</v>
      </c>
      <c r="FF31" s="47">
        <v>0.45472499999999999</v>
      </c>
      <c r="FG31" s="47">
        <v>0.40119583333333336</v>
      </c>
      <c r="FH31" s="47">
        <v>0.29534166666666667</v>
      </c>
      <c r="FI31" s="47">
        <v>0.25715416666666668</v>
      </c>
      <c r="FJ31" s="47">
        <v>0.24225850000000002</v>
      </c>
      <c r="FK31" s="47">
        <v>0.18243370833333331</v>
      </c>
      <c r="FL31" s="47">
        <v>6.9738333333333333E-2</v>
      </c>
      <c r="FM31" s="47">
        <v>7.1741666666666664E-3</v>
      </c>
      <c r="FN31" s="47">
        <v>0.17550679166666663</v>
      </c>
      <c r="FO31" s="47">
        <v>0.38019899999999995</v>
      </c>
      <c r="FP31" s="47">
        <v>0.43779720833333341</v>
      </c>
      <c r="FQ31" s="47">
        <v>0.10585416666666665</v>
      </c>
      <c r="FR31" s="47">
        <v>0.6403605</v>
      </c>
      <c r="FS31" s="47">
        <v>0.96552562500000016</v>
      </c>
      <c r="FT31" s="47">
        <v>0.72497212499999997</v>
      </c>
      <c r="FU31" s="47">
        <v>0.97053875000000023</v>
      </c>
      <c r="FV31" s="47">
        <v>0.76586254166666656</v>
      </c>
      <c r="FW31" s="47">
        <v>0.63232352941176473</v>
      </c>
      <c r="FX31" s="47">
        <v>0.42331764705882358</v>
      </c>
      <c r="FY31" s="47">
        <v>0.42377647058823525</v>
      </c>
      <c r="FZ31" s="47">
        <v>0.36983529411764704</v>
      </c>
      <c r="GA31" s="47">
        <v>0.27721764705882351</v>
      </c>
      <c r="GB31" s="47">
        <v>0.23905882352941177</v>
      </c>
      <c r="GC31" s="47">
        <v>0.26182299999999997</v>
      </c>
      <c r="GD31" s="47">
        <v>0.19734335294117653</v>
      </c>
      <c r="GE31" s="47">
        <v>6.7376294117647076E-2</v>
      </c>
      <c r="GF31" s="47">
        <v>-6.2176470588235313E-4</v>
      </c>
      <c r="GG31" s="47">
        <v>0.19793152941176467</v>
      </c>
      <c r="GH31" s="47">
        <v>0.39032152941176468</v>
      </c>
      <c r="GI31" s="47">
        <v>0.45115005882352943</v>
      </c>
      <c r="GJ31" s="47">
        <v>9.2617647058823527E-2</v>
      </c>
      <c r="GK31" s="47">
        <v>0.71032558823529413</v>
      </c>
      <c r="GL31" s="47">
        <v>1.0035383529411763</v>
      </c>
      <c r="GM31" s="47">
        <v>0.75581752941176461</v>
      </c>
      <c r="GN31" s="47">
        <v>1.002783</v>
      </c>
      <c r="GO31" s="47">
        <v>0.79579488235294127</v>
      </c>
      <c r="GP31" s="47">
        <v>0.56104482758620677</v>
      </c>
      <c r="GQ31" s="47">
        <v>0.3678379310344827</v>
      </c>
      <c r="GR31" s="47">
        <v>0.32316551724137937</v>
      </c>
      <c r="GS31" s="47">
        <v>0.32557931034482762</v>
      </c>
      <c r="GT31" s="47">
        <v>0.22386551724137932</v>
      </c>
      <c r="GU31" s="47">
        <v>0.19614827586206895</v>
      </c>
      <c r="GV31" s="47">
        <v>0.26506551724137933</v>
      </c>
      <c r="GW31" s="47">
        <v>0.26859872413793101</v>
      </c>
      <c r="GX31" s="47">
        <v>6.0993931034482758E-2</v>
      </c>
      <c r="GY31" s="47">
        <v>6.4728034482758642E-2</v>
      </c>
      <c r="GZ31" s="47">
        <v>0.20751179310344828</v>
      </c>
      <c r="HA31" s="47">
        <v>0.42907155172413797</v>
      </c>
      <c r="HB31" s="47">
        <v>0.48135562068965521</v>
      </c>
      <c r="HC31" s="47">
        <v>0.10171379310344827</v>
      </c>
      <c r="HD31" s="47">
        <v>0.72522737931034487</v>
      </c>
      <c r="HE31" s="47">
        <v>0.77318241379310326</v>
      </c>
      <c r="HF31" s="47">
        <v>0.78309751724137933</v>
      </c>
      <c r="HG31" s="47">
        <v>0.81137493103448266</v>
      </c>
      <c r="HH31" s="47">
        <v>0.82000575862068958</v>
      </c>
      <c r="HI31" s="45">
        <v>0.56036363636363606</v>
      </c>
      <c r="HJ31" s="45">
        <v>0.32096666666666662</v>
      </c>
      <c r="HK31" s="45">
        <v>0.22431818181818181</v>
      </c>
      <c r="HL31" s="45">
        <v>0.22100909090909088</v>
      </c>
      <c r="HM31" s="45">
        <v>0.18551818181818192</v>
      </c>
      <c r="HN31" s="45">
        <v>0.16175757575757574</v>
      </c>
      <c r="HO31" s="45">
        <v>0.43330551515151516</v>
      </c>
      <c r="HP31" s="45">
        <v>0.42769727272727281</v>
      </c>
      <c r="HQ31" s="45">
        <v>0.18456539393939395</v>
      </c>
      <c r="HR31" s="45">
        <v>0.17777478787878784</v>
      </c>
      <c r="HS31" s="45">
        <v>0.27097863636363634</v>
      </c>
      <c r="HT31" s="45">
        <v>0.50158118181818179</v>
      </c>
      <c r="HU31" s="45">
        <v>0.55117566666666651</v>
      </c>
      <c r="HV31" s="45">
        <v>3.5490909090909115E-2</v>
      </c>
      <c r="HW31" s="45">
        <v>1.5455471818181821</v>
      </c>
      <c r="HX31" s="45">
        <v>0.63680303030303032</v>
      </c>
      <c r="HY31" s="45">
        <v>0.62738721212121207</v>
      </c>
      <c r="HZ31" s="45">
        <v>0.71391857575757589</v>
      </c>
      <c r="IA31" s="45">
        <v>0.70678166666666686</v>
      </c>
      <c r="IB31" s="48">
        <v>42.144285713999999</v>
      </c>
      <c r="IC31" s="48">
        <v>42.78</v>
      </c>
      <c r="ID31" s="48">
        <v>103.54642857</v>
      </c>
      <c r="IE31" s="48">
        <f t="shared" si="47"/>
        <v>27.453571429999997</v>
      </c>
      <c r="IF31" s="48">
        <f t="shared" si="29"/>
        <v>11.741817627234374</v>
      </c>
      <c r="IG31" s="47">
        <v>0.56910000000000005</v>
      </c>
      <c r="IH31" s="47">
        <v>0.30830000000000002</v>
      </c>
      <c r="II31" s="47">
        <v>0.14299999999999999</v>
      </c>
      <c r="IJ31" s="47">
        <v>0.1648</v>
      </c>
      <c r="IK31" s="47">
        <v>0.14050000000000001</v>
      </c>
      <c r="IL31" s="47">
        <v>0.13020000000000001</v>
      </c>
      <c r="IM31" s="47">
        <v>0.54990000000000006</v>
      </c>
      <c r="IN31" s="47">
        <v>0.59770000000000001</v>
      </c>
      <c r="IO31" s="47">
        <v>0.30320000000000003</v>
      </c>
      <c r="IP31" s="47">
        <v>0.3664</v>
      </c>
      <c r="IQ31" s="47">
        <v>0.29659999999999997</v>
      </c>
      <c r="IR31" s="47">
        <v>0.60309999999999997</v>
      </c>
      <c r="IS31" s="47">
        <v>0.62670000000000003</v>
      </c>
      <c r="IT31" s="47">
        <v>2.4299999999999999E-2</v>
      </c>
      <c r="IU31" s="47">
        <v>2.4649999999999999</v>
      </c>
      <c r="IV31" s="47">
        <v>0.49680000000000002</v>
      </c>
      <c r="IW31" s="47">
        <v>0.53979999999999995</v>
      </c>
      <c r="IX31" s="47">
        <v>0.61150000000000004</v>
      </c>
      <c r="IY31" s="47">
        <v>0.64480000000000004</v>
      </c>
      <c r="IZ31" s="48">
        <v>36.593428570999997</v>
      </c>
      <c r="JA31" s="48">
        <v>36.990571428999999</v>
      </c>
      <c r="JB31" s="48">
        <v>105.36857143</v>
      </c>
      <c r="JC31" s="48">
        <f t="shared" si="30"/>
        <v>41.631428569999997</v>
      </c>
      <c r="JD31" s="48">
        <f t="shared" si="31"/>
        <v>24.883104856288998</v>
      </c>
      <c r="JE31" s="47">
        <v>0.5112526315789474</v>
      </c>
      <c r="JF31" s="47">
        <v>0.24629999999999996</v>
      </c>
      <c r="JG31" s="47">
        <v>9.6002631578947381E-2</v>
      </c>
      <c r="JH31" s="47">
        <v>0.11661842105263159</v>
      </c>
      <c r="JI31" s="47">
        <v>0.10000789473684212</v>
      </c>
      <c r="JJ31" s="47">
        <v>8.9147368421052642E-2</v>
      </c>
      <c r="JK31" s="47">
        <v>0.62727515789473687</v>
      </c>
      <c r="JL31" s="47">
        <v>0.68280318421052622</v>
      </c>
      <c r="JM31" s="47">
        <v>0.35608778947368419</v>
      </c>
      <c r="JN31" s="47">
        <v>0.4381301842105263</v>
      </c>
      <c r="JO31" s="47">
        <v>0.34949802631578952</v>
      </c>
      <c r="JP31" s="47">
        <v>0.67193392105263161</v>
      </c>
      <c r="JQ31" s="47">
        <v>0.70194228947368398</v>
      </c>
      <c r="JR31" s="47">
        <v>1.6610526315789471E-2</v>
      </c>
      <c r="JS31" s="47">
        <v>3.3959934473684212</v>
      </c>
      <c r="JT31" s="47">
        <v>0.51244307894736851</v>
      </c>
      <c r="JU31" s="47">
        <v>0.55780252631578942</v>
      </c>
      <c r="JV31" s="47">
        <v>0.63821552631578937</v>
      </c>
      <c r="JW31" s="47">
        <v>0.67183492105263165</v>
      </c>
      <c r="JX31" s="48">
        <v>39.93</v>
      </c>
      <c r="JY31" s="48">
        <v>40.585000000000001</v>
      </c>
      <c r="JZ31" s="48">
        <v>119.95833333</v>
      </c>
      <c r="KA31" s="48">
        <f t="shared" si="32"/>
        <v>46.041666669999998</v>
      </c>
      <c r="KB31" s="48">
        <f t="shared" si="33"/>
        <v>31.437396608635655</v>
      </c>
      <c r="KC31" s="47">
        <v>0.65946792452830161</v>
      </c>
      <c r="KD31" s="47">
        <v>0.29960754716981125</v>
      </c>
      <c r="KE31" s="47">
        <v>8.2177358490566038E-2</v>
      </c>
      <c r="KF31" s="47">
        <v>0.11382075471698108</v>
      </c>
      <c r="KG31" s="47">
        <v>0.10595283018867922</v>
      </c>
      <c r="KH31" s="47">
        <v>9.6592452830188719E-2</v>
      </c>
      <c r="KI31" s="47">
        <v>0.70400435849056597</v>
      </c>
      <c r="KJ31" s="47">
        <v>0.77661905660377373</v>
      </c>
      <c r="KK31" s="47">
        <v>0.44716684905660387</v>
      </c>
      <c r="KL31" s="47">
        <v>0.56694313207547165</v>
      </c>
      <c r="KM31" s="47">
        <v>0.37522403773584917</v>
      </c>
      <c r="KN31" s="47">
        <v>0.72167720754716969</v>
      </c>
      <c r="KO31" s="47">
        <v>0.74351249056603785</v>
      </c>
      <c r="KP31" s="47">
        <v>7.8679245283018902E-3</v>
      </c>
      <c r="KQ31" s="47">
        <v>4.7968519433962253</v>
      </c>
      <c r="KR31" s="47">
        <v>0.4838073773584905</v>
      </c>
      <c r="KS31" s="47">
        <v>0.53330611320754717</v>
      </c>
      <c r="KT31" s="47">
        <v>0.62440781132075451</v>
      </c>
      <c r="KU31" s="47">
        <v>0.66043622641509425</v>
      </c>
      <c r="KV31" s="48">
        <v>38.159999999999997</v>
      </c>
      <c r="KW31" s="48">
        <v>40.236756757000002</v>
      </c>
      <c r="KX31" s="48">
        <v>105.1</v>
      </c>
      <c r="KY31" s="48">
        <f t="shared" si="44"/>
        <v>65.900000000000006</v>
      </c>
      <c r="KZ31" s="48">
        <f t="shared" si="45"/>
        <v>51.179195830188696</v>
      </c>
      <c r="LA31" s="47">
        <v>0.76027916666666673</v>
      </c>
      <c r="LB31" s="47">
        <v>0.33657916666666665</v>
      </c>
      <c r="LC31" s="47">
        <v>6.4649999999999999E-2</v>
      </c>
      <c r="LD31" s="47">
        <v>0.11418333333333332</v>
      </c>
      <c r="LE31" s="47">
        <v>0.11102083333333335</v>
      </c>
      <c r="LF31" s="47">
        <v>0.110775</v>
      </c>
      <c r="LG31" s="47">
        <v>0.73841229166666666</v>
      </c>
      <c r="LH31" s="47">
        <v>0.84263966666666679</v>
      </c>
      <c r="LI31" s="47">
        <v>0.49269033333333345</v>
      </c>
      <c r="LJ31" s="47">
        <v>0.67658854166666671</v>
      </c>
      <c r="LK31" s="47">
        <v>0.38632441666666667</v>
      </c>
      <c r="LL31" s="47">
        <v>0.74431933333333333</v>
      </c>
      <c r="LM31" s="47">
        <v>0.74485824999999994</v>
      </c>
      <c r="LN31" s="47">
        <v>3.1625000000000004E-3</v>
      </c>
      <c r="LO31" s="47">
        <v>5.6683702916666654</v>
      </c>
      <c r="LP31" s="47">
        <v>0.45857691666666667</v>
      </c>
      <c r="LQ31" s="47">
        <v>0.52314679166666667</v>
      </c>
      <c r="LR31" s="47">
        <v>0.60914191666666662</v>
      </c>
      <c r="LS31" s="47">
        <v>0.65573416666666684</v>
      </c>
      <c r="LT31" s="47">
        <f t="shared" si="34"/>
        <v>1.1841443381026036</v>
      </c>
      <c r="LU31" s="48">
        <v>26.524999999999999</v>
      </c>
      <c r="LV31" s="48">
        <v>41.77</v>
      </c>
      <c r="LW31" s="48">
        <v>110.96666667</v>
      </c>
      <c r="LX31" s="48">
        <f t="shared" si="46"/>
        <v>78.033333330000005</v>
      </c>
      <c r="LY31" s="48">
        <f t="shared" si="35"/>
        <v>65.753981986080106</v>
      </c>
      <c r="LZ31" s="47">
        <v>0.83995652173913038</v>
      </c>
      <c r="MA31" s="47">
        <v>0.35349130434782616</v>
      </c>
      <c r="MB31" s="47">
        <v>6.3373913043478267E-2</v>
      </c>
      <c r="MC31" s="47">
        <v>0.11264347826086955</v>
      </c>
      <c r="MD31" s="47">
        <v>0.10769130434782609</v>
      </c>
      <c r="ME31" s="47">
        <v>0.10477391304347825</v>
      </c>
      <c r="MF31" s="47">
        <v>0.76235578260869563</v>
      </c>
      <c r="MG31" s="47">
        <v>0.85822747826086965</v>
      </c>
      <c r="MH31" s="47">
        <v>0.51453126086956524</v>
      </c>
      <c r="MI31" s="47">
        <v>0.69309717391304337</v>
      </c>
      <c r="MJ31" s="47">
        <v>0.40790308695652178</v>
      </c>
      <c r="MK31" s="47">
        <v>0.77177834782608701</v>
      </c>
      <c r="ML31" s="47">
        <v>0.77773356521739123</v>
      </c>
      <c r="MM31" s="47">
        <v>4.9521739130434783E-3</v>
      </c>
      <c r="MN31" s="47">
        <v>6.4451841739130433</v>
      </c>
      <c r="MO31" s="47">
        <v>0.47540304347826096</v>
      </c>
      <c r="MP31" s="47">
        <v>0.53513734782608702</v>
      </c>
      <c r="MQ31" s="47">
        <v>0.62722699999999998</v>
      </c>
      <c r="MR31" s="47">
        <v>0.66965495652173923</v>
      </c>
      <c r="MS31" s="47">
        <f t="shared" si="36"/>
        <v>1.3495529709349501</v>
      </c>
      <c r="MT31" s="48">
        <v>38.317999999999998</v>
      </c>
      <c r="MU31" s="48">
        <v>39.079333333000001</v>
      </c>
      <c r="MV31" s="48">
        <v>96.206666666999993</v>
      </c>
      <c r="MW31" s="48">
        <f>AO31-MV31</f>
        <v>92.793333333000007</v>
      </c>
      <c r="MX31" s="45">
        <f t="shared" si="37"/>
        <v>79.637788465800895</v>
      </c>
      <c r="MY31" s="47">
        <v>0.71517419354838707</v>
      </c>
      <c r="MZ31" s="47">
        <v>0.30307419354838705</v>
      </c>
      <c r="NA31" s="47">
        <v>6.3312903225806447E-2</v>
      </c>
      <c r="NB31" s="47">
        <v>9.7993548387096743E-2</v>
      </c>
      <c r="NC31" s="47">
        <v>9.7951612903225779E-2</v>
      </c>
      <c r="ND31" s="47">
        <v>9.1280645161290336E-2</v>
      </c>
      <c r="NE31" s="47">
        <v>0.75712690322580645</v>
      </c>
      <c r="NF31" s="47">
        <v>0.83514609677419338</v>
      </c>
      <c r="NG31" s="47">
        <v>0.50882119354838717</v>
      </c>
      <c r="NH31" s="47">
        <v>0.65092454838709668</v>
      </c>
      <c r="NI31" s="47">
        <v>0.40431535483870962</v>
      </c>
      <c r="NJ31" s="47">
        <v>0.75746990322580654</v>
      </c>
      <c r="NK31" s="47">
        <v>0.77218458064516116</v>
      </c>
      <c r="NL31" s="47">
        <v>4.1935483870967583E-5</v>
      </c>
      <c r="NM31" s="47">
        <v>6.2802983548387106</v>
      </c>
      <c r="NN31" s="47">
        <v>0.48431061290322569</v>
      </c>
      <c r="NO31" s="47">
        <v>0.53409941935483873</v>
      </c>
      <c r="NP31" s="47">
        <v>0.63261096774193548</v>
      </c>
      <c r="NQ31" s="47">
        <v>0.66807903225806464</v>
      </c>
      <c r="NR31" s="47">
        <f t="shared" si="38"/>
        <v>0.95137841436336024</v>
      </c>
      <c r="NS31" s="47">
        <v>0.77767777777777791</v>
      </c>
      <c r="NT31" s="47">
        <v>0.35299555555555545</v>
      </c>
      <c r="NU31" s="47">
        <v>5.9551111111111138E-2</v>
      </c>
      <c r="NV31" s="47">
        <v>0.11098444444444448</v>
      </c>
      <c r="NW31" s="47">
        <v>0.10511333333333336</v>
      </c>
      <c r="NX31" s="47">
        <v>9.9780000000000035E-2</v>
      </c>
      <c r="NY31" s="47">
        <v>0.7488903555555555</v>
      </c>
      <c r="NZ31" s="47">
        <v>0.8562634444444448</v>
      </c>
      <c r="OA31" s="47">
        <v>0.52013108888888904</v>
      </c>
      <c r="OB31" s="47">
        <v>0.70930742222222221</v>
      </c>
      <c r="OC31" s="47">
        <v>0.3751361777777778</v>
      </c>
      <c r="OD31" s="47">
        <v>0.76081155555555557</v>
      </c>
      <c r="OE31" s="47">
        <v>0.77175766666666656</v>
      </c>
      <c r="OF31" s="47">
        <v>5.8711111111111108E-3</v>
      </c>
      <c r="OG31" s="47">
        <v>6.0023379111111126</v>
      </c>
      <c r="OH31" s="47">
        <v>0.43817648888888888</v>
      </c>
      <c r="OI31" s="47">
        <v>0.50101835555555574</v>
      </c>
      <c r="OJ31" s="47">
        <v>0.59135868888888865</v>
      </c>
      <c r="OK31" s="47">
        <v>0.6370602888888891</v>
      </c>
      <c r="OL31" s="47">
        <f t="shared" si="39"/>
        <v>1.4525138784818088</v>
      </c>
      <c r="OM31" s="47">
        <v>113.66666666666667</v>
      </c>
      <c r="ON31" s="48">
        <f t="shared" si="50"/>
        <v>89.333333333333329</v>
      </c>
      <c r="OO31" s="48">
        <f t="shared" si="40"/>
        <v>76.492867703703737</v>
      </c>
      <c r="OP31" s="47">
        <v>0.79701951219512168</v>
      </c>
      <c r="OQ31" s="47">
        <v>0.34032439024390254</v>
      </c>
      <c r="OR31" s="47">
        <v>4.9912195121951212E-2</v>
      </c>
      <c r="OS31" s="47">
        <v>9.5251219512195159E-2</v>
      </c>
      <c r="OT31" s="47">
        <v>9.3119512195121976E-2</v>
      </c>
      <c r="OU31" s="47">
        <v>9.4321951219512201E-2</v>
      </c>
      <c r="OV31" s="47">
        <v>0.7861842195121953</v>
      </c>
      <c r="OW31" s="47">
        <v>0.881520536585366</v>
      </c>
      <c r="OX31" s="47">
        <v>0.56226970731707326</v>
      </c>
      <c r="OY31" s="47">
        <v>0.74311629268292678</v>
      </c>
      <c r="OZ31" s="47">
        <v>0.40138282926829272</v>
      </c>
      <c r="PA31" s="47">
        <v>0.79044741463414614</v>
      </c>
      <c r="PB31" s="47">
        <v>0.78779358536585364</v>
      </c>
      <c r="PC31" s="47">
        <v>2.1317073170731707E-3</v>
      </c>
      <c r="PD31" s="47">
        <v>7.3756128780487806</v>
      </c>
      <c r="PE31" s="47">
        <v>0.45538773170731722</v>
      </c>
      <c r="PF31" s="47">
        <v>0.51059100000000002</v>
      </c>
      <c r="PG31" s="47">
        <v>0.61127673170731711</v>
      </c>
      <c r="PH31" s="47">
        <v>0.65066912195121951</v>
      </c>
      <c r="PI31" s="47">
        <f t="shared" si="41"/>
        <v>1.6459600212866392</v>
      </c>
      <c r="PJ31" s="48">
        <v>107.03448275862068</v>
      </c>
      <c r="PK31" s="48">
        <f t="shared" si="6"/>
        <v>95.965517241379317</v>
      </c>
      <c r="PL31" s="45">
        <f t="shared" si="42"/>
        <v>84.595574252312886</v>
      </c>
    </row>
    <row r="32" spans="1:428" x14ac:dyDescent="0.25">
      <c r="A32" s="45">
        <v>31</v>
      </c>
      <c r="B32" s="45">
        <v>4</v>
      </c>
      <c r="C32" s="45">
        <v>104</v>
      </c>
      <c r="D32" s="45">
        <v>1</v>
      </c>
      <c r="E32" s="45" t="s">
        <v>64</v>
      </c>
      <c r="F32" s="45">
        <v>8</v>
      </c>
      <c r="G32" s="45">
        <f t="shared" si="7"/>
        <v>116.48000000000002</v>
      </c>
      <c r="H32" s="46">
        <v>104</v>
      </c>
      <c r="I32" s="45">
        <v>11.838426034800735</v>
      </c>
      <c r="J32" s="47">
        <v>35.592605304007435</v>
      </c>
      <c r="K32" s="45">
        <v>0.90160926770456551</v>
      </c>
      <c r="L32" s="45">
        <v>26.796666142475228</v>
      </c>
      <c r="M32" s="45">
        <v>0.66482892816604522</v>
      </c>
      <c r="N32" s="47">
        <v>27.020161072374471</v>
      </c>
      <c r="O32" s="48">
        <v>9.6999999999999993</v>
      </c>
      <c r="P32" s="48">
        <v>9.6999999999999993</v>
      </c>
      <c r="Q32" s="48">
        <v>9.6999999999999993</v>
      </c>
      <c r="R32" s="48">
        <v>27</v>
      </c>
      <c r="S32" s="48">
        <v>38.666666666666664</v>
      </c>
      <c r="T32" s="48">
        <v>35.666666666666664</v>
      </c>
      <c r="U32" s="48">
        <v>49.333333333333336</v>
      </c>
      <c r="V32" s="48">
        <v>51.666666666666664</v>
      </c>
      <c r="W32" s="48">
        <v>62.666666666666664</v>
      </c>
      <c r="X32" s="48">
        <v>61.333333333333336</v>
      </c>
      <c r="Y32" s="48">
        <v>72</v>
      </c>
      <c r="Z32" s="48">
        <v>75</v>
      </c>
      <c r="AA32" s="48">
        <v>85.333333333333329</v>
      </c>
      <c r="AB32" s="48">
        <v>79.333333333333329</v>
      </c>
      <c r="AC32" s="48">
        <v>91</v>
      </c>
      <c r="AD32" s="48">
        <v>89.333333333333329</v>
      </c>
      <c r="AE32" s="48">
        <v>99.333333333333329</v>
      </c>
      <c r="AF32" s="48">
        <f t="shared" si="8"/>
        <v>81.222222222222214</v>
      </c>
      <c r="AG32" s="48">
        <f t="shared" si="9"/>
        <v>81.222222222222214</v>
      </c>
      <c r="AH32" s="48">
        <v>86.666666666666671</v>
      </c>
      <c r="AI32" s="48">
        <v>97.666666666666671</v>
      </c>
      <c r="AJ32" s="48">
        <v>131</v>
      </c>
      <c r="AK32" s="48">
        <v>147</v>
      </c>
      <c r="AL32" s="48">
        <v>166</v>
      </c>
      <c r="AM32" s="48">
        <v>171</v>
      </c>
      <c r="AN32" s="48">
        <v>178</v>
      </c>
      <c r="AO32" s="48">
        <v>189</v>
      </c>
      <c r="AP32" s="48">
        <v>199</v>
      </c>
      <c r="AQ32" s="48">
        <v>199</v>
      </c>
      <c r="AR32" s="48">
        <v>201</v>
      </c>
      <c r="AS32" s="48">
        <v>203</v>
      </c>
      <c r="AT32" s="49">
        <v>48</v>
      </c>
      <c r="AU32" s="49">
        <v>42</v>
      </c>
      <c r="AV32" s="49">
        <v>41.8</v>
      </c>
      <c r="AW32" s="49">
        <v>46.7</v>
      </c>
      <c r="AX32" s="49">
        <v>43.8</v>
      </c>
      <c r="AY32" s="49">
        <v>37.700000000000003</v>
      </c>
      <c r="AZ32" s="49">
        <v>47.8</v>
      </c>
      <c r="BA32" s="49">
        <v>44.1</v>
      </c>
      <c r="BB32" s="49">
        <v>49.2</v>
      </c>
      <c r="BC32" s="49">
        <v>42.7</v>
      </c>
      <c r="BD32" s="45">
        <v>4.43</v>
      </c>
      <c r="BE32" s="45">
        <v>5.77</v>
      </c>
      <c r="BF32" s="45">
        <v>4.74</v>
      </c>
      <c r="BG32" s="45">
        <v>4.51</v>
      </c>
      <c r="BH32" s="45">
        <v>4.0599999999999996</v>
      </c>
      <c r="BI32" s="45">
        <v>4.3099999999999996</v>
      </c>
      <c r="BJ32" s="45">
        <v>4.42</v>
      </c>
      <c r="BK32" s="45">
        <v>4.3499999999999996</v>
      </c>
      <c r="BL32" s="45">
        <v>3.87</v>
      </c>
      <c r="BM32" s="45">
        <v>3.55</v>
      </c>
      <c r="BN32" s="45">
        <v>27077.800000000003</v>
      </c>
      <c r="BO32" s="45">
        <v>19580.400000000001</v>
      </c>
      <c r="BP32" s="49">
        <v>15144.277108433736</v>
      </c>
      <c r="BQ32" s="45">
        <v>12093.525896414343</v>
      </c>
      <c r="BR32" s="45">
        <v>14193.199999999999</v>
      </c>
      <c r="BS32" s="45">
        <v>8238.5229540918153</v>
      </c>
      <c r="BT32" s="49">
        <v>15573.273273273271</v>
      </c>
      <c r="BU32" s="49">
        <v>8179.5613160518433</v>
      </c>
      <c r="BV32" s="49">
        <v>5448.8557213930344</v>
      </c>
      <c r="BW32" s="49">
        <v>657.65682656826561</v>
      </c>
      <c r="BX32" s="48">
        <v>332.32</v>
      </c>
      <c r="BY32" s="45">
        <v>14</v>
      </c>
      <c r="BZ32" s="45">
        <v>376.83</v>
      </c>
      <c r="CA32" s="45">
        <v>110</v>
      </c>
      <c r="CB32" s="45">
        <v>112.61</v>
      </c>
      <c r="CC32" s="45">
        <v>305.26</v>
      </c>
      <c r="CD32" s="45">
        <v>171.57</v>
      </c>
      <c r="CE32" s="45">
        <v>136.08999999999997</v>
      </c>
      <c r="CF32" s="48">
        <f t="shared" si="10"/>
        <v>1334.2156862745096</v>
      </c>
      <c r="CG32" s="48">
        <f t="shared" si="11"/>
        <v>1191.2640056022406</v>
      </c>
      <c r="CH32" s="48">
        <f t="shared" si="0"/>
        <v>3258.0392156862745</v>
      </c>
      <c r="CI32" s="48">
        <f t="shared" si="1"/>
        <v>3694.4117647058824</v>
      </c>
      <c r="CJ32" s="48">
        <f t="shared" si="12"/>
        <v>1104.0196078431372</v>
      </c>
      <c r="CK32" s="48">
        <f t="shared" si="12"/>
        <v>2992.7450980392155</v>
      </c>
      <c r="CL32" s="48">
        <f t="shared" si="13"/>
        <v>11049.215686274511</v>
      </c>
      <c r="CM32" s="48">
        <f t="shared" si="14"/>
        <v>1682.0588235294117</v>
      </c>
      <c r="CN32" s="48">
        <v>72.47</v>
      </c>
      <c r="CO32" s="48">
        <v>93.62</v>
      </c>
      <c r="CP32" s="48">
        <f t="shared" si="15"/>
        <v>5.4799999999999898</v>
      </c>
      <c r="CQ32" s="45">
        <v>3.14</v>
      </c>
      <c r="CR32" s="45">
        <f t="shared" si="16"/>
        <v>102.30243137254904</v>
      </c>
      <c r="CS32" s="45">
        <v>0.92900000000000005</v>
      </c>
      <c r="CT32" s="45">
        <f t="shared" si="17"/>
        <v>34.321085294117644</v>
      </c>
      <c r="CU32" s="45">
        <v>1.79</v>
      </c>
      <c r="CV32" s="45">
        <f t="shared" si="18"/>
        <v>19.761950980392157</v>
      </c>
      <c r="CW32" s="45">
        <v>3.69</v>
      </c>
      <c r="CX32" s="45">
        <f t="shared" si="19"/>
        <v>62.067970588235298</v>
      </c>
      <c r="CY32" s="48">
        <f t="shared" si="20"/>
        <v>218.45343823529413</v>
      </c>
      <c r="CZ32" s="48">
        <f t="shared" si="21"/>
        <v>195.04771271008403</v>
      </c>
      <c r="DA32" s="45">
        <v>18.3</v>
      </c>
      <c r="DB32" s="48">
        <v>6.03</v>
      </c>
      <c r="DC32" s="45">
        <f t="shared" si="22"/>
        <v>4742.0680890560079</v>
      </c>
      <c r="DD32" s="45">
        <v>2.2999999999999998</v>
      </c>
      <c r="DE32" s="45">
        <f t="shared" si="23"/>
        <v>0.38142620232172464</v>
      </c>
      <c r="DF32" s="45">
        <f t="shared" si="24"/>
        <v>1808.7490223596712</v>
      </c>
      <c r="DG32" s="45">
        <v>3578.0301886792449</v>
      </c>
      <c r="DH32" s="45">
        <v>4591.0555555555557</v>
      </c>
      <c r="DI32" s="45">
        <f t="shared" si="25"/>
        <v>1698.6905555555556</v>
      </c>
      <c r="DJ32" s="45">
        <f t="shared" si="26"/>
        <v>1936.5072333333333</v>
      </c>
      <c r="DK32" s="45">
        <f t="shared" si="43"/>
        <v>1323.8711698113207</v>
      </c>
      <c r="DL32" s="47">
        <v>2.9</v>
      </c>
      <c r="DM32" s="47">
        <f t="shared" si="27"/>
        <v>2.84</v>
      </c>
      <c r="DN32" s="47">
        <v>2911</v>
      </c>
      <c r="DO32" s="47">
        <f t="shared" si="2"/>
        <v>0.47097844112769482</v>
      </c>
      <c r="DP32" s="45">
        <f t="shared" si="3"/>
        <v>2280.5965934100204</v>
      </c>
      <c r="DQ32" s="45">
        <f t="shared" si="4"/>
        <v>2289.2471322126098</v>
      </c>
      <c r="DR32" s="47">
        <v>0.56661304347826091</v>
      </c>
      <c r="DS32" s="47">
        <v>0.41215217391304354</v>
      </c>
      <c r="DT32" s="47">
        <v>0.41973913043478267</v>
      </c>
      <c r="DU32" s="47">
        <v>0.35069347826086966</v>
      </c>
      <c r="DV32" s="47">
        <v>0.21519347826086963</v>
      </c>
      <c r="DW32" s="47">
        <v>0.19697826086956521</v>
      </c>
      <c r="DX32" s="47">
        <v>0.23525982608695656</v>
      </c>
      <c r="DY32" s="47">
        <v>0.14878741304347828</v>
      </c>
      <c r="DZ32" s="47">
        <v>8.0499630434782601E-2</v>
      </c>
      <c r="EA32" s="47">
        <v>-9.1760434782608685E-3</v>
      </c>
      <c r="EB32" s="47">
        <v>0.1577455217391304</v>
      </c>
      <c r="EC32" s="47">
        <v>0.44936606521739131</v>
      </c>
      <c r="ED32" s="47">
        <v>0.48394534782608684</v>
      </c>
      <c r="EE32" s="47">
        <v>0.13550000000000001</v>
      </c>
      <c r="EF32" s="47">
        <v>0.61576532608695667</v>
      </c>
      <c r="EG32" s="47">
        <v>1.0621964347826087</v>
      </c>
      <c r="EH32" s="47">
        <v>0.67004360869565205</v>
      </c>
      <c r="EI32" s="47">
        <v>1.0534972608695652</v>
      </c>
      <c r="EJ32" s="47">
        <v>0.71467678260869549</v>
      </c>
      <c r="EK32" s="45">
        <v>0.59175624999999987</v>
      </c>
      <c r="EL32" s="45">
        <v>0.43463125000000002</v>
      </c>
      <c r="EM32" s="45">
        <v>0.42562500000000009</v>
      </c>
      <c r="EN32" s="45">
        <v>0.38952500000000001</v>
      </c>
      <c r="EO32" s="45">
        <v>0.27047500000000002</v>
      </c>
      <c r="EP32" s="45">
        <v>0.2437375</v>
      </c>
      <c r="EQ32" s="45">
        <v>0.20588962499999999</v>
      </c>
      <c r="ER32" s="45">
        <v>0.16303793749999998</v>
      </c>
      <c r="ES32" s="45">
        <v>5.4660312500000016E-2</v>
      </c>
      <c r="ET32" s="45">
        <v>1.03575E-2</v>
      </c>
      <c r="EU32" s="45">
        <v>0.15294137499999999</v>
      </c>
      <c r="EV32" s="45">
        <v>0.37235924999999997</v>
      </c>
      <c r="EW32" s="45">
        <v>0.41630956250000001</v>
      </c>
      <c r="EX32" s="45">
        <v>0.11905</v>
      </c>
      <c r="EY32" s="45">
        <v>0.51905918750000002</v>
      </c>
      <c r="EZ32" s="45">
        <v>0.9406845625000001</v>
      </c>
      <c r="FA32" s="45">
        <v>0.74180699999999988</v>
      </c>
      <c r="FB32" s="45">
        <v>0.94821387500000009</v>
      </c>
      <c r="FC32" s="45">
        <v>0.77561387500000001</v>
      </c>
      <c r="FD32" s="47">
        <v>0.65454499999999993</v>
      </c>
      <c r="FE32" s="47">
        <v>0.45624000000000003</v>
      </c>
      <c r="FF32" s="47">
        <v>0.44664500000000001</v>
      </c>
      <c r="FG32" s="47">
        <v>0.39487499999999998</v>
      </c>
      <c r="FH32" s="47">
        <v>0.28632500000000005</v>
      </c>
      <c r="FI32" s="47">
        <v>0.25223000000000001</v>
      </c>
      <c r="FJ32" s="47">
        <v>0.24751580000000001</v>
      </c>
      <c r="FK32" s="47">
        <v>0.18865365000000001</v>
      </c>
      <c r="FL32" s="47">
        <v>7.2018449999999984E-2</v>
      </c>
      <c r="FM32" s="47">
        <v>1.0305099999999998E-2</v>
      </c>
      <c r="FN32" s="47">
        <v>0.17869200000000002</v>
      </c>
      <c r="FO32" s="47">
        <v>0.3913006</v>
      </c>
      <c r="FP32" s="47">
        <v>0.44358919999999991</v>
      </c>
      <c r="FQ32" s="47">
        <v>0.10855000000000001</v>
      </c>
      <c r="FR32" s="47">
        <v>0.65844239999999998</v>
      </c>
      <c r="FS32" s="47">
        <v>0.94847500000000018</v>
      </c>
      <c r="FT32" s="47">
        <v>0.72182630000000003</v>
      </c>
      <c r="FU32" s="47">
        <v>0.95599919999999972</v>
      </c>
      <c r="FV32" s="47">
        <v>0.76385125000000009</v>
      </c>
      <c r="FW32" s="47">
        <v>0.6415222222222221</v>
      </c>
      <c r="FX32" s="47">
        <v>0.41913888888888884</v>
      </c>
      <c r="FY32" s="47">
        <v>0.41690555555555553</v>
      </c>
      <c r="FZ32" s="47">
        <v>0.36306111111111111</v>
      </c>
      <c r="GA32" s="47">
        <v>0.27280555555555552</v>
      </c>
      <c r="GB32" s="47">
        <v>0.23632222222222227</v>
      </c>
      <c r="GC32" s="47">
        <v>0.27684133333333333</v>
      </c>
      <c r="GD32" s="47">
        <v>0.21196294444444444</v>
      </c>
      <c r="GE32" s="47">
        <v>7.1450111111111103E-2</v>
      </c>
      <c r="GF32" s="47">
        <v>2.517444444444445E-3</v>
      </c>
      <c r="GG32" s="47">
        <v>0.20953733333333335</v>
      </c>
      <c r="GH32" s="47">
        <v>0.40303594444444441</v>
      </c>
      <c r="GI32" s="47">
        <v>0.46135883333333333</v>
      </c>
      <c r="GJ32" s="47">
        <v>9.0255555555555547E-2</v>
      </c>
      <c r="GK32" s="47">
        <v>0.76662044444444433</v>
      </c>
      <c r="GL32" s="47">
        <v>0.98928572222222222</v>
      </c>
      <c r="GM32" s="47">
        <v>0.75659372222222221</v>
      </c>
      <c r="GN32" s="47">
        <v>0.99073005555555582</v>
      </c>
      <c r="GO32" s="47">
        <v>0.798485</v>
      </c>
      <c r="GP32" s="47">
        <v>0.55280666666666689</v>
      </c>
      <c r="GQ32" s="47">
        <v>0.35889000000000004</v>
      </c>
      <c r="GR32" s="47">
        <v>0.31088666666666664</v>
      </c>
      <c r="GS32" s="47">
        <v>0.31392333333333339</v>
      </c>
      <c r="GT32" s="47">
        <v>0.21880666666666665</v>
      </c>
      <c r="GU32" s="47">
        <v>0.18914</v>
      </c>
      <c r="GV32" s="47">
        <v>0.27465913333333342</v>
      </c>
      <c r="GW32" s="47">
        <v>0.27943243333333334</v>
      </c>
      <c r="GX32" s="47">
        <v>6.6604799999999992E-2</v>
      </c>
      <c r="GY32" s="47">
        <v>7.1630966666666657E-2</v>
      </c>
      <c r="GZ32" s="47">
        <v>0.21207690000000001</v>
      </c>
      <c r="HA32" s="47">
        <v>0.43212620000000007</v>
      </c>
      <c r="HB32" s="47">
        <v>0.48936826666666661</v>
      </c>
      <c r="HC32" s="47">
        <v>9.5116666666666669E-2</v>
      </c>
      <c r="HD32" s="47">
        <v>0.76287613333333337</v>
      </c>
      <c r="HE32" s="47">
        <v>0.76050613333333306</v>
      </c>
      <c r="HF32" s="47">
        <v>0.77321776666666653</v>
      </c>
      <c r="HG32" s="47">
        <v>0.80144153333333334</v>
      </c>
      <c r="HH32" s="47">
        <v>0.81239000000000006</v>
      </c>
      <c r="HI32" s="45">
        <v>0.57040322580645153</v>
      </c>
      <c r="HJ32" s="45">
        <v>0.32223870967741941</v>
      </c>
      <c r="HK32" s="45">
        <v>0.21613548387096782</v>
      </c>
      <c r="HL32" s="45">
        <v>0.2158129032258064</v>
      </c>
      <c r="HM32" s="45">
        <v>0.18017419354838718</v>
      </c>
      <c r="HN32" s="45">
        <v>0.16025161290322579</v>
      </c>
      <c r="HO32" s="45">
        <v>0.44945251612903236</v>
      </c>
      <c r="HP32" s="45">
        <v>0.44970148387096781</v>
      </c>
      <c r="HQ32" s="45">
        <v>0.19745958064516123</v>
      </c>
      <c r="HR32" s="45">
        <v>0.19752348387096774</v>
      </c>
      <c r="HS32" s="45">
        <v>0.2773017419354839</v>
      </c>
      <c r="HT32" s="45">
        <v>0.51863019354838691</v>
      </c>
      <c r="HU32" s="45">
        <v>0.56010190322580644</v>
      </c>
      <c r="HV32" s="45">
        <v>3.5638709677419361E-2</v>
      </c>
      <c r="HW32" s="45">
        <v>1.6547460322580643</v>
      </c>
      <c r="HX32" s="45">
        <v>0.619775870967742</v>
      </c>
      <c r="HY32" s="45">
        <v>0.62014187096774209</v>
      </c>
      <c r="HZ32" s="45">
        <v>0.7020385161290319</v>
      </c>
      <c r="IA32" s="45">
        <v>0.70255203225806451</v>
      </c>
      <c r="IB32" s="48">
        <v>41.58</v>
      </c>
      <c r="IC32" s="48">
        <v>42.68</v>
      </c>
      <c r="ID32" s="48">
        <v>100.90625</v>
      </c>
      <c r="IE32" s="48">
        <f t="shared" si="47"/>
        <v>30.09375</v>
      </c>
      <c r="IF32" s="48">
        <f t="shared" si="29"/>
        <v>13.533204030241938</v>
      </c>
      <c r="IG32" s="47">
        <v>0.58979999999999999</v>
      </c>
      <c r="IH32" s="47">
        <v>0.31469999999999998</v>
      </c>
      <c r="II32" s="47">
        <v>0.15140000000000001</v>
      </c>
      <c r="IJ32" s="47">
        <v>0.17499999999999999</v>
      </c>
      <c r="IK32" s="47">
        <v>0.1444</v>
      </c>
      <c r="IL32" s="47">
        <v>0.13500000000000001</v>
      </c>
      <c r="IM32" s="47">
        <v>0.54090000000000005</v>
      </c>
      <c r="IN32" s="47">
        <v>0.59030000000000005</v>
      </c>
      <c r="IO32" s="47">
        <v>0.28449999999999998</v>
      </c>
      <c r="IP32" s="47">
        <v>0.35010000000000002</v>
      </c>
      <c r="IQ32" s="47">
        <v>0.30359999999999998</v>
      </c>
      <c r="IR32" s="47">
        <v>0.60529999999999995</v>
      </c>
      <c r="IS32" s="47">
        <v>0.62639999999999996</v>
      </c>
      <c r="IT32" s="47">
        <v>3.0599999999999999E-2</v>
      </c>
      <c r="IU32" s="47">
        <v>2.3755999999999999</v>
      </c>
      <c r="IV32" s="47">
        <v>0.51529999999999998</v>
      </c>
      <c r="IW32" s="47">
        <v>0.56220000000000003</v>
      </c>
      <c r="IX32" s="47">
        <v>0.62809999999999999</v>
      </c>
      <c r="IY32" s="47">
        <v>0.66410000000000002</v>
      </c>
      <c r="IZ32" s="48">
        <v>36.626363636000001</v>
      </c>
      <c r="JA32" s="48">
        <v>37.06</v>
      </c>
      <c r="JB32" s="48">
        <v>104.36363636</v>
      </c>
      <c r="JC32" s="48">
        <f t="shared" si="30"/>
        <v>42.636363639999999</v>
      </c>
      <c r="JD32" s="48">
        <f t="shared" si="31"/>
        <v>25.168245456692002</v>
      </c>
      <c r="JE32" s="47">
        <v>0.45843750000000011</v>
      </c>
      <c r="JF32" s="47">
        <v>0.22603750000000003</v>
      </c>
      <c r="JG32" s="47">
        <v>9.9171875000000007E-2</v>
      </c>
      <c r="JH32" s="47">
        <v>0.11526875000000002</v>
      </c>
      <c r="JI32" s="47">
        <v>9.6065624999999988E-2</v>
      </c>
      <c r="JJ32" s="47">
        <v>8.4171874999999979E-2</v>
      </c>
      <c r="JK32" s="47">
        <v>0.59671581250000005</v>
      </c>
      <c r="JL32" s="47">
        <v>0.64303674999999993</v>
      </c>
      <c r="JM32" s="47">
        <v>0.32346506250000001</v>
      </c>
      <c r="JN32" s="47">
        <v>0.38923356249999996</v>
      </c>
      <c r="JO32" s="47">
        <v>0.33896090625000014</v>
      </c>
      <c r="JP32" s="47">
        <v>0.6521502187499999</v>
      </c>
      <c r="JQ32" s="47">
        <v>0.68842499999999973</v>
      </c>
      <c r="JR32" s="47">
        <v>1.9203124999999998E-2</v>
      </c>
      <c r="JS32" s="47">
        <v>2.9786555937500001</v>
      </c>
      <c r="JT32" s="47">
        <v>0.52744784374999998</v>
      </c>
      <c r="JU32" s="47">
        <v>0.56818540625000002</v>
      </c>
      <c r="JV32" s="47">
        <v>0.64667237499999985</v>
      </c>
      <c r="JW32" s="47">
        <v>0.67713684374999994</v>
      </c>
      <c r="JX32" s="48">
        <v>39.902000000000001</v>
      </c>
      <c r="JY32" s="48">
        <v>40.479666666999996</v>
      </c>
      <c r="JZ32" s="48">
        <v>123.71</v>
      </c>
      <c r="KA32" s="48">
        <f t="shared" si="32"/>
        <v>42.290000000000006</v>
      </c>
      <c r="KB32" s="48">
        <f t="shared" si="33"/>
        <v>27.194024157500003</v>
      </c>
      <c r="KC32" s="47">
        <v>0.57216481481481474</v>
      </c>
      <c r="KD32" s="47">
        <v>0.26715</v>
      </c>
      <c r="KE32" s="47">
        <v>8.5425925925925905E-2</v>
      </c>
      <c r="KF32" s="47">
        <v>0.10936111111111109</v>
      </c>
      <c r="KG32" s="47">
        <v>9.9981481481481477E-2</v>
      </c>
      <c r="KH32" s="47">
        <v>8.9785185185185148E-2</v>
      </c>
      <c r="KI32" s="47">
        <v>0.67775375925925918</v>
      </c>
      <c r="KJ32" s="47">
        <v>0.7391198703703703</v>
      </c>
      <c r="KK32" s="47">
        <v>0.41764422222222208</v>
      </c>
      <c r="KL32" s="47">
        <v>0.5141484629629629</v>
      </c>
      <c r="KM32" s="47">
        <v>0.36312587037037042</v>
      </c>
      <c r="KN32" s="47">
        <v>0.70104220370370329</v>
      </c>
      <c r="KO32" s="47">
        <v>0.72738983333333351</v>
      </c>
      <c r="KP32" s="47">
        <v>9.3796296296296284E-3</v>
      </c>
      <c r="KQ32" s="47">
        <v>4.2344420370370361</v>
      </c>
      <c r="KR32" s="47">
        <v>0.4914823333333333</v>
      </c>
      <c r="KS32" s="47">
        <v>0.53604664814814806</v>
      </c>
      <c r="KT32" s="47">
        <v>0.62675242592592617</v>
      </c>
      <c r="KU32" s="47">
        <v>0.65945801851851871</v>
      </c>
      <c r="KV32" s="48">
        <v>38.159999999999997</v>
      </c>
      <c r="KW32" s="48">
        <v>39.885937499999997</v>
      </c>
      <c r="KX32" s="48">
        <v>109.65625</v>
      </c>
      <c r="KY32" s="48">
        <f t="shared" si="44"/>
        <v>61.34375</v>
      </c>
      <c r="KZ32" s="48">
        <f t="shared" si="45"/>
        <v>45.340384548032404</v>
      </c>
      <c r="LA32" s="47">
        <v>0.71460000000000001</v>
      </c>
      <c r="LB32" s="47">
        <v>0.32119444444444439</v>
      </c>
      <c r="LC32" s="47">
        <v>7.2922222222222208E-2</v>
      </c>
      <c r="LD32" s="47">
        <v>0.11723333333333333</v>
      </c>
      <c r="LE32" s="47">
        <v>0.11330277777777778</v>
      </c>
      <c r="LF32" s="47">
        <v>0.1067361111111111</v>
      </c>
      <c r="LG32" s="47">
        <v>0.71671366666666669</v>
      </c>
      <c r="LH32" s="47">
        <v>0.81320033333333341</v>
      </c>
      <c r="LI32" s="47">
        <v>0.46325955555555559</v>
      </c>
      <c r="LJ32" s="47">
        <v>0.62745700000000015</v>
      </c>
      <c r="LK32" s="47">
        <v>0.37982158333333338</v>
      </c>
      <c r="LL32" s="47">
        <v>0.72478930555555543</v>
      </c>
      <c r="LM32" s="47">
        <v>0.7388643055555556</v>
      </c>
      <c r="LN32" s="47">
        <v>3.9305555555555561E-3</v>
      </c>
      <c r="LO32" s="47">
        <v>5.1063768333333321</v>
      </c>
      <c r="LP32" s="47">
        <v>0.46749252777777794</v>
      </c>
      <c r="LQ32" s="47">
        <v>0.53030375000000018</v>
      </c>
      <c r="LR32" s="47">
        <v>0.61377594444444439</v>
      </c>
      <c r="LS32" s="47">
        <v>0.65931408333333341</v>
      </c>
      <c r="LT32" s="47">
        <f t="shared" si="34"/>
        <v>0.91386989181776601</v>
      </c>
      <c r="LU32" s="48">
        <v>26.69</v>
      </c>
      <c r="LV32" s="48">
        <v>41.97</v>
      </c>
      <c r="LW32" s="48">
        <v>110.2</v>
      </c>
      <c r="LX32" s="48">
        <f t="shared" si="46"/>
        <v>78.8</v>
      </c>
      <c r="LY32" s="48">
        <f t="shared" si="35"/>
        <v>64.080186266666672</v>
      </c>
      <c r="LZ32" s="47">
        <v>0.71284347826086969</v>
      </c>
      <c r="MA32" s="47">
        <v>0.30356956521739131</v>
      </c>
      <c r="MB32" s="47">
        <v>6.2447826086956516E-2</v>
      </c>
      <c r="MC32" s="47">
        <v>0.1023478260869565</v>
      </c>
      <c r="MD32" s="47">
        <v>9.6073913043478246E-2</v>
      </c>
      <c r="ME32" s="47">
        <v>9.0160869565217391E-2</v>
      </c>
      <c r="MF32" s="47">
        <v>0.74763647826086954</v>
      </c>
      <c r="MG32" s="47">
        <v>0.83734439130434768</v>
      </c>
      <c r="MH32" s="47">
        <v>0.49384904347826086</v>
      </c>
      <c r="MI32" s="47">
        <v>0.65624886956521744</v>
      </c>
      <c r="MJ32" s="47">
        <v>0.40252139130434783</v>
      </c>
      <c r="MK32" s="47">
        <v>0.76129399999999992</v>
      </c>
      <c r="ML32" s="47">
        <v>0.77466069565217388</v>
      </c>
      <c r="MM32" s="47">
        <v>6.2739130434782617E-3</v>
      </c>
      <c r="MN32" s="47">
        <v>5.9579608695652153</v>
      </c>
      <c r="MO32" s="47">
        <v>0.48093226086956536</v>
      </c>
      <c r="MP32" s="47">
        <v>0.53849004347826102</v>
      </c>
      <c r="MQ32" s="47">
        <v>0.62967556521739132</v>
      </c>
      <c r="MR32" s="47">
        <v>0.67072100000000001</v>
      </c>
      <c r="MS32" s="47">
        <f t="shared" si="36"/>
        <v>0.97649936212914235</v>
      </c>
      <c r="MT32" s="46">
        <v>-9999</v>
      </c>
      <c r="MU32" s="46">
        <v>-9999</v>
      </c>
      <c r="MV32" s="46">
        <v>-9999</v>
      </c>
      <c r="MW32" s="46">
        <v>-9999</v>
      </c>
      <c r="MX32" s="46">
        <v>-9999</v>
      </c>
      <c r="MY32" s="47">
        <v>0.62314687500000032</v>
      </c>
      <c r="MZ32" s="47">
        <v>0.26547812500000001</v>
      </c>
      <c r="NA32" s="47">
        <v>6.2875E-2</v>
      </c>
      <c r="NB32" s="47">
        <v>9.0468749999999987E-2</v>
      </c>
      <c r="NC32" s="47">
        <v>9.1962499999999975E-2</v>
      </c>
      <c r="ND32" s="47">
        <v>8.2581249999999967E-2</v>
      </c>
      <c r="NE32" s="47">
        <v>0.7457635937499999</v>
      </c>
      <c r="NF32" s="47">
        <v>0.81566125</v>
      </c>
      <c r="NG32" s="47">
        <v>0.49020834374999989</v>
      </c>
      <c r="NH32" s="47">
        <v>0.61491246875000005</v>
      </c>
      <c r="NI32" s="47">
        <v>0.40280637499999999</v>
      </c>
      <c r="NJ32" s="47">
        <v>0.74175053125000012</v>
      </c>
      <c r="NK32" s="47">
        <v>0.76549312500000011</v>
      </c>
      <c r="NL32" s="47">
        <v>-1.4937500000000003E-3</v>
      </c>
      <c r="NM32" s="47">
        <v>5.8870083749999997</v>
      </c>
      <c r="NN32" s="47">
        <v>0.49405115624999996</v>
      </c>
      <c r="NO32" s="47">
        <v>0.54023743749999997</v>
      </c>
      <c r="NP32" s="47">
        <v>0.63911503124999991</v>
      </c>
      <c r="NQ32" s="47">
        <v>0.67204340625000025</v>
      </c>
      <c r="NR32" s="47">
        <f t="shared" si="38"/>
        <v>0.70766545682157056</v>
      </c>
      <c r="NS32" s="47">
        <v>0.62750714285714293</v>
      </c>
      <c r="NT32" s="47">
        <v>0.28683333333333327</v>
      </c>
      <c r="NU32" s="47">
        <v>5.7707142857142853E-2</v>
      </c>
      <c r="NV32" s="47">
        <v>9.8445238095238086E-2</v>
      </c>
      <c r="NW32" s="47">
        <v>9.0592857142857169E-2</v>
      </c>
      <c r="NX32" s="47">
        <v>8.5247619047619058E-2</v>
      </c>
      <c r="NY32" s="47">
        <v>0.7285303095238097</v>
      </c>
      <c r="NZ32" s="47">
        <v>0.83122850000000004</v>
      </c>
      <c r="OA32" s="47">
        <v>0.4885383095238095</v>
      </c>
      <c r="OB32" s="47">
        <v>0.66442854761904746</v>
      </c>
      <c r="OC32" s="47">
        <v>0.37270464285714278</v>
      </c>
      <c r="OD32" s="47">
        <v>0.74767033333333355</v>
      </c>
      <c r="OE32" s="47">
        <v>0.76072964285714295</v>
      </c>
      <c r="OF32" s="47">
        <v>7.8523809523809492E-3</v>
      </c>
      <c r="OG32" s="47">
        <v>5.3856462142857149</v>
      </c>
      <c r="OH32" s="47">
        <v>0.4483733333333334</v>
      </c>
      <c r="OI32" s="47">
        <v>0.51147045238095235</v>
      </c>
      <c r="OJ32" s="47">
        <v>0.5978310952380953</v>
      </c>
      <c r="OK32" s="47">
        <v>0.64380488095238086</v>
      </c>
      <c r="OL32" s="47">
        <f t="shared" si="39"/>
        <v>0.95159505714403569</v>
      </c>
      <c r="OM32" s="47">
        <v>127.35135135135135</v>
      </c>
      <c r="ON32" s="48">
        <f t="shared" si="50"/>
        <v>75.648648648648646</v>
      </c>
      <c r="OO32" s="48">
        <f t="shared" si="40"/>
        <v>62.881312743243242</v>
      </c>
      <c r="OP32" s="47">
        <v>0.66066428571428559</v>
      </c>
      <c r="OQ32" s="47">
        <v>0.28179285714285729</v>
      </c>
      <c r="OR32" s="47">
        <v>4.4797619047619058E-2</v>
      </c>
      <c r="OS32" s="47">
        <v>8.0876190476190449E-2</v>
      </c>
      <c r="OT32" s="47">
        <v>8.0588095238095264E-2</v>
      </c>
      <c r="OU32" s="47">
        <v>7.8299999999999995E-2</v>
      </c>
      <c r="OV32" s="47">
        <v>0.78155330952380941</v>
      </c>
      <c r="OW32" s="47">
        <v>0.87248495238095225</v>
      </c>
      <c r="OX32" s="47">
        <v>0.55335952380952358</v>
      </c>
      <c r="OY32" s="47">
        <v>0.72462945238095222</v>
      </c>
      <c r="OZ32" s="47">
        <v>0.40211426190476196</v>
      </c>
      <c r="PA32" s="47">
        <v>0.78227461904761897</v>
      </c>
      <c r="PB32" s="47">
        <v>0.78793419047619062</v>
      </c>
      <c r="PC32" s="47">
        <v>2.8809523809523758E-4</v>
      </c>
      <c r="PD32" s="47">
        <v>7.1778413809523824</v>
      </c>
      <c r="PE32" s="47">
        <v>0.46092621428571434</v>
      </c>
      <c r="PF32" s="47">
        <v>0.51451083333333325</v>
      </c>
      <c r="PG32" s="47">
        <v>0.61533871428571407</v>
      </c>
      <c r="PH32" s="47">
        <v>0.65355592857142841</v>
      </c>
      <c r="PI32" s="47">
        <f t="shared" si="41"/>
        <v>1.2380164424281548</v>
      </c>
      <c r="PJ32" s="48">
        <v>118.25</v>
      </c>
      <c r="PK32" s="48">
        <f t="shared" si="6"/>
        <v>84.75</v>
      </c>
      <c r="PL32" s="45">
        <f t="shared" si="42"/>
        <v>73.943099714285708</v>
      </c>
    </row>
    <row r="33" spans="1:428" x14ac:dyDescent="0.25">
      <c r="A33" s="45">
        <v>32</v>
      </c>
      <c r="B33" s="45">
        <v>4</v>
      </c>
      <c r="C33" s="45">
        <v>104</v>
      </c>
      <c r="D33" s="45">
        <v>1</v>
      </c>
      <c r="E33" s="45" t="s">
        <v>64</v>
      </c>
      <c r="F33" s="45">
        <v>8</v>
      </c>
      <c r="G33" s="45">
        <f t="shared" si="7"/>
        <v>116.48000000000002</v>
      </c>
      <c r="H33" s="46">
        <v>104</v>
      </c>
      <c r="I33" s="46">
        <v>-9999</v>
      </c>
      <c r="J33" s="46">
        <v>-9999</v>
      </c>
      <c r="K33" s="46">
        <v>-9999</v>
      </c>
      <c r="L33" s="46">
        <v>-9999</v>
      </c>
      <c r="M33" s="46">
        <v>-9999</v>
      </c>
      <c r="N33" s="46">
        <v>-9999</v>
      </c>
      <c r="O33" s="48">
        <v>9.6999999999999993</v>
      </c>
      <c r="P33" s="48">
        <v>9.6999999999999993</v>
      </c>
      <c r="Q33" s="48">
        <v>9.6999999999999993</v>
      </c>
      <c r="R33" s="48">
        <v>28</v>
      </c>
      <c r="S33" s="48">
        <v>39.333333333333336</v>
      </c>
      <c r="T33" s="48">
        <v>34.333333333333336</v>
      </c>
      <c r="U33" s="48">
        <v>48</v>
      </c>
      <c r="V33" s="48">
        <v>50.333333333333336</v>
      </c>
      <c r="W33" s="48">
        <v>62.666666666666664</v>
      </c>
      <c r="X33" s="48">
        <v>62</v>
      </c>
      <c r="Y33" s="48">
        <v>72.666666666666671</v>
      </c>
      <c r="Z33" s="48">
        <v>75.666666666666671</v>
      </c>
      <c r="AA33" s="48">
        <v>87.666666666666671</v>
      </c>
      <c r="AB33" s="48">
        <v>82.333333333333329</v>
      </c>
      <c r="AC33" s="48">
        <v>94</v>
      </c>
      <c r="AD33" s="48">
        <v>90.666666666666671</v>
      </c>
      <c r="AE33" s="48">
        <v>101.33333333333333</v>
      </c>
      <c r="AF33" s="48">
        <f t="shared" si="8"/>
        <v>82.8888888888889</v>
      </c>
      <c r="AG33" s="48">
        <f t="shared" si="9"/>
        <v>82.8888888888889</v>
      </c>
      <c r="AH33" s="48">
        <v>91</v>
      </c>
      <c r="AI33" s="48">
        <v>102.66666666666667</v>
      </c>
      <c r="AJ33" s="48">
        <v>131</v>
      </c>
      <c r="AK33" s="48">
        <v>147</v>
      </c>
      <c r="AL33" s="48">
        <v>166</v>
      </c>
      <c r="AM33" s="48">
        <v>171</v>
      </c>
      <c r="AN33" s="48">
        <v>178</v>
      </c>
      <c r="AO33" s="48">
        <v>189</v>
      </c>
      <c r="AP33" s="48">
        <v>199</v>
      </c>
      <c r="AQ33" s="48">
        <v>199</v>
      </c>
      <c r="AR33" s="48">
        <v>201</v>
      </c>
      <c r="AS33" s="48">
        <v>203</v>
      </c>
      <c r="AT33" s="43">
        <v>-9999</v>
      </c>
      <c r="AU33" s="43">
        <v>-9999</v>
      </c>
      <c r="AV33" s="43">
        <v>-9999</v>
      </c>
      <c r="AW33" s="43">
        <v>-9999</v>
      </c>
      <c r="AX33" s="43">
        <v>-9999</v>
      </c>
      <c r="AY33" s="43">
        <v>-9999</v>
      </c>
      <c r="AZ33" s="43">
        <v>-9999</v>
      </c>
      <c r="BA33" s="43">
        <v>-9999</v>
      </c>
      <c r="BB33" s="43">
        <v>-9999</v>
      </c>
      <c r="BC33" s="43">
        <v>-9999</v>
      </c>
      <c r="BD33" s="43">
        <v>-9999</v>
      </c>
      <c r="BE33" s="43">
        <v>-9999</v>
      </c>
      <c r="BF33" s="43">
        <v>-9999</v>
      </c>
      <c r="BG33" s="43">
        <v>-9999</v>
      </c>
      <c r="BH33" s="43">
        <v>-9999</v>
      </c>
      <c r="BI33" s="43">
        <v>-9999</v>
      </c>
      <c r="BJ33" s="43">
        <v>-9999</v>
      </c>
      <c r="BK33" s="43">
        <v>-9999</v>
      </c>
      <c r="BL33" s="43">
        <v>-9999</v>
      </c>
      <c r="BM33" s="43">
        <v>-9999</v>
      </c>
      <c r="BN33" s="43">
        <v>-9999</v>
      </c>
      <c r="BO33" s="43">
        <v>-9999</v>
      </c>
      <c r="BP33" s="43">
        <v>-9999</v>
      </c>
      <c r="BQ33" s="43">
        <v>-9999</v>
      </c>
      <c r="BR33" s="43">
        <v>-9999</v>
      </c>
      <c r="BS33" s="43">
        <v>-9999</v>
      </c>
      <c r="BT33" s="43">
        <v>-9999</v>
      </c>
      <c r="BU33" s="43">
        <v>-9999</v>
      </c>
      <c r="BV33" s="43">
        <v>-9999</v>
      </c>
      <c r="BW33" s="43">
        <v>-9999</v>
      </c>
      <c r="BX33" s="48">
        <v>287.88</v>
      </c>
      <c r="BY33" s="45">
        <v>10</v>
      </c>
      <c r="BZ33" s="45">
        <v>312.89</v>
      </c>
      <c r="CA33" s="45">
        <v>100</v>
      </c>
      <c r="CB33" s="45">
        <v>95.99</v>
      </c>
      <c r="CC33" s="45">
        <v>241.46999999999997</v>
      </c>
      <c r="CD33" s="45">
        <v>141.69</v>
      </c>
      <c r="CE33" s="45">
        <v>106.31</v>
      </c>
      <c r="CF33" s="48">
        <f t="shared" si="10"/>
        <v>1042.2549019607843</v>
      </c>
      <c r="CG33" s="48">
        <f t="shared" si="11"/>
        <v>930.58473389355731</v>
      </c>
      <c r="CH33" s="48">
        <f t="shared" si="0"/>
        <v>2822.3529411764707</v>
      </c>
      <c r="CI33" s="48">
        <f t="shared" si="1"/>
        <v>3067.5490196078431</v>
      </c>
      <c r="CJ33" s="48">
        <f t="shared" si="12"/>
        <v>941.07843137254906</v>
      </c>
      <c r="CK33" s="48">
        <f t="shared" si="12"/>
        <v>2367.3529411764703</v>
      </c>
      <c r="CL33" s="48">
        <f t="shared" si="13"/>
        <v>9198.3333333333321</v>
      </c>
      <c r="CM33" s="48">
        <f t="shared" si="14"/>
        <v>1389.1176470588234</v>
      </c>
      <c r="CN33" s="48">
        <v>61.91</v>
      </c>
      <c r="CO33" s="48">
        <v>78.98</v>
      </c>
      <c r="CP33" s="48">
        <f t="shared" si="15"/>
        <v>0.79999999999999716</v>
      </c>
      <c r="CQ33" s="45">
        <v>3.23</v>
      </c>
      <c r="CR33" s="45">
        <f t="shared" si="16"/>
        <v>91.162000000000006</v>
      </c>
      <c r="CS33" s="45">
        <v>1.24</v>
      </c>
      <c r="CT33" s="45">
        <f t="shared" si="17"/>
        <v>38.037607843137252</v>
      </c>
      <c r="CU33" s="45">
        <v>1.93</v>
      </c>
      <c r="CV33" s="45">
        <f t="shared" si="18"/>
        <v>18.162813725490196</v>
      </c>
      <c r="CW33" s="45">
        <v>3.81</v>
      </c>
      <c r="CX33" s="45">
        <f t="shared" si="19"/>
        <v>52.925382352941178</v>
      </c>
      <c r="CY33" s="48">
        <f t="shared" si="20"/>
        <v>200.28780392156861</v>
      </c>
      <c r="CZ33" s="48">
        <f t="shared" si="21"/>
        <v>178.82839635854339</v>
      </c>
      <c r="DA33" s="45">
        <v>18.3</v>
      </c>
      <c r="DB33" s="48">
        <v>4.8499999999999996</v>
      </c>
      <c r="DC33" s="45">
        <f t="shared" si="22"/>
        <v>3814.1011993236543</v>
      </c>
      <c r="DD33" s="45">
        <v>1.78</v>
      </c>
      <c r="DE33" s="45">
        <f t="shared" si="23"/>
        <v>0.36701030927835054</v>
      </c>
      <c r="DF33" s="45">
        <f t="shared" si="24"/>
        <v>1399.8144607827021</v>
      </c>
      <c r="DG33" s="46">
        <v>-9999</v>
      </c>
      <c r="DH33" s="45">
        <v>3357.6</v>
      </c>
      <c r="DI33" s="45">
        <f t="shared" si="25"/>
        <v>1242.3119999999999</v>
      </c>
      <c r="DJ33" s="45">
        <f t="shared" si="26"/>
        <v>1416.2356799999998</v>
      </c>
      <c r="DK33" s="46">
        <v>-9999</v>
      </c>
      <c r="DL33" s="47">
        <v>2.2999999999999998</v>
      </c>
      <c r="DM33" s="47">
        <f t="shared" si="27"/>
        <v>2.2399999999999998</v>
      </c>
      <c r="DN33" s="47">
        <v>2318</v>
      </c>
      <c r="DO33" s="47">
        <f t="shared" si="2"/>
        <v>0.46185567010309275</v>
      </c>
      <c r="DP33" s="45">
        <f t="shared" si="3"/>
        <v>1808.7490223596712</v>
      </c>
      <c r="DQ33" s="45">
        <f t="shared" si="4"/>
        <v>1822.9044494911816</v>
      </c>
      <c r="DR33" s="47">
        <v>0.55468695652173927</v>
      </c>
      <c r="DS33" s="47">
        <v>0.40617826086956516</v>
      </c>
      <c r="DT33" s="47">
        <v>0.41078695652173913</v>
      </c>
      <c r="DU33" s="47">
        <v>0.34330434782608693</v>
      </c>
      <c r="DV33" s="47">
        <v>0.21151521739130433</v>
      </c>
      <c r="DW33" s="47">
        <v>0.19318695652173909</v>
      </c>
      <c r="DX33" s="47">
        <v>0.23524058695652172</v>
      </c>
      <c r="DY33" s="47">
        <v>0.14888908695652181</v>
      </c>
      <c r="DZ33" s="47">
        <v>8.3832086956521751E-2</v>
      </c>
      <c r="EA33" s="47">
        <v>-5.6957608695652161E-3</v>
      </c>
      <c r="EB33" s="47">
        <v>0.15444821739130435</v>
      </c>
      <c r="EC33" s="47">
        <v>0.44771413043478264</v>
      </c>
      <c r="ED33" s="47">
        <v>0.48322867391304369</v>
      </c>
      <c r="EE33" s="47">
        <v>0.13178913043478263</v>
      </c>
      <c r="EF33" s="47">
        <v>0.61570043478260883</v>
      </c>
      <c r="EG33" s="47">
        <v>1.0386330869565221</v>
      </c>
      <c r="EH33" s="47">
        <v>0.65622621739130438</v>
      </c>
      <c r="EI33" s="47">
        <v>1.0332353260869565</v>
      </c>
      <c r="EJ33" s="47">
        <v>0.70184349999999984</v>
      </c>
      <c r="EK33" s="45">
        <v>0.5739749999999999</v>
      </c>
      <c r="EL33" s="45">
        <v>0.42638749999999997</v>
      </c>
      <c r="EM33" s="45">
        <v>0.41485624999999998</v>
      </c>
      <c r="EN33" s="45">
        <v>0.378525</v>
      </c>
      <c r="EO33" s="45">
        <v>0.263625</v>
      </c>
      <c r="EP33" s="45">
        <v>0.23719374999999993</v>
      </c>
      <c r="EQ33" s="45">
        <v>0.204992125</v>
      </c>
      <c r="ER33" s="45">
        <v>0.16074268750000001</v>
      </c>
      <c r="ES33" s="45">
        <v>5.9380000000000002E-2</v>
      </c>
      <c r="ET33" s="45">
        <v>1.36495E-2</v>
      </c>
      <c r="EU33" s="45">
        <v>0.14740043750000001</v>
      </c>
      <c r="EV33" s="45">
        <v>0.37033781249999997</v>
      </c>
      <c r="EW33" s="45">
        <v>0.41497399999999995</v>
      </c>
      <c r="EX33" s="45">
        <v>0.11490000000000002</v>
      </c>
      <c r="EY33" s="45">
        <v>0.51653162500000005</v>
      </c>
      <c r="EZ33" s="45">
        <v>0.91548537500000005</v>
      </c>
      <c r="FA33" s="45">
        <v>0.71730881249999989</v>
      </c>
      <c r="FB33" s="45">
        <v>0.92572512499999993</v>
      </c>
      <c r="FC33" s="45">
        <v>0.75294162499999984</v>
      </c>
      <c r="FD33" s="47">
        <v>0.67317142857142853</v>
      </c>
      <c r="FE33" s="47">
        <v>0.47000238095238089</v>
      </c>
      <c r="FF33" s="47">
        <v>0.46002380952380956</v>
      </c>
      <c r="FG33" s="47">
        <v>0.41103809523809515</v>
      </c>
      <c r="FH33" s="47">
        <v>0.29461666666666669</v>
      </c>
      <c r="FI33" s="47">
        <v>0.25931666666666658</v>
      </c>
      <c r="FJ33" s="47">
        <v>0.24154757142857144</v>
      </c>
      <c r="FK33" s="47">
        <v>0.18787269047619054</v>
      </c>
      <c r="FL33" s="47">
        <v>6.6873785714285705E-2</v>
      </c>
      <c r="FM33" s="47">
        <v>1.0694761904761908E-2</v>
      </c>
      <c r="FN33" s="47">
        <v>0.17753128571428572</v>
      </c>
      <c r="FO33" s="47">
        <v>0.39092533333333329</v>
      </c>
      <c r="FP33" s="47">
        <v>0.44357630952380961</v>
      </c>
      <c r="FQ33" s="47">
        <v>0.11642142857142856</v>
      </c>
      <c r="FR33" s="47">
        <v>0.63761452380952388</v>
      </c>
      <c r="FS33" s="47">
        <v>0.94651635714285698</v>
      </c>
      <c r="FT33" s="47">
        <v>0.73438899999999996</v>
      </c>
      <c r="FU33" s="47">
        <v>0.95429716666666686</v>
      </c>
      <c r="FV33" s="47">
        <v>0.77404826190476206</v>
      </c>
      <c r="FW33" s="47">
        <v>0.65486315789473704</v>
      </c>
      <c r="FX33" s="47">
        <v>0.43012105263157902</v>
      </c>
      <c r="FY33" s="47">
        <v>0.4392947368421054</v>
      </c>
      <c r="FZ33" s="47">
        <v>0.38304210526315785</v>
      </c>
      <c r="GA33" s="47">
        <v>0.28333684210526316</v>
      </c>
      <c r="GB33" s="47">
        <v>0.24654736842105263</v>
      </c>
      <c r="GC33" s="47">
        <v>0.26175568421052636</v>
      </c>
      <c r="GD33" s="47">
        <v>0.19691831578947364</v>
      </c>
      <c r="GE33" s="47">
        <v>5.7821157894736845E-2</v>
      </c>
      <c r="GF33" s="47">
        <v>-1.0590684210526315E-2</v>
      </c>
      <c r="GG33" s="47">
        <v>0.20707105263157893</v>
      </c>
      <c r="GH33" s="47">
        <v>0.39583999999999997</v>
      </c>
      <c r="GI33" s="47">
        <v>0.45285384210526303</v>
      </c>
      <c r="GJ33" s="47">
        <v>9.9705263157894741E-2</v>
      </c>
      <c r="GK33" s="47">
        <v>0.71017615789473698</v>
      </c>
      <c r="GL33" s="47">
        <v>1.053239</v>
      </c>
      <c r="GM33" s="47">
        <v>0.79080021052631577</v>
      </c>
      <c r="GN33" s="47">
        <v>1.0438827368421053</v>
      </c>
      <c r="GO33" s="47">
        <v>0.82638721052631581</v>
      </c>
      <c r="GP33" s="47">
        <v>0.54945862068965512</v>
      </c>
      <c r="GQ33" s="47">
        <v>0.35851034482758626</v>
      </c>
      <c r="GR33" s="47">
        <v>0.31136206896551721</v>
      </c>
      <c r="GS33" s="47">
        <v>0.31460689655172414</v>
      </c>
      <c r="GT33" s="47">
        <v>0.21704827586206896</v>
      </c>
      <c r="GU33" s="47">
        <v>0.18927241379310342</v>
      </c>
      <c r="GV33" s="47">
        <v>0.27106486206896557</v>
      </c>
      <c r="GW33" s="47">
        <v>0.27605565517241382</v>
      </c>
      <c r="GX33" s="47">
        <v>6.5065827586206895E-2</v>
      </c>
      <c r="GY33" s="47">
        <v>7.0353275862068951E-2</v>
      </c>
      <c r="GZ33" s="47">
        <v>0.20986189655172416</v>
      </c>
      <c r="HA33" s="47">
        <v>0.43313713793103448</v>
      </c>
      <c r="HB33" s="47">
        <v>0.48695282758620695</v>
      </c>
      <c r="HC33" s="47">
        <v>9.7558620689655207E-2</v>
      </c>
      <c r="HD33" s="47">
        <v>0.7484517586206898</v>
      </c>
      <c r="HE33" s="47">
        <v>0.76269865517241364</v>
      </c>
      <c r="HF33" s="47">
        <v>0.77735496551724137</v>
      </c>
      <c r="HG33" s="47">
        <v>0.80342765517241399</v>
      </c>
      <c r="HH33" s="47">
        <v>0.8158988275862068</v>
      </c>
      <c r="HI33" s="45">
        <v>0.51633749999999989</v>
      </c>
      <c r="HJ33" s="45">
        <v>0.29396874999999995</v>
      </c>
      <c r="HK33" s="45">
        <v>0.22843437499999997</v>
      </c>
      <c r="HL33" s="45">
        <v>0.21993750000000001</v>
      </c>
      <c r="HM33" s="45">
        <v>0.17880937499999999</v>
      </c>
      <c r="HN33" s="45">
        <v>0.15694062499999997</v>
      </c>
      <c r="HO33" s="45">
        <v>0.40088596875000004</v>
      </c>
      <c r="HP33" s="45">
        <v>0.38545346874999997</v>
      </c>
      <c r="HQ33" s="45">
        <v>0.14364287500000003</v>
      </c>
      <c r="HR33" s="45">
        <v>0.12557965625</v>
      </c>
      <c r="HS33" s="45">
        <v>0.27357084375000001</v>
      </c>
      <c r="HT33" s="45">
        <v>0.48420196874999999</v>
      </c>
      <c r="HU33" s="45">
        <v>0.53239134375000041</v>
      </c>
      <c r="HV33" s="45">
        <v>4.1128125000000008E-2</v>
      </c>
      <c r="HW33" s="45">
        <v>1.3551167812499998</v>
      </c>
      <c r="HX33" s="45">
        <v>0.71471087500000008</v>
      </c>
      <c r="HY33" s="45">
        <v>0.68568862500000016</v>
      </c>
      <c r="HZ33" s="45">
        <v>0.77564846874999982</v>
      </c>
      <c r="IA33" s="45">
        <v>0.75310896874999989</v>
      </c>
      <c r="IB33" s="46">
        <v>-9999</v>
      </c>
      <c r="IC33" s="46">
        <v>-9999</v>
      </c>
      <c r="ID33" s="46">
        <v>-9999</v>
      </c>
      <c r="IE33" s="46">
        <v>-9999</v>
      </c>
      <c r="IF33" s="46">
        <v>-9999</v>
      </c>
      <c r="IG33" s="47">
        <v>0.57189999999999996</v>
      </c>
      <c r="IH33" s="47">
        <v>0.30940000000000001</v>
      </c>
      <c r="II33" s="47">
        <v>0.14549999999999999</v>
      </c>
      <c r="IJ33" s="47">
        <v>0.1694</v>
      </c>
      <c r="IK33" s="47">
        <v>0.14360000000000001</v>
      </c>
      <c r="IL33" s="47">
        <v>0.13109999999999999</v>
      </c>
      <c r="IM33" s="47">
        <v>0.54090000000000005</v>
      </c>
      <c r="IN33" s="47">
        <v>0.59289999999999998</v>
      </c>
      <c r="IO33" s="47">
        <v>0.2913</v>
      </c>
      <c r="IP33" s="47">
        <v>0.35949999999999999</v>
      </c>
      <c r="IQ33" s="47">
        <v>0.29730000000000001</v>
      </c>
      <c r="IR33" s="47">
        <v>0.59740000000000004</v>
      </c>
      <c r="IS33" s="47">
        <v>0.62560000000000004</v>
      </c>
      <c r="IT33" s="47">
        <v>2.58E-2</v>
      </c>
      <c r="IU33" s="47">
        <v>2.3923000000000001</v>
      </c>
      <c r="IV33" s="47">
        <v>0.50290000000000001</v>
      </c>
      <c r="IW33" s="47">
        <v>0.55210000000000004</v>
      </c>
      <c r="IX33" s="47">
        <v>0.61670000000000003</v>
      </c>
      <c r="IY33" s="47">
        <v>0.65469999999999995</v>
      </c>
      <c r="IZ33" s="48">
        <v>36.635862068999998</v>
      </c>
      <c r="JA33" s="48">
        <v>37.060344827999998</v>
      </c>
      <c r="JB33" s="48">
        <v>104.77586207</v>
      </c>
      <c r="JC33" s="48">
        <f t="shared" si="30"/>
        <v>42.224137929999998</v>
      </c>
      <c r="JD33" s="48">
        <f t="shared" si="31"/>
        <v>25.034691378696998</v>
      </c>
      <c r="JE33" s="47">
        <v>0.45369032258064518</v>
      </c>
      <c r="JF33" s="47">
        <v>0.21976774193548379</v>
      </c>
      <c r="JG33" s="47">
        <v>0.10544838709677419</v>
      </c>
      <c r="JH33" s="47">
        <v>0.11686129032258064</v>
      </c>
      <c r="JI33" s="47">
        <v>9.7690322580645153E-2</v>
      </c>
      <c r="JJ33" s="47">
        <v>8.5590322580645153E-2</v>
      </c>
      <c r="JK33" s="47">
        <v>0.58868441935483862</v>
      </c>
      <c r="JL33" s="47">
        <v>0.62134477419354839</v>
      </c>
      <c r="JM33" s="47">
        <v>0.30463696774193544</v>
      </c>
      <c r="JN33" s="47">
        <v>0.35099374193548388</v>
      </c>
      <c r="JO33" s="47">
        <v>0.34675212903225805</v>
      </c>
      <c r="JP33" s="47">
        <v>0.64462312903225794</v>
      </c>
      <c r="JQ33" s="47">
        <v>0.68127512903225829</v>
      </c>
      <c r="JR33" s="47">
        <v>1.9170967741935486E-2</v>
      </c>
      <c r="JS33" s="47">
        <v>2.8910192258064522</v>
      </c>
      <c r="JT33" s="47">
        <v>0.55982467741935482</v>
      </c>
      <c r="JU33" s="47">
        <v>0.5899161935483872</v>
      </c>
      <c r="JV33" s="47">
        <v>0.67285290322580649</v>
      </c>
      <c r="JW33" s="47">
        <v>0.69523725806451642</v>
      </c>
      <c r="JX33" s="48">
        <v>39.876785714</v>
      </c>
      <c r="JY33" s="48">
        <v>40.423571428999999</v>
      </c>
      <c r="JZ33" s="48">
        <v>123.58928571</v>
      </c>
      <c r="KA33" s="48">
        <f t="shared" si="32"/>
        <v>42.410714290000001</v>
      </c>
      <c r="KB33" s="48">
        <f t="shared" si="33"/>
        <v>26.351675693907147</v>
      </c>
      <c r="KC33" s="47">
        <v>0.56941481481481471</v>
      </c>
      <c r="KD33" s="47">
        <v>0.26041666666666663</v>
      </c>
      <c r="KE33" s="47">
        <v>9.6146296296296327E-2</v>
      </c>
      <c r="KF33" s="47">
        <v>0.11398148148148145</v>
      </c>
      <c r="KG33" s="47">
        <v>0.10179999999999999</v>
      </c>
      <c r="KH33" s="47">
        <v>8.818333333333335E-2</v>
      </c>
      <c r="KI33" s="47">
        <v>0.66376364814814837</v>
      </c>
      <c r="KJ33" s="47">
        <v>0.70788398148148146</v>
      </c>
      <c r="KK33" s="47">
        <v>0.38826283333333328</v>
      </c>
      <c r="KL33" s="47">
        <v>0.45784001851851841</v>
      </c>
      <c r="KM33" s="47">
        <v>0.37199685185185188</v>
      </c>
      <c r="KN33" s="47">
        <v>0.69456818518518526</v>
      </c>
      <c r="KO33" s="47">
        <v>0.73028325925925941</v>
      </c>
      <c r="KP33" s="47">
        <v>1.2181481481481484E-2</v>
      </c>
      <c r="KQ33" s="47">
        <v>4.0028774074074072</v>
      </c>
      <c r="KR33" s="47">
        <v>0.52782162962962986</v>
      </c>
      <c r="KS33" s="47">
        <v>0.56138585185185186</v>
      </c>
      <c r="KT33" s="47">
        <v>0.65566553703703712</v>
      </c>
      <c r="KU33" s="47">
        <v>0.68014905555555538</v>
      </c>
      <c r="KV33" s="48">
        <v>38.211764705999997</v>
      </c>
      <c r="KW33" s="48">
        <v>39.737647058999997</v>
      </c>
      <c r="KX33" s="48">
        <v>115.83529412</v>
      </c>
      <c r="KY33" s="48">
        <f t="shared" si="44"/>
        <v>55.16470588</v>
      </c>
      <c r="KZ33" s="48">
        <f t="shared" si="45"/>
        <v>39.050211635589292</v>
      </c>
      <c r="LA33" s="47">
        <v>0.60709743589743603</v>
      </c>
      <c r="LB33" s="47">
        <v>0.27150769230769234</v>
      </c>
      <c r="LC33" s="47">
        <v>7.8858974358974349E-2</v>
      </c>
      <c r="LD33" s="47">
        <v>0.11341025641025641</v>
      </c>
      <c r="LE33" s="47">
        <v>0.10623333333333335</v>
      </c>
      <c r="LF33" s="47">
        <v>9.9017948717948709E-2</v>
      </c>
      <c r="LG33" s="47">
        <v>0.68095356410256414</v>
      </c>
      <c r="LH33" s="47">
        <v>0.76533874358974374</v>
      </c>
      <c r="LI33" s="47">
        <v>0.4058897692307693</v>
      </c>
      <c r="LJ33" s="47">
        <v>0.54423158974358965</v>
      </c>
      <c r="LK33" s="47">
        <v>0.38127282051282052</v>
      </c>
      <c r="LL33" s="47">
        <v>0.69863879487179481</v>
      </c>
      <c r="LM33" s="47">
        <v>0.71629976923076932</v>
      </c>
      <c r="LN33" s="47">
        <v>7.176923076923079E-3</v>
      </c>
      <c r="LO33" s="47">
        <v>4.3488263846153856</v>
      </c>
      <c r="LP33" s="47">
        <v>0.49962302564102573</v>
      </c>
      <c r="LQ33" s="47">
        <v>0.5609495384615385</v>
      </c>
      <c r="LR33" s="47">
        <v>0.63747661538461531</v>
      </c>
      <c r="LS33" s="47">
        <v>0.68191074358974357</v>
      </c>
      <c r="LT33" s="47">
        <f t="shared" si="34"/>
        <v>0.55441597098658157</v>
      </c>
      <c r="LU33" s="48">
        <v>26.795000000000002</v>
      </c>
      <c r="LV33" s="48">
        <v>42.08</v>
      </c>
      <c r="LW33" s="48">
        <v>102.5</v>
      </c>
      <c r="LX33" s="48">
        <f t="shared" si="46"/>
        <v>86.5</v>
      </c>
      <c r="LY33" s="48">
        <f t="shared" si="35"/>
        <v>66.201801320512828</v>
      </c>
      <c r="LZ33" s="47">
        <v>0.50912916666666663</v>
      </c>
      <c r="MA33" s="47">
        <v>0.21774583333333328</v>
      </c>
      <c r="MB33" s="47">
        <v>7.1054166666666654E-2</v>
      </c>
      <c r="MC33" s="47">
        <v>9.6629166666666697E-2</v>
      </c>
      <c r="MD33" s="47">
        <v>8.6570833333333319E-2</v>
      </c>
      <c r="ME33" s="47">
        <v>7.6499999999999999E-2</v>
      </c>
      <c r="MF33" s="47">
        <v>0.67538508333333336</v>
      </c>
      <c r="MG33" s="47">
        <v>0.74851570833333314</v>
      </c>
      <c r="MH33" s="47">
        <v>0.37910833333333338</v>
      </c>
      <c r="MI33" s="47">
        <v>0.50068804166666669</v>
      </c>
      <c r="MJ33" s="47">
        <v>0.40009345833333332</v>
      </c>
      <c r="MK33" s="47">
        <v>0.70518758333333331</v>
      </c>
      <c r="ML33" s="47">
        <v>0.73575758333333319</v>
      </c>
      <c r="MM33" s="47">
        <v>1.0058333333333334E-2</v>
      </c>
      <c r="MN33" s="47">
        <v>4.2876538750000002</v>
      </c>
      <c r="MO33" s="47">
        <v>0.53699075000000007</v>
      </c>
      <c r="MP33" s="47">
        <v>0.59447291666666668</v>
      </c>
      <c r="MQ33" s="47">
        <v>0.66898487500000003</v>
      </c>
      <c r="MR33" s="47">
        <v>0.71002529166666672</v>
      </c>
      <c r="MS33" s="47">
        <f t="shared" si="36"/>
        <v>0.37530479280283024</v>
      </c>
      <c r="MT33" s="48">
        <v>38.270000000000003</v>
      </c>
      <c r="MU33" s="48">
        <v>38.99</v>
      </c>
      <c r="MV33" s="48">
        <v>108.52</v>
      </c>
      <c r="MW33" s="48">
        <f>AO33-MV33</f>
        <v>80.48</v>
      </c>
      <c r="MX33" s="45">
        <f t="shared" si="37"/>
        <v>60.240544206666655</v>
      </c>
      <c r="MY33" s="47">
        <v>0.55302903225806466</v>
      </c>
      <c r="MZ33" s="47">
        <v>0.23810967741935482</v>
      </c>
      <c r="NA33" s="47">
        <v>6.5874193548387083E-2</v>
      </c>
      <c r="NB33" s="47">
        <v>8.9958064516129019E-2</v>
      </c>
      <c r="NC33" s="47">
        <v>8.8983870967741935E-2</v>
      </c>
      <c r="ND33" s="47">
        <v>7.8951612903225804E-2</v>
      </c>
      <c r="NE33" s="47">
        <v>0.71613019354838714</v>
      </c>
      <c r="NF33" s="47">
        <v>0.78219745161290322</v>
      </c>
      <c r="NG33" s="47">
        <v>0.44730358064516129</v>
      </c>
      <c r="NH33" s="47">
        <v>0.56126745161290326</v>
      </c>
      <c r="NI33" s="47">
        <v>0.39686922580645173</v>
      </c>
      <c r="NJ33" s="47">
        <v>0.7185824193548388</v>
      </c>
      <c r="NK33" s="47">
        <v>0.74681958064516141</v>
      </c>
      <c r="NL33" s="47">
        <v>9.7419354838709663E-4</v>
      </c>
      <c r="NM33" s="47">
        <v>5.1386061935483873</v>
      </c>
      <c r="NN33" s="47">
        <v>0.50817454838709686</v>
      </c>
      <c r="NO33" s="47">
        <v>0.55479561290322588</v>
      </c>
      <c r="NP33" s="47">
        <v>0.6478135483870967</v>
      </c>
      <c r="NQ33" s="47">
        <v>0.68115596774193532</v>
      </c>
      <c r="NR33" s="47">
        <f t="shared" si="38"/>
        <v>0.51546238555819357</v>
      </c>
      <c r="NS33" s="47">
        <v>0.57951538461538488</v>
      </c>
      <c r="NT33" s="47">
        <v>0.26634871794871795</v>
      </c>
      <c r="NU33" s="47">
        <v>5.8810256410256424E-2</v>
      </c>
      <c r="NV33" s="47">
        <v>9.6946153846153862E-2</v>
      </c>
      <c r="NW33" s="47">
        <v>8.9935897435897444E-2</v>
      </c>
      <c r="NX33" s="47">
        <v>8.1094871794871792E-2</v>
      </c>
      <c r="NY33" s="47">
        <v>0.70677507692307684</v>
      </c>
      <c r="NZ33" s="47">
        <v>0.80879074358974357</v>
      </c>
      <c r="OA33" s="47">
        <v>0.46015587179487172</v>
      </c>
      <c r="OB33" s="47">
        <v>0.63077694871794854</v>
      </c>
      <c r="OC33" s="47">
        <v>0.36776569230769229</v>
      </c>
      <c r="OD33" s="47">
        <v>0.72582717948717934</v>
      </c>
      <c r="OE33" s="47">
        <v>0.75095730769230751</v>
      </c>
      <c r="OF33" s="47">
        <v>7.0102564102564099E-3</v>
      </c>
      <c r="OG33" s="47">
        <v>4.9557628974358972</v>
      </c>
      <c r="OH33" s="47">
        <v>0.45540151282051272</v>
      </c>
      <c r="OI33" s="47">
        <v>0.52088453846153848</v>
      </c>
      <c r="OJ33" s="47">
        <v>0.60160612820512815</v>
      </c>
      <c r="OK33" s="47">
        <v>0.64954912820512833</v>
      </c>
      <c r="OL33" s="47">
        <f t="shared" si="39"/>
        <v>0.78648818804611254</v>
      </c>
      <c r="OM33" s="47">
        <v>141.5</v>
      </c>
      <c r="ON33" s="48">
        <f t="shared" si="50"/>
        <v>61.5</v>
      </c>
      <c r="OO33" s="48">
        <f t="shared" si="40"/>
        <v>49.740630730769226</v>
      </c>
      <c r="OP33" s="47">
        <v>0.62021111111111127</v>
      </c>
      <c r="OQ33" s="47">
        <v>0.26086666666666664</v>
      </c>
      <c r="OR33" s="47">
        <v>5.0105555555555563E-2</v>
      </c>
      <c r="OS33" s="47">
        <v>8.2202777777777777E-2</v>
      </c>
      <c r="OT33" s="47">
        <v>8.1522222222222232E-2</v>
      </c>
      <c r="OU33" s="47">
        <v>7.6366666666666652E-2</v>
      </c>
      <c r="OV33" s="47">
        <v>0.76242652777777764</v>
      </c>
      <c r="OW33" s="47">
        <v>0.84624636111111118</v>
      </c>
      <c r="OX33" s="47">
        <v>0.51729877777777789</v>
      </c>
      <c r="OY33" s="47">
        <v>0.67270802777777772</v>
      </c>
      <c r="OZ33" s="47">
        <v>0.40614627777777773</v>
      </c>
      <c r="PA33" s="47">
        <v>0.7644983888888891</v>
      </c>
      <c r="PB33" s="47">
        <v>0.77864580555555585</v>
      </c>
      <c r="PC33" s="47">
        <v>6.8055555555555534E-4</v>
      </c>
      <c r="PD33" s="47">
        <v>6.521162416666666</v>
      </c>
      <c r="PE33" s="47">
        <v>0.48012791666666654</v>
      </c>
      <c r="PF33" s="47">
        <v>0.53276944444444441</v>
      </c>
      <c r="PG33" s="47">
        <v>0.63016361111111108</v>
      </c>
      <c r="PH33" s="47">
        <v>0.66760291666666671</v>
      </c>
      <c r="PI33" s="47">
        <f t="shared" si="41"/>
        <v>0.91125739217208068</v>
      </c>
      <c r="PJ33" s="48">
        <v>125.73076923076923</v>
      </c>
      <c r="PK33" s="48">
        <f t="shared" si="6"/>
        <v>77.269230769230774</v>
      </c>
      <c r="PL33" s="45">
        <f t="shared" si="42"/>
        <v>65.388805364316255</v>
      </c>
    </row>
    <row r="34" spans="1:428" x14ac:dyDescent="0.25">
      <c r="A34" s="45">
        <v>33</v>
      </c>
      <c r="B34" s="45">
        <v>5</v>
      </c>
      <c r="C34" s="45">
        <v>105</v>
      </c>
      <c r="D34" s="45">
        <v>1</v>
      </c>
      <c r="E34" s="45" t="s">
        <v>65</v>
      </c>
      <c r="F34" s="45">
        <v>6</v>
      </c>
      <c r="G34" s="45">
        <f t="shared" si="7"/>
        <v>116.48000000000002</v>
      </c>
      <c r="H34" s="45">
        <v>104</v>
      </c>
      <c r="I34" s="45">
        <v>3.6394657300432005</v>
      </c>
      <c r="J34" s="47">
        <v>33.68232819492529</v>
      </c>
      <c r="K34" s="45">
        <v>0.96302208034051695</v>
      </c>
      <c r="L34" s="45">
        <v>27.37962223995746</v>
      </c>
      <c r="M34" s="45">
        <v>0.6539074960127591</v>
      </c>
      <c r="N34" s="47">
        <v>17.1398192450824</v>
      </c>
      <c r="O34" s="48">
        <v>9.9</v>
      </c>
      <c r="P34" s="48">
        <v>9.9</v>
      </c>
      <c r="Q34" s="48">
        <v>9.9</v>
      </c>
      <c r="R34" s="48">
        <v>27.333333333333332</v>
      </c>
      <c r="S34" s="48">
        <v>37.666666666666664</v>
      </c>
      <c r="T34" s="48">
        <v>40</v>
      </c>
      <c r="U34" s="48">
        <v>52</v>
      </c>
      <c r="V34" s="48">
        <v>52</v>
      </c>
      <c r="W34" s="48">
        <v>59.333333333333336</v>
      </c>
      <c r="X34" s="48">
        <v>57.666666666666664</v>
      </c>
      <c r="Y34" s="48">
        <v>69</v>
      </c>
      <c r="Z34" s="48">
        <v>74.333333333333329</v>
      </c>
      <c r="AA34" s="48">
        <v>85.666666666666671</v>
      </c>
      <c r="AB34" s="48">
        <v>74.333333333333329</v>
      </c>
      <c r="AC34" s="48">
        <v>89.666666666666671</v>
      </c>
      <c r="AD34" s="48">
        <v>85.333333333333329</v>
      </c>
      <c r="AE34" s="48">
        <v>95</v>
      </c>
      <c r="AF34" s="48">
        <f t="shared" si="8"/>
        <v>78</v>
      </c>
      <c r="AG34" s="48">
        <f t="shared" si="9"/>
        <v>78</v>
      </c>
      <c r="AH34" s="48">
        <v>85.333333333333329</v>
      </c>
      <c r="AI34" s="48">
        <v>98.333333333333329</v>
      </c>
      <c r="AJ34" s="48">
        <v>131</v>
      </c>
      <c r="AK34" s="48">
        <v>147</v>
      </c>
      <c r="AL34" s="48">
        <v>166</v>
      </c>
      <c r="AM34" s="48">
        <v>171</v>
      </c>
      <c r="AN34" s="48">
        <v>178</v>
      </c>
      <c r="AO34" s="48">
        <v>189</v>
      </c>
      <c r="AP34" s="48">
        <v>199</v>
      </c>
      <c r="AQ34" s="48">
        <v>199</v>
      </c>
      <c r="AR34" s="48">
        <v>201</v>
      </c>
      <c r="AS34" s="48">
        <v>203</v>
      </c>
      <c r="AT34" s="49">
        <v>49.8</v>
      </c>
      <c r="AU34" s="49">
        <v>38.5</v>
      </c>
      <c r="AV34" s="49">
        <v>41.9</v>
      </c>
      <c r="AW34" s="49">
        <v>45.3</v>
      </c>
      <c r="AX34" s="49">
        <v>45.4</v>
      </c>
      <c r="AY34" s="49">
        <v>39</v>
      </c>
      <c r="AZ34" s="49">
        <v>49.3</v>
      </c>
      <c r="BA34" s="49">
        <v>43.7</v>
      </c>
      <c r="BB34" s="49">
        <v>50.6</v>
      </c>
      <c r="BC34" s="49">
        <v>40.700000000000003</v>
      </c>
      <c r="BD34" s="45">
        <v>4.88</v>
      </c>
      <c r="BE34" s="45">
        <v>5.86</v>
      </c>
      <c r="BF34" s="45">
        <v>4.8899999999999997</v>
      </c>
      <c r="BG34" s="45">
        <v>4.67</v>
      </c>
      <c r="BH34" s="45">
        <v>4.1500000000000004</v>
      </c>
      <c r="BI34" s="45">
        <v>4.3</v>
      </c>
      <c r="BJ34" s="45">
        <v>4.54</v>
      </c>
      <c r="BK34" s="45">
        <v>4.47</v>
      </c>
      <c r="BL34" s="45">
        <v>4.18</v>
      </c>
      <c r="BM34" s="45">
        <v>3.66</v>
      </c>
      <c r="BN34" s="45">
        <v>28896.896896896895</v>
      </c>
      <c r="BO34" s="45">
        <v>15576.476476476477</v>
      </c>
      <c r="BP34" s="49">
        <v>17993.213572854293</v>
      </c>
      <c r="BQ34" s="45">
        <v>11735.721393034824</v>
      </c>
      <c r="BR34" s="45">
        <v>11621.990049751243</v>
      </c>
      <c r="BS34" s="45">
        <v>9283.0677290836647</v>
      </c>
      <c r="BT34" s="49">
        <v>12966.266266266264</v>
      </c>
      <c r="BU34" s="49">
        <v>11221.215139442231</v>
      </c>
      <c r="BV34" s="49">
        <v>7447.0238095238092</v>
      </c>
      <c r="BW34" s="49">
        <v>1486.6604477611941</v>
      </c>
      <c r="BX34" s="48">
        <v>256.27</v>
      </c>
      <c r="BY34" s="45">
        <v>15</v>
      </c>
      <c r="BZ34" s="45">
        <v>266.39999999999998</v>
      </c>
      <c r="CA34" s="45">
        <v>78</v>
      </c>
      <c r="CB34" s="45">
        <v>73.13000000000001</v>
      </c>
      <c r="CC34" s="45">
        <v>218.92999999999998</v>
      </c>
      <c r="CD34" s="45">
        <v>124.19999999999999</v>
      </c>
      <c r="CE34" s="45">
        <v>99.12</v>
      </c>
      <c r="CF34" s="48">
        <f t="shared" si="10"/>
        <v>971.76470588235293</v>
      </c>
      <c r="CG34" s="48">
        <f t="shared" si="11"/>
        <v>867.64705882352928</v>
      </c>
      <c r="CH34" s="48">
        <f t="shared" ref="CH34:CH65" si="51">(BX34*10000/(1000*1*1.02))</f>
        <v>2512.4509803921569</v>
      </c>
      <c r="CI34" s="48">
        <f t="shared" si="1"/>
        <v>2611.7647058823532</v>
      </c>
      <c r="CJ34" s="48">
        <f t="shared" si="12"/>
        <v>716.96078431372564</v>
      </c>
      <c r="CK34" s="48">
        <f t="shared" si="12"/>
        <v>2146.372549019608</v>
      </c>
      <c r="CL34" s="48">
        <f t="shared" si="13"/>
        <v>7987.5490196078445</v>
      </c>
      <c r="CM34" s="48">
        <f t="shared" si="14"/>
        <v>1217.6470588235295</v>
      </c>
      <c r="CN34" s="48">
        <v>47</v>
      </c>
      <c r="CO34" s="48">
        <v>81.09</v>
      </c>
      <c r="CP34" s="48">
        <f t="shared" si="15"/>
        <v>-3.8900000000000148</v>
      </c>
      <c r="CQ34" s="45">
        <v>3.28</v>
      </c>
      <c r="CR34" s="45">
        <f t="shared" si="16"/>
        <v>82.408392156862732</v>
      </c>
      <c r="CS34" s="45">
        <v>1.31</v>
      </c>
      <c r="CT34" s="45">
        <f t="shared" si="17"/>
        <v>34.214117647058828</v>
      </c>
      <c r="CU34" s="45">
        <v>1.91</v>
      </c>
      <c r="CV34" s="45">
        <f t="shared" si="18"/>
        <v>13.69395098039216</v>
      </c>
      <c r="CW34" s="45">
        <v>4</v>
      </c>
      <c r="CX34" s="45">
        <f t="shared" si="19"/>
        <v>48.705882352941181</v>
      </c>
      <c r="CY34" s="48">
        <f t="shared" si="20"/>
        <v>179.02234313725492</v>
      </c>
      <c r="CZ34" s="48">
        <f t="shared" si="21"/>
        <v>159.84137780112044</v>
      </c>
      <c r="DA34" s="45">
        <v>16.7</v>
      </c>
      <c r="DB34" s="48">
        <v>4.42</v>
      </c>
      <c r="DC34" s="45">
        <f t="shared" si="22"/>
        <v>3808.9683265447634</v>
      </c>
      <c r="DD34" s="45">
        <v>1.64</v>
      </c>
      <c r="DE34" s="45">
        <f t="shared" si="23"/>
        <v>0.37104072398190041</v>
      </c>
      <c r="DF34" s="45">
        <f t="shared" si="24"/>
        <v>1413.2823655052969</v>
      </c>
      <c r="DG34" s="45">
        <v>3403.489361702128</v>
      </c>
      <c r="DH34" s="45">
        <v>3125.3500000000008</v>
      </c>
      <c r="DI34" s="45">
        <f t="shared" si="25"/>
        <v>1156.3795000000002</v>
      </c>
      <c r="DJ34" s="45">
        <f t="shared" si="26"/>
        <v>1318.2726300000002</v>
      </c>
      <c r="DK34" s="45">
        <f t="shared" si="43"/>
        <v>1259.2910638297874</v>
      </c>
      <c r="DL34" s="47">
        <v>2.06</v>
      </c>
      <c r="DM34" s="47">
        <f t="shared" si="27"/>
        <v>2</v>
      </c>
      <c r="DN34" s="47">
        <v>2071</v>
      </c>
      <c r="DO34" s="47">
        <f t="shared" ref="DO34:DO65" si="52">DM34/DB34</f>
        <v>0.45248868778280543</v>
      </c>
      <c r="DP34" s="45">
        <f t="shared" ref="DP34:DP65" si="53">DL34*(43560/(DA34*6.667*0.454))</f>
        <v>1775.2205322810437</v>
      </c>
      <c r="DQ34" s="45">
        <f t="shared" ref="DQ34:DQ65" si="54">DN34*(43560/(DA34*6.667*0.454))*(1/1000)</f>
        <v>1784.6998652204084</v>
      </c>
      <c r="DR34" s="47">
        <v>0.5526441176470589</v>
      </c>
      <c r="DS34" s="47">
        <v>0.40432352941176469</v>
      </c>
      <c r="DT34" s="47">
        <v>0.41201176470588236</v>
      </c>
      <c r="DU34" s="47">
        <v>0.34309117647058818</v>
      </c>
      <c r="DV34" s="47">
        <v>0.21161764705882355</v>
      </c>
      <c r="DW34" s="47">
        <v>0.19376176470588233</v>
      </c>
      <c r="DX34" s="47">
        <v>0.23379308823529407</v>
      </c>
      <c r="DY34" s="47">
        <v>0.14565985294117648</v>
      </c>
      <c r="DZ34" s="47">
        <v>8.1811794117647066E-2</v>
      </c>
      <c r="EA34" s="47">
        <v>-9.5033529411764715E-3</v>
      </c>
      <c r="EB34" s="47">
        <v>0.15494370588235293</v>
      </c>
      <c r="EC34" s="47">
        <v>0.44608644117647073</v>
      </c>
      <c r="ED34" s="47">
        <v>0.48070123529411762</v>
      </c>
      <c r="EE34" s="47">
        <v>0.13147352941176471</v>
      </c>
      <c r="EF34" s="47">
        <v>0.61082094117647046</v>
      </c>
      <c r="EG34" s="47">
        <v>1.0657075000000003</v>
      </c>
      <c r="EH34" s="47">
        <v>0.66267058823529412</v>
      </c>
      <c r="EI34" s="47">
        <v>1.0566224705882352</v>
      </c>
      <c r="EJ34" s="47">
        <v>0.70758255882352938</v>
      </c>
      <c r="EK34" s="45">
        <v>0.57403750000000009</v>
      </c>
      <c r="EL34" s="45">
        <v>0.41904374999999999</v>
      </c>
      <c r="EM34" s="45">
        <v>0.4115625</v>
      </c>
      <c r="EN34" s="45">
        <v>0.37461875</v>
      </c>
      <c r="EO34" s="45">
        <v>0.25840000000000002</v>
      </c>
      <c r="EP34" s="45">
        <v>0.23630000000000001</v>
      </c>
      <c r="EQ34" s="45">
        <v>0.210080875</v>
      </c>
      <c r="ER34" s="45">
        <v>0.16467193750000003</v>
      </c>
      <c r="ES34" s="45">
        <v>5.5906124999999987E-2</v>
      </c>
      <c r="ET34" s="45">
        <v>8.8897500000000018E-3</v>
      </c>
      <c r="EU34" s="45">
        <v>0.15601024999999999</v>
      </c>
      <c r="EV34" s="45">
        <v>0.37898349999999992</v>
      </c>
      <c r="EW34" s="45">
        <v>0.41658537500000009</v>
      </c>
      <c r="EX34" s="45">
        <v>0.11621875000000004</v>
      </c>
      <c r="EY34" s="45">
        <v>0.53256974999999995</v>
      </c>
      <c r="EZ34" s="45">
        <v>0.94835868749999996</v>
      </c>
      <c r="FA34" s="45">
        <v>0.74179424999999988</v>
      </c>
      <c r="FB34" s="45">
        <v>0.95513556249999998</v>
      </c>
      <c r="FC34" s="45">
        <v>0.776350125</v>
      </c>
      <c r="FD34" s="47">
        <v>0.64675555555555553</v>
      </c>
      <c r="FE34" s="47">
        <v>0.44975555555555563</v>
      </c>
      <c r="FF34" s="47">
        <v>0.44294444444444436</v>
      </c>
      <c r="FG34" s="47">
        <v>0.39144444444444448</v>
      </c>
      <c r="FH34" s="47">
        <v>0.28203333333333336</v>
      </c>
      <c r="FI34" s="47">
        <v>0.24882777777777779</v>
      </c>
      <c r="FJ34" s="47">
        <v>0.24574994444444442</v>
      </c>
      <c r="FK34" s="47">
        <v>0.18681777777777778</v>
      </c>
      <c r="FL34" s="47">
        <v>6.9296333333333335E-2</v>
      </c>
      <c r="FM34" s="47">
        <v>7.5659444444444446E-3</v>
      </c>
      <c r="FN34" s="47">
        <v>0.1795079444444444</v>
      </c>
      <c r="FO34" s="47">
        <v>0.39250538888888897</v>
      </c>
      <c r="FP34" s="47">
        <v>0.44412566666666664</v>
      </c>
      <c r="FQ34" s="47">
        <v>0.10941111111111111</v>
      </c>
      <c r="FR34" s="47">
        <v>0.65222094444444456</v>
      </c>
      <c r="FS34" s="47">
        <v>0.96167555555555539</v>
      </c>
      <c r="FT34" s="47">
        <v>0.72977655555555543</v>
      </c>
      <c r="FU34" s="47">
        <v>0.96733155555555561</v>
      </c>
      <c r="FV34" s="47">
        <v>0.77061716666666658</v>
      </c>
      <c r="FW34" s="47">
        <v>0.63915652173913051</v>
      </c>
      <c r="FX34" s="47">
        <v>0.42016956521739129</v>
      </c>
      <c r="FY34" s="47">
        <v>0.42208260869565217</v>
      </c>
      <c r="FZ34" s="47">
        <v>0.36890869565217388</v>
      </c>
      <c r="GA34" s="47">
        <v>0.27333913043478253</v>
      </c>
      <c r="GB34" s="47">
        <v>0.2359478260869565</v>
      </c>
      <c r="GC34" s="47">
        <v>0.26795017391304349</v>
      </c>
      <c r="GD34" s="47">
        <v>0.20439834782608696</v>
      </c>
      <c r="GE34" s="47">
        <v>6.490065217391304E-2</v>
      </c>
      <c r="GF34" s="47">
        <v>-2.3707826086956526E-3</v>
      </c>
      <c r="GG34" s="47">
        <v>0.20664013043478263</v>
      </c>
      <c r="GH34" s="47">
        <v>0.40075969565217406</v>
      </c>
      <c r="GI34" s="47">
        <v>0.4605815652173913</v>
      </c>
      <c r="GJ34" s="47">
        <v>9.5569565217391308E-2</v>
      </c>
      <c r="GK34" s="47">
        <v>0.73319434782608695</v>
      </c>
      <c r="GL34" s="47">
        <v>1.0112656086956522</v>
      </c>
      <c r="GM34" s="47">
        <v>0.77074530434782595</v>
      </c>
      <c r="GN34" s="47">
        <v>1.0088506086956524</v>
      </c>
      <c r="GO34" s="47">
        <v>0.80962204347826094</v>
      </c>
      <c r="GP34" s="47">
        <v>0.53692399999999996</v>
      </c>
      <c r="GQ34" s="47">
        <v>0.34750399999999998</v>
      </c>
      <c r="GR34" s="47">
        <v>0.312112</v>
      </c>
      <c r="GS34" s="47">
        <v>0.31309600000000004</v>
      </c>
      <c r="GT34" s="47">
        <v>0.21586399999999997</v>
      </c>
      <c r="GU34" s="47">
        <v>0.18673999999999999</v>
      </c>
      <c r="GV34" s="47">
        <v>0.26237312000000002</v>
      </c>
      <c r="GW34" s="47">
        <v>0.26385168000000003</v>
      </c>
      <c r="GX34" s="47">
        <v>5.175260000000001E-2</v>
      </c>
      <c r="GY34" s="47">
        <v>5.3337000000000009E-2</v>
      </c>
      <c r="GZ34" s="47">
        <v>0.21365667999999999</v>
      </c>
      <c r="HA34" s="47">
        <v>0.42568944000000003</v>
      </c>
      <c r="HB34" s="47">
        <v>0.48308008000000002</v>
      </c>
      <c r="HC34" s="47">
        <v>9.7231999999999985E-2</v>
      </c>
      <c r="HD34" s="47">
        <v>0.71556291999999999</v>
      </c>
      <c r="HE34" s="47">
        <v>0.81416443999999999</v>
      </c>
      <c r="HF34" s="47">
        <v>0.81785132000000016</v>
      </c>
      <c r="HG34" s="47">
        <v>0.84671052000000002</v>
      </c>
      <c r="HH34" s="47">
        <v>0.84983859999999989</v>
      </c>
      <c r="HI34" s="45">
        <v>0.54148333333333354</v>
      </c>
      <c r="HJ34" s="45">
        <v>0.30983666666666654</v>
      </c>
      <c r="HK34" s="45">
        <v>0.22976666666666659</v>
      </c>
      <c r="HL34" s="45">
        <v>0.22355000000000003</v>
      </c>
      <c r="HM34" s="45">
        <v>0.18197666666666673</v>
      </c>
      <c r="HN34" s="45">
        <v>0.1598933333333333</v>
      </c>
      <c r="HO34" s="45">
        <v>0.41392930000000006</v>
      </c>
      <c r="HP34" s="45">
        <v>0.40279236666666657</v>
      </c>
      <c r="HQ34" s="45">
        <v>0.16140080000000001</v>
      </c>
      <c r="HR34" s="45">
        <v>0.14830536666666663</v>
      </c>
      <c r="HS34" s="45">
        <v>0.27127700000000005</v>
      </c>
      <c r="HT34" s="45">
        <v>0.49558836666666661</v>
      </c>
      <c r="HU34" s="45">
        <v>0.54267573333333352</v>
      </c>
      <c r="HV34" s="45">
        <v>4.1573333333333316E-2</v>
      </c>
      <c r="HW34" s="45">
        <v>1.4306243333333331</v>
      </c>
      <c r="HX34" s="45">
        <v>0.67785653333333351</v>
      </c>
      <c r="HY34" s="45">
        <v>0.65791266666666648</v>
      </c>
      <c r="HZ34" s="45">
        <v>0.74637963333333313</v>
      </c>
      <c r="IA34" s="45">
        <v>0.73078536666666682</v>
      </c>
      <c r="IB34" s="48">
        <v>41.76</v>
      </c>
      <c r="IC34" s="48">
        <v>42.628333333</v>
      </c>
      <c r="ID34" s="48">
        <v>105.88333333</v>
      </c>
      <c r="IE34" s="48">
        <f t="shared" si="47"/>
        <v>25.116666670000001</v>
      </c>
      <c r="IF34" s="48">
        <f t="shared" si="29"/>
        <v>10.116801610787084</v>
      </c>
      <c r="IG34" s="47">
        <v>0.55269999999999997</v>
      </c>
      <c r="IH34" s="47">
        <v>0.29770000000000002</v>
      </c>
      <c r="II34" s="47">
        <v>0.152</v>
      </c>
      <c r="IJ34" s="47">
        <v>0.16850000000000001</v>
      </c>
      <c r="IK34" s="47">
        <v>0.14330000000000001</v>
      </c>
      <c r="IL34" s="47">
        <v>0.1283</v>
      </c>
      <c r="IM34" s="47">
        <v>0.53069999999999995</v>
      </c>
      <c r="IN34" s="47">
        <v>0.56659999999999999</v>
      </c>
      <c r="IO34" s="47">
        <v>0.27689999999999998</v>
      </c>
      <c r="IP34" s="47">
        <v>0.3241</v>
      </c>
      <c r="IQ34" s="47">
        <v>0.29859999999999998</v>
      </c>
      <c r="IR34" s="47">
        <v>0.58620000000000005</v>
      </c>
      <c r="IS34" s="47">
        <v>0.62139999999999995</v>
      </c>
      <c r="IT34" s="47">
        <v>2.52E-2</v>
      </c>
      <c r="IU34" s="47">
        <v>2.2961</v>
      </c>
      <c r="IV34" s="47">
        <v>0.52849999999999997</v>
      </c>
      <c r="IW34" s="47">
        <v>0.56369999999999998</v>
      </c>
      <c r="IX34" s="47">
        <v>0.63680000000000003</v>
      </c>
      <c r="IY34" s="47">
        <v>0.66390000000000005</v>
      </c>
      <c r="IZ34" s="48">
        <v>36.65</v>
      </c>
      <c r="JA34" s="48">
        <v>37.06</v>
      </c>
      <c r="JB34" s="48">
        <v>105.58214286</v>
      </c>
      <c r="JC34" s="48">
        <f t="shared" si="30"/>
        <v>41.417857139999995</v>
      </c>
      <c r="JD34" s="48">
        <f t="shared" si="31"/>
        <v>23.467357855523996</v>
      </c>
      <c r="JE34" s="47">
        <v>0.39338611111111105</v>
      </c>
      <c r="JF34" s="47">
        <v>0.19822777777777778</v>
      </c>
      <c r="JG34" s="47">
        <v>0.11873333333333333</v>
      </c>
      <c r="JH34" s="47">
        <v>0.12222499999999997</v>
      </c>
      <c r="JI34" s="47">
        <v>9.8719444444444429E-2</v>
      </c>
      <c r="JJ34" s="47">
        <v>8.4791666666666682E-2</v>
      </c>
      <c r="JK34" s="47">
        <v>0.52478602777777761</v>
      </c>
      <c r="JL34" s="47">
        <v>0.53521852777777768</v>
      </c>
      <c r="JM34" s="47">
        <v>0.23644038888888888</v>
      </c>
      <c r="JN34" s="47">
        <v>0.25029422222222225</v>
      </c>
      <c r="JO34" s="47">
        <v>0.32939600000000002</v>
      </c>
      <c r="JP34" s="47">
        <v>0.59794691666666666</v>
      </c>
      <c r="JQ34" s="47">
        <v>0.64455283333333324</v>
      </c>
      <c r="JR34" s="47">
        <v>2.3505555555555557E-2</v>
      </c>
      <c r="JS34" s="47">
        <v>2.2240053611111112</v>
      </c>
      <c r="JT34" s="47">
        <v>0.61603733333333333</v>
      </c>
      <c r="JU34" s="47">
        <v>0.62798983333333325</v>
      </c>
      <c r="JV34" s="47">
        <v>0.71061302777777791</v>
      </c>
      <c r="JW34" s="47">
        <v>0.71953047222222255</v>
      </c>
      <c r="JX34" s="48">
        <v>41.547777777999997</v>
      </c>
      <c r="JY34" s="48">
        <v>40.369999999999997</v>
      </c>
      <c r="JZ34" s="48">
        <v>133.44444444000001</v>
      </c>
      <c r="KA34" s="48">
        <f t="shared" si="32"/>
        <v>32.555555559999988</v>
      </c>
      <c r="KB34" s="48">
        <f t="shared" si="33"/>
        <v>17.424336517810836</v>
      </c>
      <c r="KC34" s="47">
        <v>0.51772941176470599</v>
      </c>
      <c r="KD34" s="47">
        <v>0.2399367647058824</v>
      </c>
      <c r="KE34" s="47">
        <v>9.9830882352941186E-2</v>
      </c>
      <c r="KF34" s="47">
        <v>0.11352941176470588</v>
      </c>
      <c r="KG34" s="47">
        <v>0.10063382352941176</v>
      </c>
      <c r="KH34" s="47">
        <v>8.6117647058823521E-2</v>
      </c>
      <c r="KI34" s="47">
        <v>0.63735849999999994</v>
      </c>
      <c r="KJ34" s="47">
        <v>0.67300222058823511</v>
      </c>
      <c r="KK34" s="47">
        <v>0.3549203823529411</v>
      </c>
      <c r="KL34" s="47">
        <v>0.40925332352941168</v>
      </c>
      <c r="KM34" s="47">
        <v>0.36588013235294126</v>
      </c>
      <c r="KN34" s="47">
        <v>0.67219386764705913</v>
      </c>
      <c r="KO34" s="47">
        <v>0.71292539705882341</v>
      </c>
      <c r="KP34" s="47">
        <v>1.289558823529412E-2</v>
      </c>
      <c r="KQ34" s="47">
        <v>3.5620602941176474</v>
      </c>
      <c r="KR34" s="47">
        <v>0.54548929411764702</v>
      </c>
      <c r="KS34" s="47">
        <v>0.57489025000000005</v>
      </c>
      <c r="KT34" s="47">
        <v>0.66701435294117628</v>
      </c>
      <c r="KU34" s="47">
        <v>0.68852930882352936</v>
      </c>
      <c r="KV34" s="48">
        <v>38.129714286000002</v>
      </c>
      <c r="KW34" s="48">
        <v>40.091142857000001</v>
      </c>
      <c r="KX34" s="48">
        <v>113.20571429</v>
      </c>
      <c r="KY34" s="48">
        <f t="shared" si="44"/>
        <v>57.794285709999997</v>
      </c>
      <c r="KZ34" s="48">
        <f t="shared" si="45"/>
        <v>38.895682620140903</v>
      </c>
      <c r="LA34" s="47">
        <v>0.56865555555555558</v>
      </c>
      <c r="LB34" s="47">
        <v>0.25557037037037039</v>
      </c>
      <c r="LC34" s="47">
        <v>7.8788888888888894E-2</v>
      </c>
      <c r="LD34" s="47">
        <v>0.1111074074074074</v>
      </c>
      <c r="LE34" s="47">
        <v>0.10232222222222223</v>
      </c>
      <c r="LF34" s="47">
        <v>9.1914814814814838E-2</v>
      </c>
      <c r="LG34" s="47">
        <v>0.66979103703703702</v>
      </c>
      <c r="LH34" s="47">
        <v>0.75280374074074086</v>
      </c>
      <c r="LI34" s="47">
        <v>0.39057874074074084</v>
      </c>
      <c r="LJ34" s="47">
        <v>0.52485355555555546</v>
      </c>
      <c r="LK34" s="47">
        <v>0.37911759259259264</v>
      </c>
      <c r="LL34" s="47">
        <v>0.6925755185185184</v>
      </c>
      <c r="LM34" s="47">
        <v>0.71954811111111083</v>
      </c>
      <c r="LN34" s="47">
        <v>8.7851851851851875E-3</v>
      </c>
      <c r="LO34" s="47">
        <v>4.1204921481481485</v>
      </c>
      <c r="LP34" s="47">
        <v>0.50460211111111108</v>
      </c>
      <c r="LQ34" s="47">
        <v>0.56678788888888887</v>
      </c>
      <c r="LR34" s="47">
        <v>0.64056899999999983</v>
      </c>
      <c r="LS34" s="47">
        <v>0.68565248148148139</v>
      </c>
      <c r="LT34" s="47">
        <f t="shared" si="34"/>
        <v>0.47971254119724011</v>
      </c>
      <c r="LU34" s="48">
        <v>29.798333332999999</v>
      </c>
      <c r="LV34" s="48">
        <v>42.453333333000003</v>
      </c>
      <c r="LW34" s="48">
        <v>109.8</v>
      </c>
      <c r="LX34" s="48">
        <f t="shared" si="46"/>
        <v>79.2</v>
      </c>
      <c r="LY34" s="48">
        <f t="shared" si="35"/>
        <v>59.622056266666675</v>
      </c>
      <c r="LZ34" s="47">
        <v>0.5083363636363637</v>
      </c>
      <c r="MA34" s="47">
        <v>0.21439545454545456</v>
      </c>
      <c r="MB34" s="47">
        <v>6.9177272727272712E-2</v>
      </c>
      <c r="MC34" s="47">
        <v>9.4854545454545441E-2</v>
      </c>
      <c r="MD34" s="47">
        <v>8.3731818181818185E-2</v>
      </c>
      <c r="ME34" s="47">
        <v>7.5499999999999998E-2</v>
      </c>
      <c r="MF34" s="47">
        <v>0.6810440909090909</v>
      </c>
      <c r="MG34" s="47">
        <v>0.75507872727272729</v>
      </c>
      <c r="MH34" s="47">
        <v>0.38158872727272725</v>
      </c>
      <c r="MI34" s="47">
        <v>0.50604263636363644</v>
      </c>
      <c r="MJ34" s="47">
        <v>0.40597122727272733</v>
      </c>
      <c r="MK34" s="47">
        <v>0.71333268181818188</v>
      </c>
      <c r="ML34" s="47">
        <v>0.73866722727272716</v>
      </c>
      <c r="MM34" s="47">
        <v>1.1122727272727274E-2</v>
      </c>
      <c r="MN34" s="47">
        <v>4.3626258181818196</v>
      </c>
      <c r="MO34" s="47">
        <v>0.53937868181818183</v>
      </c>
      <c r="MP34" s="47">
        <v>0.59753599999999985</v>
      </c>
      <c r="MQ34" s="47">
        <v>0.67221181818181819</v>
      </c>
      <c r="MR34" s="47">
        <v>0.7135778181818182</v>
      </c>
      <c r="MS34" s="47">
        <f t="shared" si="36"/>
        <v>0.37596614560746455</v>
      </c>
      <c r="MT34" s="46">
        <v>-9999</v>
      </c>
      <c r="MU34" s="46">
        <v>-9999</v>
      </c>
      <c r="MV34" s="46">
        <v>-9999</v>
      </c>
      <c r="MW34" s="46">
        <v>-9999</v>
      </c>
      <c r="MX34" s="46">
        <v>-9999</v>
      </c>
      <c r="MY34" s="47">
        <v>0.48019411764705877</v>
      </c>
      <c r="MZ34" s="47">
        <v>0.20909411764705882</v>
      </c>
      <c r="NA34" s="47">
        <v>6.8305882352941188E-2</v>
      </c>
      <c r="NB34" s="47">
        <v>8.5414705882352948E-2</v>
      </c>
      <c r="NC34" s="47">
        <v>8.325588235294118E-2</v>
      </c>
      <c r="ND34" s="47">
        <v>7.1379411764705858E-2</v>
      </c>
      <c r="NE34" s="47">
        <v>0.69559808823529412</v>
      </c>
      <c r="NF34" s="47">
        <v>0.74826761764705874</v>
      </c>
      <c r="NG34" s="47">
        <v>0.41820232352941172</v>
      </c>
      <c r="NH34" s="47">
        <v>0.50521082352941171</v>
      </c>
      <c r="NI34" s="47">
        <v>0.39213735294117635</v>
      </c>
      <c r="NJ34" s="47">
        <v>0.70237305882352952</v>
      </c>
      <c r="NK34" s="47">
        <v>0.73936788235294115</v>
      </c>
      <c r="NL34" s="47">
        <v>2.1588235294117651E-3</v>
      </c>
      <c r="NM34" s="47">
        <v>4.630749176470589</v>
      </c>
      <c r="NN34" s="47">
        <v>0.52446670588235289</v>
      </c>
      <c r="NO34" s="47">
        <v>0.56379844117647071</v>
      </c>
      <c r="NP34" s="47">
        <v>0.65798705882352948</v>
      </c>
      <c r="NQ34" s="47">
        <v>0.68627585294117643</v>
      </c>
      <c r="NR34" s="47">
        <f t="shared" si="38"/>
        <v>0.35525292263581271</v>
      </c>
      <c r="NS34" s="47">
        <v>0.5342349999999999</v>
      </c>
      <c r="NT34" s="47">
        <v>0.24532499999999996</v>
      </c>
      <c r="NU34" s="47">
        <v>5.7470000000000021E-2</v>
      </c>
      <c r="NV34" s="47">
        <v>8.9924999999999991E-2</v>
      </c>
      <c r="NW34" s="47">
        <v>8.0845E-2</v>
      </c>
      <c r="NX34" s="47">
        <v>7.4877500000000013E-2</v>
      </c>
      <c r="NY34" s="47">
        <v>0.70889637499999991</v>
      </c>
      <c r="NZ34" s="47">
        <v>0.80272840000000001</v>
      </c>
      <c r="OA34" s="47">
        <v>0.46152232499999996</v>
      </c>
      <c r="OB34" s="47">
        <v>0.61806442499999992</v>
      </c>
      <c r="OC34" s="47">
        <v>0.36900079999999996</v>
      </c>
      <c r="OD34" s="47">
        <v>0.73502632499999998</v>
      </c>
      <c r="OE34" s="47">
        <v>0.75192332499999992</v>
      </c>
      <c r="OF34" s="47">
        <v>9.0800000000000047E-3</v>
      </c>
      <c r="OG34" s="47">
        <v>4.9465192999999994</v>
      </c>
      <c r="OH34" s="47">
        <v>0.45966315000000008</v>
      </c>
      <c r="OI34" s="47">
        <v>0.52037877499999996</v>
      </c>
      <c r="OJ34" s="47">
        <v>0.60499107500000004</v>
      </c>
      <c r="OK34" s="47">
        <v>0.64936819999999984</v>
      </c>
      <c r="OL34" s="47">
        <f t="shared" si="39"/>
        <v>0.66923311075343594</v>
      </c>
      <c r="OM34" s="47">
        <v>139.07142857142858</v>
      </c>
      <c r="ON34" s="48">
        <f t="shared" si="50"/>
        <v>63.928571428571416</v>
      </c>
      <c r="OO34" s="48">
        <f t="shared" si="40"/>
        <v>51.31727985714285</v>
      </c>
      <c r="OP34" s="47">
        <v>0.58638888888888863</v>
      </c>
      <c r="OQ34" s="47">
        <v>0.24288611111111105</v>
      </c>
      <c r="OR34" s="47">
        <v>4.8019444444444448E-2</v>
      </c>
      <c r="OS34" s="47">
        <v>7.7475000000000016E-2</v>
      </c>
      <c r="OT34" s="47">
        <v>7.4841666666666654E-2</v>
      </c>
      <c r="OU34" s="47">
        <v>7.1075000000000013E-2</v>
      </c>
      <c r="OV34" s="47">
        <v>0.76577311111111124</v>
      </c>
      <c r="OW34" s="47">
        <v>0.84750163888888919</v>
      </c>
      <c r="OX34" s="47">
        <v>0.51491730555555559</v>
      </c>
      <c r="OY34" s="47">
        <v>0.6680961666666666</v>
      </c>
      <c r="OZ34" s="47">
        <v>0.41426983333333328</v>
      </c>
      <c r="PA34" s="47">
        <v>0.77288488888888873</v>
      </c>
      <c r="PB34" s="47">
        <v>0.78307908333333354</v>
      </c>
      <c r="PC34" s="47">
        <v>2.6333333333333334E-3</v>
      </c>
      <c r="PD34" s="47">
        <v>6.569166583333331</v>
      </c>
      <c r="PE34" s="47">
        <v>0.48904205555555563</v>
      </c>
      <c r="PF34" s="47">
        <v>0.54116288888888908</v>
      </c>
      <c r="PG34" s="47">
        <v>0.63860969444444471</v>
      </c>
      <c r="PH34" s="47">
        <v>0.67545119444444457</v>
      </c>
      <c r="PI34" s="47">
        <f t="shared" si="41"/>
        <v>0.81831839172660203</v>
      </c>
      <c r="PJ34" s="48">
        <v>123.85294117647059</v>
      </c>
      <c r="PK34" s="48">
        <f t="shared" ref="PK34:PK65" si="55">AS34-PJ34</f>
        <v>79.147058823529406</v>
      </c>
      <c r="PL34" s="45">
        <f t="shared" si="42"/>
        <v>67.077262066176488</v>
      </c>
    </row>
    <row r="35" spans="1:428" x14ac:dyDescent="0.25">
      <c r="A35" s="45">
        <v>34</v>
      </c>
      <c r="B35" s="45">
        <v>5</v>
      </c>
      <c r="C35" s="45">
        <v>105</v>
      </c>
      <c r="D35" s="45">
        <v>1</v>
      </c>
      <c r="E35" s="45" t="s">
        <v>65</v>
      </c>
      <c r="F35" s="45">
        <v>6</v>
      </c>
      <c r="G35" s="45">
        <f t="shared" si="7"/>
        <v>116.48000000000002</v>
      </c>
      <c r="H35" s="45">
        <v>104</v>
      </c>
      <c r="I35" s="46">
        <v>-9999</v>
      </c>
      <c r="J35" s="46">
        <v>-9999</v>
      </c>
      <c r="K35" s="46">
        <v>-9999</v>
      </c>
      <c r="L35" s="46">
        <v>-9999</v>
      </c>
      <c r="M35" s="46">
        <v>-9999</v>
      </c>
      <c r="N35" s="46">
        <v>-9999</v>
      </c>
      <c r="O35" s="48">
        <v>9.9</v>
      </c>
      <c r="P35" s="48">
        <v>9.9</v>
      </c>
      <c r="Q35" s="48">
        <v>9.9</v>
      </c>
      <c r="R35" s="48">
        <v>27.666666666666668</v>
      </c>
      <c r="S35" s="48">
        <v>38.333333333333336</v>
      </c>
      <c r="T35" s="48">
        <v>37.666666666666664</v>
      </c>
      <c r="U35" s="48">
        <v>49.666666666666664</v>
      </c>
      <c r="V35" s="48">
        <v>48.666666666666664</v>
      </c>
      <c r="W35" s="48">
        <v>60.666666666666664</v>
      </c>
      <c r="X35" s="48">
        <v>57.333333333333336</v>
      </c>
      <c r="Y35" s="48">
        <v>65.666666666666671</v>
      </c>
      <c r="Z35" s="48">
        <v>71.666666666666671</v>
      </c>
      <c r="AA35" s="48">
        <v>83</v>
      </c>
      <c r="AB35" s="48">
        <v>80.666666666666671</v>
      </c>
      <c r="AC35" s="48">
        <v>89.666666666666671</v>
      </c>
      <c r="AD35" s="48">
        <v>82.666666666666671</v>
      </c>
      <c r="AE35" s="48">
        <v>93.666666666666671</v>
      </c>
      <c r="AF35" s="48">
        <f t="shared" si="8"/>
        <v>78.333333333333329</v>
      </c>
      <c r="AG35" s="48">
        <f t="shared" si="9"/>
        <v>78.333333333333329</v>
      </c>
      <c r="AH35" s="48">
        <v>78.666666666666671</v>
      </c>
      <c r="AI35" s="48">
        <v>85.666666666666671</v>
      </c>
      <c r="AJ35" s="48">
        <v>131</v>
      </c>
      <c r="AK35" s="48">
        <v>147</v>
      </c>
      <c r="AL35" s="48">
        <v>166</v>
      </c>
      <c r="AM35" s="48">
        <v>171</v>
      </c>
      <c r="AN35" s="48">
        <v>178</v>
      </c>
      <c r="AO35" s="48">
        <v>189</v>
      </c>
      <c r="AP35" s="48">
        <v>199</v>
      </c>
      <c r="AQ35" s="48">
        <v>199</v>
      </c>
      <c r="AR35" s="48">
        <v>201</v>
      </c>
      <c r="AS35" s="48">
        <v>203</v>
      </c>
      <c r="AT35" s="43">
        <v>-9999</v>
      </c>
      <c r="AU35" s="43">
        <v>-9999</v>
      </c>
      <c r="AV35" s="43">
        <v>-9999</v>
      </c>
      <c r="AW35" s="43">
        <v>-9999</v>
      </c>
      <c r="AX35" s="43">
        <v>-9999</v>
      </c>
      <c r="AY35" s="43">
        <v>-9999</v>
      </c>
      <c r="AZ35" s="43">
        <v>-9999</v>
      </c>
      <c r="BA35" s="43">
        <v>-9999</v>
      </c>
      <c r="BB35" s="43">
        <v>-9999</v>
      </c>
      <c r="BC35" s="43">
        <v>-9999</v>
      </c>
      <c r="BD35" s="43">
        <v>-9999</v>
      </c>
      <c r="BE35" s="43">
        <v>-9999</v>
      </c>
      <c r="BF35" s="43">
        <v>-9999</v>
      </c>
      <c r="BG35" s="43">
        <v>-9999</v>
      </c>
      <c r="BH35" s="43">
        <v>-9999</v>
      </c>
      <c r="BI35" s="43">
        <v>-9999</v>
      </c>
      <c r="BJ35" s="43">
        <v>-9999</v>
      </c>
      <c r="BK35" s="43">
        <v>-9999</v>
      </c>
      <c r="BL35" s="43">
        <v>-9999</v>
      </c>
      <c r="BM35" s="43">
        <v>-9999</v>
      </c>
      <c r="BN35" s="43">
        <v>-9999</v>
      </c>
      <c r="BO35" s="43">
        <v>-9999</v>
      </c>
      <c r="BP35" s="43">
        <v>-9999</v>
      </c>
      <c r="BQ35" s="43">
        <v>-9999</v>
      </c>
      <c r="BR35" s="43">
        <v>-9999</v>
      </c>
      <c r="BS35" s="43">
        <v>-9999</v>
      </c>
      <c r="BT35" s="43">
        <v>-9999</v>
      </c>
      <c r="BU35" s="43">
        <v>-9999</v>
      </c>
      <c r="BV35" s="43">
        <v>-9999</v>
      </c>
      <c r="BW35" s="43">
        <v>-9999</v>
      </c>
      <c r="BX35" s="48">
        <v>259.62</v>
      </c>
      <c r="BY35" s="45">
        <v>10</v>
      </c>
      <c r="BZ35" s="45">
        <v>288.45999999999998</v>
      </c>
      <c r="CA35" s="45">
        <v>87</v>
      </c>
      <c r="CB35" s="45">
        <v>86.310000000000016</v>
      </c>
      <c r="CC35" s="45">
        <v>192.14</v>
      </c>
      <c r="CD35" s="45">
        <v>108.49000000000001</v>
      </c>
      <c r="CE35" s="45">
        <v>86.33</v>
      </c>
      <c r="CF35" s="48">
        <f t="shared" si="10"/>
        <v>846.37254901960785</v>
      </c>
      <c r="CG35" s="48">
        <f t="shared" si="11"/>
        <v>755.68977591036412</v>
      </c>
      <c r="CH35" s="48">
        <f t="shared" si="51"/>
        <v>2545.294117647059</v>
      </c>
      <c r="CI35" s="48">
        <f t="shared" si="1"/>
        <v>2828.0392156862745</v>
      </c>
      <c r="CJ35" s="48">
        <f t="shared" si="12"/>
        <v>846.17647058823536</v>
      </c>
      <c r="CK35" s="48">
        <f t="shared" si="12"/>
        <v>1883.7254901960782</v>
      </c>
      <c r="CL35" s="48">
        <f t="shared" si="13"/>
        <v>8103.2352941176468</v>
      </c>
      <c r="CM35" s="48">
        <f t="shared" si="14"/>
        <v>1063.6274509803923</v>
      </c>
      <c r="CN35" s="48">
        <v>49.34</v>
      </c>
      <c r="CO35" s="48">
        <v>61.17</v>
      </c>
      <c r="CP35" s="48">
        <f t="shared" si="15"/>
        <v>-2.019999999999996</v>
      </c>
      <c r="CQ35" s="45">
        <v>3.46</v>
      </c>
      <c r="CR35" s="45">
        <f t="shared" si="16"/>
        <v>88.067176470588237</v>
      </c>
      <c r="CS35" s="45">
        <v>1.23</v>
      </c>
      <c r="CT35" s="45">
        <f t="shared" si="17"/>
        <v>34.784882352941175</v>
      </c>
      <c r="CU35" s="45">
        <v>1.96</v>
      </c>
      <c r="CV35" s="45">
        <f t="shared" si="18"/>
        <v>16.585058823529412</v>
      </c>
      <c r="CW35" s="45">
        <v>3.85</v>
      </c>
      <c r="CX35" s="45">
        <f t="shared" si="19"/>
        <v>40.949656862745101</v>
      </c>
      <c r="CY35" s="48">
        <f t="shared" si="20"/>
        <v>180.3867745098039</v>
      </c>
      <c r="CZ35" s="48">
        <f t="shared" si="21"/>
        <v>161.05962009803918</v>
      </c>
      <c r="DA35" s="45">
        <v>16.7</v>
      </c>
      <c r="DB35" s="48">
        <v>4.5</v>
      </c>
      <c r="DC35" s="45">
        <f t="shared" si="22"/>
        <v>3877.9089297401438</v>
      </c>
      <c r="DD35" s="45">
        <v>2.02</v>
      </c>
      <c r="DE35" s="46">
        <v>-9999</v>
      </c>
      <c r="DF35" s="45">
        <f t="shared" si="24"/>
        <v>1740.7502306833535</v>
      </c>
      <c r="DG35" s="46">
        <v>-9999</v>
      </c>
      <c r="DH35" s="45">
        <v>4170.8625000000002</v>
      </c>
      <c r="DI35" s="45">
        <f t="shared" si="25"/>
        <v>1543.2191250000001</v>
      </c>
      <c r="DJ35" s="45">
        <f t="shared" si="26"/>
        <v>1759.2698025</v>
      </c>
      <c r="DK35" s="46">
        <v>-9999</v>
      </c>
      <c r="DL35" s="47">
        <v>2.66</v>
      </c>
      <c r="DM35" s="47">
        <f t="shared" si="27"/>
        <v>2.6</v>
      </c>
      <c r="DN35" s="47">
        <v>2643</v>
      </c>
      <c r="DO35" s="47">
        <f t="shared" si="52"/>
        <v>0.57777777777777783</v>
      </c>
      <c r="DP35" s="45">
        <f t="shared" si="53"/>
        <v>2292.2750562463962</v>
      </c>
      <c r="DQ35" s="45">
        <f t="shared" si="54"/>
        <v>2277.6251780673779</v>
      </c>
      <c r="DR35" s="47">
        <v>0.54283749999999997</v>
      </c>
      <c r="DS35" s="47">
        <v>0.39743749999999994</v>
      </c>
      <c r="DT35" s="47">
        <v>0.39978749999999996</v>
      </c>
      <c r="DU35" s="47">
        <v>0.33619999999999994</v>
      </c>
      <c r="DV35" s="47">
        <v>0.20460000000000003</v>
      </c>
      <c r="DW35" s="47">
        <v>0.18903124999999998</v>
      </c>
      <c r="DX35" s="47">
        <v>0.23485406250000002</v>
      </c>
      <c r="DY35" s="47">
        <v>0.15157599999999999</v>
      </c>
      <c r="DZ35" s="47">
        <v>8.33688125E-2</v>
      </c>
      <c r="EA35" s="47">
        <v>-3.0108124999999996E-3</v>
      </c>
      <c r="EB35" s="47">
        <v>0.15450243749999998</v>
      </c>
      <c r="EC35" s="47">
        <v>0.45236662499999997</v>
      </c>
      <c r="ED35" s="47">
        <v>0.48321581250000006</v>
      </c>
      <c r="EE35" s="47">
        <v>0.13159999999999999</v>
      </c>
      <c r="EF35" s="47">
        <v>0.61455018750000001</v>
      </c>
      <c r="EG35" s="47">
        <v>1.0193510000000001</v>
      </c>
      <c r="EH35" s="47">
        <v>0.65677300000000005</v>
      </c>
      <c r="EI35" s="47">
        <v>1.0163418124999999</v>
      </c>
      <c r="EJ35" s="47">
        <v>0.70216849999999997</v>
      </c>
      <c r="EK35" s="45">
        <v>0.59593529411764712</v>
      </c>
      <c r="EL35" s="45">
        <v>0.43174705882352948</v>
      </c>
      <c r="EM35" s="45">
        <v>0.42491176470588238</v>
      </c>
      <c r="EN35" s="45">
        <v>0.38890588235294116</v>
      </c>
      <c r="EO35" s="45">
        <v>0.26788823529411782</v>
      </c>
      <c r="EP35" s="45">
        <v>0.24313529411764712</v>
      </c>
      <c r="EQ35" s="45">
        <v>0.21001364705882353</v>
      </c>
      <c r="ER35" s="45">
        <v>0.16728464705882362</v>
      </c>
      <c r="ES35" s="45">
        <v>5.2121588235294121E-2</v>
      </c>
      <c r="ET35" s="45">
        <v>7.8511176470588261E-3</v>
      </c>
      <c r="EU35" s="45">
        <v>0.15960511764705881</v>
      </c>
      <c r="EV35" s="45">
        <v>0.37958817647058823</v>
      </c>
      <c r="EW35" s="45">
        <v>0.42020923529411747</v>
      </c>
      <c r="EX35" s="45">
        <v>0.12101764705882352</v>
      </c>
      <c r="EY35" s="45">
        <v>0.5323345294117644</v>
      </c>
      <c r="EZ35" s="45">
        <v>0.95227935294117649</v>
      </c>
      <c r="FA35" s="45">
        <v>0.75792970588235287</v>
      </c>
      <c r="FB35" s="45">
        <v>0.95800294117647056</v>
      </c>
      <c r="FC35" s="45">
        <v>0.79043758823529409</v>
      </c>
      <c r="FD35" s="47">
        <v>0.65899047619047613</v>
      </c>
      <c r="FE35" s="47">
        <v>0.46133809523809527</v>
      </c>
      <c r="FF35" s="47">
        <v>0.45153809523809502</v>
      </c>
      <c r="FG35" s="47">
        <v>0.40045238095238095</v>
      </c>
      <c r="FH35" s="47">
        <v>0.28997619047619044</v>
      </c>
      <c r="FI35" s="47">
        <v>0.25365714285714286</v>
      </c>
      <c r="FJ35" s="47">
        <v>0.24386304761904753</v>
      </c>
      <c r="FK35" s="47">
        <v>0.1866674285714286</v>
      </c>
      <c r="FL35" s="47">
        <v>7.0669619047619037E-2</v>
      </c>
      <c r="FM35" s="47">
        <v>1.0789999999999998E-2</v>
      </c>
      <c r="FN35" s="47">
        <v>0.17625157142857142</v>
      </c>
      <c r="FO35" s="47">
        <v>0.38866566666666663</v>
      </c>
      <c r="FP35" s="47">
        <v>0.44401114285714288</v>
      </c>
      <c r="FQ35" s="47">
        <v>0.11047619047619045</v>
      </c>
      <c r="FR35" s="47">
        <v>0.64598285714285719</v>
      </c>
      <c r="FS35" s="47">
        <v>0.94694566666666669</v>
      </c>
      <c r="FT35" s="47">
        <v>0.72305328571428573</v>
      </c>
      <c r="FU35" s="47">
        <v>0.95482290476190479</v>
      </c>
      <c r="FV35" s="47">
        <v>0.76434861904761908</v>
      </c>
      <c r="FW35" s="47">
        <v>0.64054347826086966</v>
      </c>
      <c r="FX35" s="47">
        <v>0.4116695652173914</v>
      </c>
      <c r="FY35" s="47">
        <v>0.42367391304347829</v>
      </c>
      <c r="FZ35" s="47">
        <v>0.3672260869565217</v>
      </c>
      <c r="GA35" s="47">
        <v>0.27396521739130436</v>
      </c>
      <c r="GB35" s="47">
        <v>0.23577391304347833</v>
      </c>
      <c r="GC35" s="47">
        <v>0.27094082608695652</v>
      </c>
      <c r="GD35" s="47">
        <v>0.20350539130434786</v>
      </c>
      <c r="GE35" s="47">
        <v>5.7069869565217382E-2</v>
      </c>
      <c r="GF35" s="47">
        <v>-1.4359347826086956E-2</v>
      </c>
      <c r="GG35" s="47">
        <v>0.21722386956521739</v>
      </c>
      <c r="GH35" s="47">
        <v>0.40053926086956521</v>
      </c>
      <c r="GI35" s="47">
        <v>0.46155052173913036</v>
      </c>
      <c r="GJ35" s="47">
        <v>9.3260869565217369E-2</v>
      </c>
      <c r="GK35" s="47">
        <v>0.74456117391304344</v>
      </c>
      <c r="GL35" s="47">
        <v>1.0699246086956522</v>
      </c>
      <c r="GM35" s="47">
        <v>0.801755</v>
      </c>
      <c r="GN35" s="47">
        <v>1.0571758695652174</v>
      </c>
      <c r="GO35" s="47">
        <v>0.83673300000000006</v>
      </c>
      <c r="GP35" s="47">
        <v>0.53403666666666672</v>
      </c>
      <c r="GQ35" s="47">
        <v>0.33947999999999995</v>
      </c>
      <c r="GR35" s="47">
        <v>0.30493333333333322</v>
      </c>
      <c r="GS35" s="47">
        <v>0.30491333333333326</v>
      </c>
      <c r="GT35" s="47">
        <v>0.21256666666666665</v>
      </c>
      <c r="GU35" s="47">
        <v>0.18387333333333339</v>
      </c>
      <c r="GV35" s="47">
        <v>0.27253469999999996</v>
      </c>
      <c r="GW35" s="47">
        <v>0.27263589999999999</v>
      </c>
      <c r="GX35" s="47">
        <v>5.3330166666666658E-2</v>
      </c>
      <c r="GY35" s="47">
        <v>5.3401366666666679E-2</v>
      </c>
      <c r="GZ35" s="47">
        <v>0.22255623333333335</v>
      </c>
      <c r="HA35" s="47">
        <v>0.42991226666666654</v>
      </c>
      <c r="HB35" s="47">
        <v>0.48711310000000008</v>
      </c>
      <c r="HC35" s="47">
        <v>9.2346666666666646E-2</v>
      </c>
      <c r="HD35" s="47">
        <v>0.75364723333333339</v>
      </c>
      <c r="HE35" s="47">
        <v>0.82196673333333337</v>
      </c>
      <c r="HF35" s="47">
        <v>0.82004486666666654</v>
      </c>
      <c r="HG35" s="47">
        <v>0.85358790000000007</v>
      </c>
      <c r="HH35" s="47">
        <v>0.85261803333333341</v>
      </c>
      <c r="HI35" s="45">
        <v>0.54735666666666649</v>
      </c>
      <c r="HJ35" s="45">
        <v>0.31572666666666677</v>
      </c>
      <c r="HK35" s="45">
        <v>0.22737999999999997</v>
      </c>
      <c r="HL35" s="45">
        <v>0.2245733333333334</v>
      </c>
      <c r="HM35" s="45">
        <v>0.18630666666666673</v>
      </c>
      <c r="HN35" s="45">
        <v>0.16202</v>
      </c>
      <c r="HO35" s="45">
        <v>0.41555796666666656</v>
      </c>
      <c r="HP35" s="45">
        <v>0.41240583333333342</v>
      </c>
      <c r="HQ35" s="45">
        <v>0.16876869999999997</v>
      </c>
      <c r="HR35" s="45">
        <v>0.16427703333333338</v>
      </c>
      <c r="HS35" s="45">
        <v>0.26680510000000007</v>
      </c>
      <c r="HT35" s="45">
        <v>0.4900398333333334</v>
      </c>
      <c r="HU35" s="45">
        <v>0.54130423333333355</v>
      </c>
      <c r="HV35" s="45">
        <v>3.8266666666666657E-2</v>
      </c>
      <c r="HW35" s="45">
        <v>1.4567002000000002</v>
      </c>
      <c r="HX35" s="45">
        <v>0.65063536666666633</v>
      </c>
      <c r="HY35" s="45">
        <v>0.64856076666666673</v>
      </c>
      <c r="HZ35" s="45">
        <v>0.72348366666666686</v>
      </c>
      <c r="IA35" s="45">
        <v>0.72290563333333302</v>
      </c>
      <c r="IB35" s="48">
        <v>41.623333332999998</v>
      </c>
      <c r="IC35" s="48">
        <v>42.551111110999997</v>
      </c>
      <c r="ID35" s="48">
        <v>103.57777778000001</v>
      </c>
      <c r="IE35" s="48">
        <f t="shared" si="47"/>
        <v>27.422222219999995</v>
      </c>
      <c r="IF35" s="48">
        <f t="shared" si="29"/>
        <v>11.30908440649095</v>
      </c>
      <c r="IG35" s="47">
        <v>0.55420000000000003</v>
      </c>
      <c r="IH35" s="47">
        <v>0.30049999999999999</v>
      </c>
      <c r="II35" s="47">
        <v>0.15590000000000001</v>
      </c>
      <c r="IJ35" s="47">
        <v>0.17469999999999999</v>
      </c>
      <c r="IK35" s="47">
        <v>0.14460000000000001</v>
      </c>
      <c r="IL35" s="47">
        <v>0.1323</v>
      </c>
      <c r="IM35" s="47">
        <v>0.51859999999999995</v>
      </c>
      <c r="IN35" s="47">
        <v>0.56010000000000004</v>
      </c>
      <c r="IO35" s="47">
        <v>0.26379999999999998</v>
      </c>
      <c r="IP35" s="47">
        <v>0.31730000000000003</v>
      </c>
      <c r="IQ35" s="47">
        <v>0.29609999999999997</v>
      </c>
      <c r="IR35" s="47">
        <v>0.5847</v>
      </c>
      <c r="IS35" s="47">
        <v>0.61299999999999999</v>
      </c>
      <c r="IT35" s="47">
        <v>3.0099999999999998E-2</v>
      </c>
      <c r="IU35" s="47">
        <v>2.1857000000000002</v>
      </c>
      <c r="IV35" s="47">
        <v>0.53069999999999995</v>
      </c>
      <c r="IW35" s="47">
        <v>0.57310000000000005</v>
      </c>
      <c r="IX35" s="47">
        <v>0.63759999999999994</v>
      </c>
      <c r="IY35" s="47">
        <v>0.67049999999999998</v>
      </c>
      <c r="IZ35" s="48">
        <v>36.69</v>
      </c>
      <c r="JA35" s="48">
        <v>37.095199999999998</v>
      </c>
      <c r="JB35" s="48">
        <v>112.792</v>
      </c>
      <c r="JC35" s="48">
        <f t="shared" si="30"/>
        <v>34.207999999999998</v>
      </c>
      <c r="JD35" s="48">
        <f t="shared" si="31"/>
        <v>19.159900799999999</v>
      </c>
      <c r="JE35" s="47">
        <v>0.42674375000000009</v>
      </c>
      <c r="JF35" s="47">
        <v>0.20856875000000002</v>
      </c>
      <c r="JG35" s="47">
        <v>0.10575312499999999</v>
      </c>
      <c r="JH35" s="47">
        <v>0.11760937500000002</v>
      </c>
      <c r="JI35" s="47">
        <v>9.6706250000000021E-2</v>
      </c>
      <c r="JJ35" s="47">
        <v>8.4084375000000017E-2</v>
      </c>
      <c r="JK35" s="47">
        <v>0.56459709375</v>
      </c>
      <c r="JL35" s="47">
        <v>0.60059059375000001</v>
      </c>
      <c r="JM35" s="47">
        <v>0.27765015625000006</v>
      </c>
      <c r="JN35" s="47">
        <v>0.32681353125000007</v>
      </c>
      <c r="JO35" s="47">
        <v>0.34199246875</v>
      </c>
      <c r="JP35" s="47">
        <v>0.62821171875000015</v>
      </c>
      <c r="JQ35" s="47">
        <v>0.66853534375000001</v>
      </c>
      <c r="JR35" s="47">
        <v>2.0903125000000002E-2</v>
      </c>
      <c r="JS35" s="47">
        <v>2.6533616875000003</v>
      </c>
      <c r="JT35" s="47">
        <v>0.57024740624999992</v>
      </c>
      <c r="JU35" s="47">
        <v>0.60777903124999999</v>
      </c>
      <c r="JV35" s="47">
        <v>0.67928140625</v>
      </c>
      <c r="JW35" s="47">
        <v>0.70748693749999991</v>
      </c>
      <c r="JX35" s="48">
        <v>39.880000000000003</v>
      </c>
      <c r="JY35" s="48">
        <v>40.398333332999997</v>
      </c>
      <c r="JZ35" s="48">
        <v>125.17333333000001</v>
      </c>
      <c r="KA35" s="48">
        <f t="shared" si="32"/>
        <v>40.826666669999994</v>
      </c>
      <c r="KB35" s="48">
        <f t="shared" si="33"/>
        <v>24.520111976168632</v>
      </c>
      <c r="KC35" s="47">
        <v>0.52500149253731332</v>
      </c>
      <c r="KD35" s="47">
        <v>0.24351343283582091</v>
      </c>
      <c r="KE35" s="47">
        <v>9.1383582089552218E-2</v>
      </c>
      <c r="KF35" s="47">
        <v>0.10945074626865668</v>
      </c>
      <c r="KG35" s="47">
        <v>9.7359701492537309E-2</v>
      </c>
      <c r="KH35" s="47">
        <v>8.4189552238805962E-2</v>
      </c>
      <c r="KI35" s="47">
        <v>0.65222582089552228</v>
      </c>
      <c r="KJ35" s="47">
        <v>0.70107100000000011</v>
      </c>
      <c r="KK35" s="47">
        <v>0.37806446268656718</v>
      </c>
      <c r="KL35" s="47">
        <v>0.45312680597014937</v>
      </c>
      <c r="KM35" s="47">
        <v>0.36508101492537326</v>
      </c>
      <c r="KN35" s="47">
        <v>0.68479668656716419</v>
      </c>
      <c r="KO35" s="47">
        <v>0.72176934328358211</v>
      </c>
      <c r="KP35" s="47">
        <v>1.2091044776119402E-2</v>
      </c>
      <c r="KQ35" s="47">
        <v>3.8101337313432828</v>
      </c>
      <c r="KR35" s="47">
        <v>0.52138497014925378</v>
      </c>
      <c r="KS35" s="47">
        <v>0.56030917910447764</v>
      </c>
      <c r="KT35" s="47">
        <v>0.64913279104477628</v>
      </c>
      <c r="KU35" s="47">
        <v>0.67767661194029827</v>
      </c>
      <c r="KV35" s="48">
        <v>37.831249999999997</v>
      </c>
      <c r="KW35" s="48">
        <v>39.875208333000003</v>
      </c>
      <c r="KX35" s="48">
        <v>113.42916667</v>
      </c>
      <c r="KY35" s="48">
        <f t="shared" si="44"/>
        <v>57.570833329999999</v>
      </c>
      <c r="KZ35" s="48">
        <f t="shared" si="45"/>
        <v>40.361241693496439</v>
      </c>
      <c r="LA35" s="47">
        <v>0.60621111111111103</v>
      </c>
      <c r="LB35" s="47">
        <v>0.26585185185185184</v>
      </c>
      <c r="LC35" s="47">
        <v>7.0307407407407388E-2</v>
      </c>
      <c r="LD35" s="47">
        <v>0.10555555555555556</v>
      </c>
      <c r="LE35" s="47">
        <v>0.10221481481481481</v>
      </c>
      <c r="LF35" s="47">
        <v>9.4500000000000001E-2</v>
      </c>
      <c r="LG35" s="47">
        <v>0.70171581481481493</v>
      </c>
      <c r="LH35" s="47">
        <v>0.79078985185185191</v>
      </c>
      <c r="LI35" s="47">
        <v>0.42940585185185187</v>
      </c>
      <c r="LJ35" s="47">
        <v>0.57959525925925925</v>
      </c>
      <c r="LK35" s="47">
        <v>0.39005466666666666</v>
      </c>
      <c r="LL35" s="47">
        <v>0.70943762962962964</v>
      </c>
      <c r="LM35" s="47">
        <v>0.72841388888888892</v>
      </c>
      <c r="LN35" s="47">
        <v>3.3407407407407409E-3</v>
      </c>
      <c r="LO35" s="47">
        <v>4.7495316296296286</v>
      </c>
      <c r="LP35" s="47">
        <v>0.49357444444444432</v>
      </c>
      <c r="LQ35" s="47">
        <v>0.55648448148148144</v>
      </c>
      <c r="LR35" s="47">
        <v>0.63540581481481484</v>
      </c>
      <c r="LS35" s="47">
        <v>0.68066466666666658</v>
      </c>
      <c r="LT35" s="47">
        <f t="shared" si="34"/>
        <v>0.61818293170692706</v>
      </c>
      <c r="LU35" s="48">
        <v>42.155833332999997</v>
      </c>
      <c r="LV35" s="48">
        <v>42.12</v>
      </c>
      <c r="LW35" s="48">
        <v>116.75</v>
      </c>
      <c r="LX35" s="48">
        <f t="shared" si="46"/>
        <v>72.25</v>
      </c>
      <c r="LY35" s="48">
        <f t="shared" si="35"/>
        <v>57.134566796296298</v>
      </c>
      <c r="LZ35" s="47">
        <v>0.64767727272727271</v>
      </c>
      <c r="MA35" s="47">
        <v>0.27593181818181828</v>
      </c>
      <c r="MB35" s="47">
        <v>6.3049999999999995E-2</v>
      </c>
      <c r="MC35" s="47">
        <v>9.7568181818181818E-2</v>
      </c>
      <c r="MD35" s="47">
        <v>8.903636363636365E-2</v>
      </c>
      <c r="ME35" s="47">
        <v>8.2849999999999993E-2</v>
      </c>
      <c r="MF35" s="47">
        <v>0.73506477272727266</v>
      </c>
      <c r="MG35" s="47">
        <v>0.81843431818181822</v>
      </c>
      <c r="MH35" s="47">
        <v>0.47351195454545464</v>
      </c>
      <c r="MI35" s="47">
        <v>0.62216963636363642</v>
      </c>
      <c r="MJ35" s="47">
        <v>0.40192086363636359</v>
      </c>
      <c r="MK35" s="47">
        <v>0.75488081818181818</v>
      </c>
      <c r="ML35" s="47">
        <v>0.770845</v>
      </c>
      <c r="MM35" s="47">
        <v>8.5318181818181803E-3</v>
      </c>
      <c r="MN35" s="47">
        <v>5.616161045454545</v>
      </c>
      <c r="MO35" s="47">
        <v>0.49180172727272731</v>
      </c>
      <c r="MP35" s="47">
        <v>0.54715581818181824</v>
      </c>
      <c r="MQ35" s="47">
        <v>0.63729931818181818</v>
      </c>
      <c r="MR35" s="47">
        <v>0.67679686363636382</v>
      </c>
      <c r="MS35" s="47">
        <f t="shared" si="36"/>
        <v>0.77553729822192863</v>
      </c>
      <c r="MT35" s="48">
        <v>38.124000000000002</v>
      </c>
      <c r="MU35" s="48">
        <v>38.81</v>
      </c>
      <c r="MV35" s="48">
        <v>110.42</v>
      </c>
      <c r="MW35" s="48">
        <f>AO35-MV35</f>
        <v>78.58</v>
      </c>
      <c r="MX35" s="45">
        <f t="shared" si="37"/>
        <v>64.312568722727278</v>
      </c>
      <c r="MY35" s="47">
        <v>0.54123437500000005</v>
      </c>
      <c r="MZ35" s="47">
        <v>0.22693437499999999</v>
      </c>
      <c r="NA35" s="47">
        <v>6.3484374999999996E-2</v>
      </c>
      <c r="NB35" s="47">
        <v>8.3940625000000005E-2</v>
      </c>
      <c r="NC35" s="47">
        <v>8.376249999999999E-2</v>
      </c>
      <c r="ND35" s="47">
        <v>7.2540624999999997E-2</v>
      </c>
      <c r="NE35" s="47">
        <v>0.72964328125000022</v>
      </c>
      <c r="NF35" s="47">
        <v>0.78797940624999996</v>
      </c>
      <c r="NG35" s="47">
        <v>0.45692231250000004</v>
      </c>
      <c r="NH35" s="47">
        <v>0.55923750000000005</v>
      </c>
      <c r="NI35" s="47">
        <v>0.40961834375000006</v>
      </c>
      <c r="NJ35" s="47">
        <v>0.730336875</v>
      </c>
      <c r="NK35" s="47">
        <v>0.76194871875000014</v>
      </c>
      <c r="NL35" s="47">
        <v>1.7812500000000011E-4</v>
      </c>
      <c r="NM35" s="47">
        <v>5.4672848750000007</v>
      </c>
      <c r="NN35" s="47">
        <v>0.52062784374999993</v>
      </c>
      <c r="NO35" s="47">
        <v>0.5621005</v>
      </c>
      <c r="NP35" s="47">
        <v>0.65970503125000002</v>
      </c>
      <c r="NQ35" s="47">
        <v>0.68914084375000018</v>
      </c>
      <c r="NR35" s="47">
        <f t="shared" si="38"/>
        <v>0.4820459229017966</v>
      </c>
      <c r="NS35" s="47">
        <v>0.59454651162790684</v>
      </c>
      <c r="NT35" s="47">
        <v>0.27014651162790693</v>
      </c>
      <c r="NU35" s="47">
        <v>5.4995348837209294E-2</v>
      </c>
      <c r="NV35" s="47">
        <v>9.1672093023255796E-2</v>
      </c>
      <c r="NW35" s="47">
        <v>8.4439534883720926E-2</v>
      </c>
      <c r="NX35" s="47">
        <v>7.6953488372093024E-2</v>
      </c>
      <c r="NY35" s="47">
        <v>0.73036076744186051</v>
      </c>
      <c r="NZ35" s="47">
        <v>0.82810409302325561</v>
      </c>
      <c r="OA35" s="47">
        <v>0.49121551162790683</v>
      </c>
      <c r="OB35" s="47">
        <v>0.65909997674418608</v>
      </c>
      <c r="OC35" s="47">
        <v>0.37397304651162783</v>
      </c>
      <c r="OD35" s="47">
        <v>0.74895620930232543</v>
      </c>
      <c r="OE35" s="47">
        <v>0.7684693023255813</v>
      </c>
      <c r="OF35" s="47">
        <v>7.2325581395348837E-3</v>
      </c>
      <c r="OG35" s="47">
        <v>5.4826008604651157</v>
      </c>
      <c r="OH35" s="47">
        <v>0.45180993023255817</v>
      </c>
      <c r="OI35" s="47">
        <v>0.51201116279069747</v>
      </c>
      <c r="OJ35" s="47">
        <v>0.6008276511627908</v>
      </c>
      <c r="OK35" s="47">
        <v>0.64468383720930245</v>
      </c>
      <c r="OL35" s="47">
        <f t="shared" si="39"/>
        <v>0.88151977949853655</v>
      </c>
      <c r="OM35" s="47">
        <v>132.6875</v>
      </c>
      <c r="ON35" s="48">
        <f t="shared" si="50"/>
        <v>70.3125</v>
      </c>
      <c r="OO35" s="48">
        <f t="shared" si="40"/>
        <v>58.226069040697659</v>
      </c>
      <c r="OP35" s="47">
        <v>0.61609736842105256</v>
      </c>
      <c r="OQ35" s="47">
        <v>0.25521578947368423</v>
      </c>
      <c r="OR35" s="47">
        <v>4.5184210526315792E-2</v>
      </c>
      <c r="OS35" s="47">
        <v>7.5568421052631563E-2</v>
      </c>
      <c r="OT35" s="47">
        <v>7.426315789473685E-2</v>
      </c>
      <c r="OU35" s="47">
        <v>7.1763157894736834E-2</v>
      </c>
      <c r="OV35" s="47">
        <v>0.77957871052631555</v>
      </c>
      <c r="OW35" s="47">
        <v>0.86140844736842082</v>
      </c>
      <c r="OX35" s="47">
        <v>0.54119097368421043</v>
      </c>
      <c r="OY35" s="47">
        <v>0.69681747368421043</v>
      </c>
      <c r="OZ35" s="47">
        <v>0.41323278947368419</v>
      </c>
      <c r="PA35" s="47">
        <v>0.78261002631578946</v>
      </c>
      <c r="PB35" s="47">
        <v>0.78950755263157912</v>
      </c>
      <c r="PC35" s="47">
        <v>1.3052631578947369E-3</v>
      </c>
      <c r="PD35" s="47">
        <v>7.1607026578947384</v>
      </c>
      <c r="PE35" s="47">
        <v>0.47985589473684209</v>
      </c>
      <c r="PF35" s="47">
        <v>0.53022384210526319</v>
      </c>
      <c r="PG35" s="47">
        <v>0.63176123684210506</v>
      </c>
      <c r="PH35" s="47">
        <v>0.66741702631578936</v>
      </c>
      <c r="PI35" s="47">
        <f t="shared" si="41"/>
        <v>0.98338790754988814</v>
      </c>
      <c r="PJ35" s="48">
        <v>120.86111111111111</v>
      </c>
      <c r="PK35" s="48">
        <f t="shared" si="55"/>
        <v>82.138888888888886</v>
      </c>
      <c r="PL35" s="45">
        <f t="shared" si="42"/>
        <v>70.755132746345012</v>
      </c>
    </row>
    <row r="36" spans="1:428" x14ac:dyDescent="0.25">
      <c r="A36" s="45">
        <v>35</v>
      </c>
      <c r="B36" s="45">
        <v>5</v>
      </c>
      <c r="C36" s="45">
        <v>205</v>
      </c>
      <c r="D36" s="45">
        <v>2</v>
      </c>
      <c r="E36" s="45" t="s">
        <v>62</v>
      </c>
      <c r="F36" s="45">
        <v>7</v>
      </c>
      <c r="G36" s="45">
        <f t="shared" si="7"/>
        <v>89.600000000000009</v>
      </c>
      <c r="H36" s="45">
        <v>80</v>
      </c>
      <c r="I36" s="45">
        <v>1.630853378601905</v>
      </c>
      <c r="J36" s="47">
        <v>20.436146027575777</v>
      </c>
      <c r="K36" s="45">
        <v>0.78971239528306902</v>
      </c>
      <c r="L36" s="45">
        <v>13.131636518862384</v>
      </c>
      <c r="M36" s="45">
        <v>0.58302742388253037</v>
      </c>
      <c r="N36" s="47">
        <v>2.9745195422155026</v>
      </c>
      <c r="O36" s="48">
        <v>7.5</v>
      </c>
      <c r="P36" s="48">
        <v>7.5</v>
      </c>
      <c r="Q36" s="48">
        <v>7.5</v>
      </c>
      <c r="R36" s="48">
        <v>27</v>
      </c>
      <c r="S36" s="48">
        <v>39</v>
      </c>
      <c r="T36" s="48">
        <v>38.666666666666664</v>
      </c>
      <c r="U36" s="48">
        <v>50.333333333333336</v>
      </c>
      <c r="V36" s="48">
        <v>52</v>
      </c>
      <c r="W36" s="48">
        <v>61.333333333333336</v>
      </c>
      <c r="X36" s="48">
        <v>66</v>
      </c>
      <c r="Y36" s="48">
        <v>77.333333333333329</v>
      </c>
      <c r="Z36" s="48">
        <v>77</v>
      </c>
      <c r="AA36" s="48">
        <v>87</v>
      </c>
      <c r="AB36" s="48">
        <v>85.333333333333329</v>
      </c>
      <c r="AC36" s="48">
        <v>97</v>
      </c>
      <c r="AD36" s="48">
        <v>96.333333333333329</v>
      </c>
      <c r="AE36" s="48">
        <v>105</v>
      </c>
      <c r="AF36" s="48">
        <f t="shared" si="8"/>
        <v>86.222222222222214</v>
      </c>
      <c r="AG36" s="48">
        <f t="shared" si="9"/>
        <v>86.222222222222214</v>
      </c>
      <c r="AH36" s="48">
        <v>96.666666666666671</v>
      </c>
      <c r="AI36" s="48">
        <v>107</v>
      </c>
      <c r="AJ36" s="48">
        <v>131</v>
      </c>
      <c r="AK36" s="48">
        <v>147</v>
      </c>
      <c r="AL36" s="48">
        <v>166</v>
      </c>
      <c r="AM36" s="48">
        <v>171</v>
      </c>
      <c r="AN36" s="48">
        <v>178</v>
      </c>
      <c r="AO36" s="48">
        <v>189</v>
      </c>
      <c r="AP36" s="48">
        <v>199</v>
      </c>
      <c r="AQ36" s="48">
        <v>199</v>
      </c>
      <c r="AR36" s="48">
        <v>201</v>
      </c>
      <c r="AS36" s="48">
        <v>203</v>
      </c>
      <c r="AT36" s="49">
        <v>47.5</v>
      </c>
      <c r="AU36" s="49">
        <v>37.6</v>
      </c>
      <c r="AV36" s="49">
        <v>41.3</v>
      </c>
      <c r="AW36" s="49">
        <v>45.1</v>
      </c>
      <c r="AX36" s="49">
        <v>43.4</v>
      </c>
      <c r="AY36" s="49">
        <v>36.299999999999997</v>
      </c>
      <c r="AZ36" s="49">
        <v>44.6</v>
      </c>
      <c r="BA36" s="49">
        <v>41.8</v>
      </c>
      <c r="BB36" s="49">
        <v>43.7</v>
      </c>
      <c r="BC36" s="49">
        <v>40.799999999999997</v>
      </c>
      <c r="BD36" s="45">
        <v>5.07</v>
      </c>
      <c r="BE36" s="45">
        <v>5.56</v>
      </c>
      <c r="BF36" s="45">
        <v>4.72</v>
      </c>
      <c r="BG36" s="45">
        <v>4.6100000000000003</v>
      </c>
      <c r="BH36" s="45">
        <v>4.16</v>
      </c>
      <c r="BI36" s="45">
        <v>4.09</v>
      </c>
      <c r="BJ36" s="45">
        <v>4.25</v>
      </c>
      <c r="BK36" s="45">
        <v>4.38</v>
      </c>
      <c r="BL36" s="45">
        <v>3.91</v>
      </c>
      <c r="BM36" s="45">
        <v>3.4</v>
      </c>
      <c r="BN36" s="45">
        <v>27357.669322709164</v>
      </c>
      <c r="BO36" s="45">
        <v>14372.055888223553</v>
      </c>
      <c r="BP36" s="49">
        <v>14004.890219560879</v>
      </c>
      <c r="BQ36" s="45">
        <v>13542.828685258964</v>
      </c>
      <c r="BR36" s="45">
        <v>9662.7118644067796</v>
      </c>
      <c r="BS36" s="45">
        <v>8567.0318725099605</v>
      </c>
      <c r="BT36" s="49">
        <v>10526.9</v>
      </c>
      <c r="BU36" s="49">
        <v>8875.6218905472633</v>
      </c>
      <c r="BV36" s="49">
        <v>3913.5270541082168</v>
      </c>
      <c r="BW36" s="49">
        <v>416.9258920402562</v>
      </c>
      <c r="BX36" s="48">
        <v>260.51</v>
      </c>
      <c r="BY36" s="45">
        <v>12</v>
      </c>
      <c r="BZ36" s="45">
        <v>295.85999999999996</v>
      </c>
      <c r="CA36" s="45">
        <v>102</v>
      </c>
      <c r="CB36" s="45">
        <v>104.19000000000001</v>
      </c>
      <c r="CC36" s="45">
        <v>257.52</v>
      </c>
      <c r="CD36" s="45">
        <v>151.75</v>
      </c>
      <c r="CE36" s="45">
        <v>111.76</v>
      </c>
      <c r="CF36" s="48">
        <f t="shared" si="10"/>
        <v>1095.686274509804</v>
      </c>
      <c r="CG36" s="48">
        <f t="shared" si="11"/>
        <v>978.29131652661056</v>
      </c>
      <c r="CH36" s="48">
        <f t="shared" si="51"/>
        <v>2554.0196078431372</v>
      </c>
      <c r="CI36" s="48">
        <f t="shared" si="1"/>
        <v>2900.5882352941171</v>
      </c>
      <c r="CJ36" s="48">
        <f t="shared" si="12"/>
        <v>1021.4705882352943</v>
      </c>
      <c r="CK36" s="48">
        <f t="shared" si="12"/>
        <v>2524.705882352941</v>
      </c>
      <c r="CL36" s="48">
        <f t="shared" si="13"/>
        <v>9000.7843137254895</v>
      </c>
      <c r="CM36" s="48">
        <f t="shared" si="14"/>
        <v>1487.7450980392157</v>
      </c>
      <c r="CN36" s="48">
        <v>63.81</v>
      </c>
      <c r="CO36" s="48">
        <v>84.74</v>
      </c>
      <c r="CP36" s="48">
        <f t="shared" si="15"/>
        <v>3.2000000000000028</v>
      </c>
      <c r="CQ36" s="45">
        <v>3.06</v>
      </c>
      <c r="CR36" s="45">
        <f t="shared" si="16"/>
        <v>78.153000000000006</v>
      </c>
      <c r="CS36" s="45">
        <v>0.92200000000000004</v>
      </c>
      <c r="CT36" s="45">
        <f t="shared" si="17"/>
        <v>26.743423529411761</v>
      </c>
      <c r="CU36" s="45">
        <v>1.62</v>
      </c>
      <c r="CV36" s="45">
        <f t="shared" si="18"/>
        <v>16.547823529411769</v>
      </c>
      <c r="CW36" s="45">
        <v>3.66</v>
      </c>
      <c r="CX36" s="45">
        <f t="shared" si="19"/>
        <v>54.451470588235296</v>
      </c>
      <c r="CY36" s="48">
        <f t="shared" si="20"/>
        <v>175.89571764705883</v>
      </c>
      <c r="CZ36" s="48">
        <f t="shared" si="21"/>
        <v>157.04974789915966</v>
      </c>
      <c r="DA36" s="45">
        <v>16.7</v>
      </c>
      <c r="DB36" s="48">
        <v>6.28</v>
      </c>
      <c r="DC36" s="45">
        <f t="shared" si="22"/>
        <v>5411.837350837357</v>
      </c>
      <c r="DD36" s="45">
        <v>2.3199999999999998</v>
      </c>
      <c r="DE36" s="45">
        <f t="shared" si="23"/>
        <v>0.36942675159235666</v>
      </c>
      <c r="DF36" s="45">
        <f t="shared" si="24"/>
        <v>1999.2774926660295</v>
      </c>
      <c r="DG36" s="45">
        <v>4219.9145833333341</v>
      </c>
      <c r="DH36" s="45">
        <v>4950.7750000000015</v>
      </c>
      <c r="DI36" s="45">
        <f t="shared" si="25"/>
        <v>1831.7867500000004</v>
      </c>
      <c r="DJ36" s="45">
        <f t="shared" si="26"/>
        <v>2088.2368950000005</v>
      </c>
      <c r="DK36" s="45">
        <f t="shared" si="43"/>
        <v>1561.3683958333336</v>
      </c>
      <c r="DL36" s="47">
        <v>3.08</v>
      </c>
      <c r="DM36" s="47">
        <f t="shared" si="27"/>
        <v>3.02</v>
      </c>
      <c r="DN36" s="47">
        <v>3028</v>
      </c>
      <c r="DO36" s="47">
        <f t="shared" si="52"/>
        <v>0.48089171974522293</v>
      </c>
      <c r="DP36" s="45">
        <f t="shared" si="53"/>
        <v>2654.2132230221432</v>
      </c>
      <c r="DQ36" s="45">
        <f t="shared" si="54"/>
        <v>2609.4018309451458</v>
      </c>
      <c r="DR36" s="47">
        <v>0.53972777777777781</v>
      </c>
      <c r="DS36" s="47">
        <v>0.39325555555555552</v>
      </c>
      <c r="DT36" s="47">
        <v>0.3984833333333333</v>
      </c>
      <c r="DU36" s="47">
        <v>0.33274444444444445</v>
      </c>
      <c r="DV36" s="47">
        <v>0.20496111111111112</v>
      </c>
      <c r="DW36" s="47">
        <v>0.18728888888888887</v>
      </c>
      <c r="DX36" s="47">
        <v>0.23715716666666667</v>
      </c>
      <c r="DY36" s="47">
        <v>0.15047516666666669</v>
      </c>
      <c r="DZ36" s="47">
        <v>8.3171444444444437E-2</v>
      </c>
      <c r="EA36" s="47">
        <v>-6.7659444444444442E-3</v>
      </c>
      <c r="EB36" s="47">
        <v>0.15706622222222222</v>
      </c>
      <c r="EC36" s="47">
        <v>0.44949922222222227</v>
      </c>
      <c r="ED36" s="47">
        <v>0.48472088888888887</v>
      </c>
      <c r="EE36" s="47">
        <v>0.1277833333333333</v>
      </c>
      <c r="EF36" s="47">
        <v>0.62213938888888876</v>
      </c>
      <c r="EG36" s="47">
        <v>1.0441393888888888</v>
      </c>
      <c r="EH36" s="47">
        <v>0.66204711111111125</v>
      </c>
      <c r="EI36" s="47">
        <v>1.0376737222222223</v>
      </c>
      <c r="EJ36" s="47">
        <v>0.70746022222222216</v>
      </c>
      <c r="EK36" s="45">
        <v>0.61191764705882357</v>
      </c>
      <c r="EL36" s="45">
        <v>0.44878235294117624</v>
      </c>
      <c r="EM36" s="45">
        <v>0.43797647058823524</v>
      </c>
      <c r="EN36" s="45">
        <v>0.4052411764705881</v>
      </c>
      <c r="EO36" s="45">
        <v>0.27429999999999993</v>
      </c>
      <c r="EP36" s="45">
        <v>0.24939411764705885</v>
      </c>
      <c r="EQ36" s="45">
        <v>0.20320829411764704</v>
      </c>
      <c r="ER36" s="45">
        <v>0.16566476470588243</v>
      </c>
      <c r="ES36" s="45">
        <v>5.0920882352941191E-2</v>
      </c>
      <c r="ET36" s="45">
        <v>1.2098529411764706E-2</v>
      </c>
      <c r="EU36" s="45">
        <v>0.15387088235294119</v>
      </c>
      <c r="EV36" s="45">
        <v>0.38098288235294092</v>
      </c>
      <c r="EW36" s="45">
        <v>0.42087970588235296</v>
      </c>
      <c r="EX36" s="45">
        <v>0.1309411764705882</v>
      </c>
      <c r="EY36" s="45">
        <v>0.51023764705882335</v>
      </c>
      <c r="EZ36" s="45">
        <v>0.9302181176470592</v>
      </c>
      <c r="FA36" s="45">
        <v>0.7569487647058819</v>
      </c>
      <c r="FB36" s="45">
        <v>0.93921241176470593</v>
      </c>
      <c r="FC36" s="45">
        <v>0.78910635294117681</v>
      </c>
      <c r="FD36" s="47">
        <v>0.65482916666666657</v>
      </c>
      <c r="FE36" s="47">
        <v>0.45567916666666669</v>
      </c>
      <c r="FF36" s="47">
        <v>0.45352499999999979</v>
      </c>
      <c r="FG36" s="47">
        <v>0.40040833333333331</v>
      </c>
      <c r="FH36" s="47">
        <v>0.28942499999999988</v>
      </c>
      <c r="FI36" s="47">
        <v>0.25445416666666665</v>
      </c>
      <c r="FJ36" s="47">
        <v>0.24103170833333329</v>
      </c>
      <c r="FK36" s="47">
        <v>0.18143474999999998</v>
      </c>
      <c r="FL36" s="47">
        <v>6.4526583333333332E-2</v>
      </c>
      <c r="FM36" s="47">
        <v>2.2151666666666665E-3</v>
      </c>
      <c r="FN36" s="47">
        <v>0.17928558333333333</v>
      </c>
      <c r="FO36" s="47">
        <v>0.3868023333333333</v>
      </c>
      <c r="FP36" s="47">
        <v>0.44015862500000008</v>
      </c>
      <c r="FQ36" s="47">
        <v>0.11098333333333334</v>
      </c>
      <c r="FR36" s="47">
        <v>0.63559358333333338</v>
      </c>
      <c r="FS36" s="47">
        <v>0.98924495833333326</v>
      </c>
      <c r="FT36" s="47">
        <v>0.74376437500000003</v>
      </c>
      <c r="FU36" s="47">
        <v>0.99060079166666659</v>
      </c>
      <c r="FV36" s="47">
        <v>0.78242241666666645</v>
      </c>
      <c r="FW36" s="47">
        <v>0.6421</v>
      </c>
      <c r="FX36" s="47">
        <v>0.41822222222222222</v>
      </c>
      <c r="FY36" s="47">
        <v>0.43175555555555561</v>
      </c>
      <c r="FZ36" s="47">
        <v>0.3781666666666666</v>
      </c>
      <c r="GA36" s="47">
        <v>0.27789999999999998</v>
      </c>
      <c r="GB36" s="47">
        <v>0.24259444444444445</v>
      </c>
      <c r="GC36" s="47">
        <v>0.25848116666666665</v>
      </c>
      <c r="GD36" s="47">
        <v>0.19564894444444439</v>
      </c>
      <c r="GE36" s="47">
        <v>5.0293500000000012E-2</v>
      </c>
      <c r="GF36" s="47">
        <v>-1.5954388888888886E-2</v>
      </c>
      <c r="GG36" s="47">
        <v>0.2109549444444444</v>
      </c>
      <c r="GH36" s="47">
        <v>0.39565077777777774</v>
      </c>
      <c r="GI36" s="47">
        <v>0.45128833333333329</v>
      </c>
      <c r="GJ36" s="47">
        <v>0.10026666666666668</v>
      </c>
      <c r="GK36" s="47">
        <v>0.69826333333333335</v>
      </c>
      <c r="GL36" s="47">
        <v>1.0807668888888888</v>
      </c>
      <c r="GM36" s="47">
        <v>0.81671194444444439</v>
      </c>
      <c r="GN36" s="47">
        <v>1.066648222222222</v>
      </c>
      <c r="GO36" s="47">
        <v>0.84851861111111115</v>
      </c>
      <c r="GP36" s="47">
        <v>0.56048965517241378</v>
      </c>
      <c r="GQ36" s="47">
        <v>0.36066896551724137</v>
      </c>
      <c r="GR36" s="47">
        <v>0.32167931034482755</v>
      </c>
      <c r="GS36" s="47">
        <v>0.32386896551724137</v>
      </c>
      <c r="GT36" s="47">
        <v>0.22599310344827583</v>
      </c>
      <c r="GU36" s="47">
        <v>0.19548965517241376</v>
      </c>
      <c r="GV36" s="47">
        <v>0.26701510344827584</v>
      </c>
      <c r="GW36" s="47">
        <v>0.27015775862068964</v>
      </c>
      <c r="GX36" s="47">
        <v>5.358686206896552E-2</v>
      </c>
      <c r="GY36" s="47">
        <v>5.6987862068965535E-2</v>
      </c>
      <c r="GZ36" s="47">
        <v>0.21661555172413791</v>
      </c>
      <c r="HA36" s="47">
        <v>0.4248419655172414</v>
      </c>
      <c r="HB36" s="47">
        <v>0.48230679310344821</v>
      </c>
      <c r="HC36" s="47">
        <v>9.7875862068965522E-2</v>
      </c>
      <c r="HD36" s="47">
        <v>0.73147903448275864</v>
      </c>
      <c r="HE36" s="47">
        <v>0.80486920689655173</v>
      </c>
      <c r="HF36" s="47">
        <v>0.81419610344827564</v>
      </c>
      <c r="HG36" s="47">
        <v>0.83955079310344827</v>
      </c>
      <c r="HH36" s="47">
        <v>0.8471437586206898</v>
      </c>
      <c r="HI36" s="45">
        <v>0.53167000000000009</v>
      </c>
      <c r="HJ36" s="45">
        <v>0.30830000000000002</v>
      </c>
      <c r="HK36" s="45">
        <v>0.23209333333333332</v>
      </c>
      <c r="HL36" s="45">
        <v>0.22317333333333342</v>
      </c>
      <c r="HM36" s="45">
        <v>0.18191666666666673</v>
      </c>
      <c r="HN36" s="45">
        <v>0.16016333333333332</v>
      </c>
      <c r="HO36" s="45">
        <v>0.40754063333333324</v>
      </c>
      <c r="HP36" s="45">
        <v>0.39150143333333343</v>
      </c>
      <c r="HQ36" s="45">
        <v>0.1601475</v>
      </c>
      <c r="HR36" s="45">
        <v>0.1416717666666667</v>
      </c>
      <c r="HS36" s="45">
        <v>0.26539343333333332</v>
      </c>
      <c r="HT36" s="45">
        <v>0.48899533333333339</v>
      </c>
      <c r="HU36" s="45">
        <v>0.53586313333333335</v>
      </c>
      <c r="HV36" s="45">
        <v>4.1256666666666657E-2</v>
      </c>
      <c r="HW36" s="45">
        <v>1.395571066666667</v>
      </c>
      <c r="HX36" s="45">
        <v>0.68712116666666689</v>
      </c>
      <c r="HY36" s="45">
        <v>0.6563580333333332</v>
      </c>
      <c r="HZ36" s="45">
        <v>0.75272903333333308</v>
      </c>
      <c r="IA36" s="45">
        <v>0.7284151666666665</v>
      </c>
      <c r="IB36" s="48">
        <v>41.52</v>
      </c>
      <c r="IC36" s="48">
        <v>42.48</v>
      </c>
      <c r="ID36" s="48">
        <v>104.99166667</v>
      </c>
      <c r="IE36" s="48">
        <f t="shared" si="47"/>
        <v>26.008333329999999</v>
      </c>
      <c r="IF36" s="48">
        <f t="shared" si="29"/>
        <v>10.182299777306108</v>
      </c>
      <c r="IG36" s="47">
        <v>0.54349999999999998</v>
      </c>
      <c r="IH36" s="47">
        <v>0.29320000000000002</v>
      </c>
      <c r="II36" s="47">
        <v>0.1575</v>
      </c>
      <c r="IJ36" s="47">
        <v>0.1724</v>
      </c>
      <c r="IK36" s="47">
        <v>0.14319999999999999</v>
      </c>
      <c r="IL36" s="47">
        <v>0.13059999999999999</v>
      </c>
      <c r="IM36" s="47">
        <v>0.51680000000000004</v>
      </c>
      <c r="IN36" s="47">
        <v>0.54949999999999999</v>
      </c>
      <c r="IO36" s="47">
        <v>0.25879999999999997</v>
      </c>
      <c r="IP36" s="47">
        <v>0.30109999999999998</v>
      </c>
      <c r="IQ36" s="47">
        <v>0.29870000000000002</v>
      </c>
      <c r="IR36" s="47">
        <v>0.58179999999999998</v>
      </c>
      <c r="IS36" s="47">
        <v>0.61119999999999997</v>
      </c>
      <c r="IT36" s="47">
        <v>2.93E-2</v>
      </c>
      <c r="IU36" s="47">
        <v>2.1688999999999998</v>
      </c>
      <c r="IV36" s="47">
        <v>0.54649999999999999</v>
      </c>
      <c r="IW36" s="47">
        <v>0.57989999999999997</v>
      </c>
      <c r="IX36" s="47">
        <v>0.65069999999999995</v>
      </c>
      <c r="IY36" s="47">
        <v>0.6764</v>
      </c>
      <c r="IZ36" s="48">
        <v>36.740384615000004</v>
      </c>
      <c r="JA36" s="48">
        <v>37.1</v>
      </c>
      <c r="JB36" s="48">
        <v>110.44230769000001</v>
      </c>
      <c r="JC36" s="48">
        <f t="shared" si="30"/>
        <v>36.557692309999993</v>
      </c>
      <c r="JD36" s="48">
        <f t="shared" si="31"/>
        <v>20.088451924344994</v>
      </c>
      <c r="JE36" s="47">
        <v>0.44688857142857141</v>
      </c>
      <c r="JF36" s="47">
        <v>0.2191085714285714</v>
      </c>
      <c r="JG36" s="47">
        <v>0.10464285714285715</v>
      </c>
      <c r="JH36" s="47">
        <v>0.11747142857142856</v>
      </c>
      <c r="JI36" s="47">
        <v>9.8000000000000018E-2</v>
      </c>
      <c r="JJ36" s="47">
        <v>8.4620000000000029E-2</v>
      </c>
      <c r="JK36" s="47">
        <v>0.58277031428571435</v>
      </c>
      <c r="JL36" s="47">
        <v>0.61943554285714286</v>
      </c>
      <c r="JM36" s="47">
        <v>0.30109491428571433</v>
      </c>
      <c r="JN36" s="47">
        <v>0.35265768571428574</v>
      </c>
      <c r="JO36" s="47">
        <v>0.34166248571428576</v>
      </c>
      <c r="JP36" s="47">
        <v>0.63953779999999993</v>
      </c>
      <c r="JQ36" s="47">
        <v>0.68084051428571435</v>
      </c>
      <c r="JR36" s="47">
        <v>1.947142857142857E-2</v>
      </c>
      <c r="JS36" s="47">
        <v>2.8085547142857137</v>
      </c>
      <c r="JT36" s="47">
        <v>0.55215271428571411</v>
      </c>
      <c r="JU36" s="47">
        <v>0.58630840000000006</v>
      </c>
      <c r="JV36" s="47">
        <v>0.66557011428571422</v>
      </c>
      <c r="JW36" s="47">
        <v>0.69101911428571439</v>
      </c>
      <c r="JX36" s="48">
        <v>39.880000000000003</v>
      </c>
      <c r="JY36" s="48">
        <v>40.47</v>
      </c>
      <c r="JZ36" s="48">
        <v>124.75357142999999</v>
      </c>
      <c r="KA36" s="48">
        <f t="shared" si="32"/>
        <v>41.246428570000006</v>
      </c>
      <c r="KB36" s="48">
        <f t="shared" si="33"/>
        <v>25.54950387217632</v>
      </c>
      <c r="KC36" s="47">
        <v>0.5729179104477613</v>
      </c>
      <c r="KD36" s="47">
        <v>0.26289850746268656</v>
      </c>
      <c r="KE36" s="47">
        <v>8.7558208955223871E-2</v>
      </c>
      <c r="KF36" s="47">
        <v>0.11174029850746268</v>
      </c>
      <c r="KG36" s="47">
        <v>0.10157910447761191</v>
      </c>
      <c r="KH36" s="47">
        <v>8.9544776119403022E-2</v>
      </c>
      <c r="KI36" s="47">
        <v>0.6728099402985076</v>
      </c>
      <c r="KJ36" s="47">
        <v>0.73389667164179107</v>
      </c>
      <c r="KK36" s="47">
        <v>0.40254811940298496</v>
      </c>
      <c r="KL36" s="47">
        <v>0.49915286567164163</v>
      </c>
      <c r="KM36" s="47">
        <v>0.3708147014925372</v>
      </c>
      <c r="KN36" s="47">
        <v>0.69798094029850766</v>
      </c>
      <c r="KO36" s="47">
        <v>0.72908655223880603</v>
      </c>
      <c r="KP36" s="47">
        <v>1.0161194029850745E-2</v>
      </c>
      <c r="KQ36" s="47">
        <v>4.1291161791044786</v>
      </c>
      <c r="KR36" s="47">
        <v>0.5056145970149255</v>
      </c>
      <c r="KS36" s="47">
        <v>0.55122919402985071</v>
      </c>
      <c r="KT36" s="47">
        <v>0.63913900000000012</v>
      </c>
      <c r="KU36" s="47">
        <v>0.6724287462686569</v>
      </c>
      <c r="KV36" s="48">
        <v>37.475625000000001</v>
      </c>
      <c r="KW36" s="48">
        <v>39.584687500000001</v>
      </c>
      <c r="KX36" s="48">
        <v>110.453125</v>
      </c>
      <c r="KY36" s="48">
        <f t="shared" si="44"/>
        <v>60.546875</v>
      </c>
      <c r="KZ36" s="48">
        <f t="shared" si="45"/>
        <v>44.435150040811571</v>
      </c>
      <c r="LA36" s="47">
        <v>0.71361842105263151</v>
      </c>
      <c r="LB36" s="47">
        <v>0.32145000000000001</v>
      </c>
      <c r="LC36" s="47">
        <v>6.8039473684210539E-2</v>
      </c>
      <c r="LD36" s="47">
        <v>0.11193684210526317</v>
      </c>
      <c r="LE36" s="47">
        <v>0.11164736842105265</v>
      </c>
      <c r="LF36" s="47">
        <v>0.10556842105263159</v>
      </c>
      <c r="LG36" s="47">
        <v>0.72743223684210523</v>
      </c>
      <c r="LH36" s="47">
        <v>0.82444392105263153</v>
      </c>
      <c r="LI36" s="47">
        <v>0.48168857894736838</v>
      </c>
      <c r="LJ36" s="47">
        <v>0.6485907894736842</v>
      </c>
      <c r="LK36" s="47">
        <v>0.37845402631578945</v>
      </c>
      <c r="LL36" s="47">
        <v>0.7272655526315791</v>
      </c>
      <c r="LM36" s="47">
        <v>0.73981600000000003</v>
      </c>
      <c r="LN36" s="47">
        <v>2.8947368421052623E-4</v>
      </c>
      <c r="LO36" s="47">
        <v>5.3676305000000006</v>
      </c>
      <c r="LP36" s="47">
        <v>0.45915652631578957</v>
      </c>
      <c r="LQ36" s="47">
        <v>0.52034578947368426</v>
      </c>
      <c r="LR36" s="47">
        <v>0.60737336842105272</v>
      </c>
      <c r="LS36" s="47">
        <v>0.6517575000000001</v>
      </c>
      <c r="LT36" s="47">
        <f t="shared" si="34"/>
        <v>0.99926129762134974</v>
      </c>
      <c r="LU36" s="48">
        <v>30.495000000000001</v>
      </c>
      <c r="LV36" s="48">
        <v>42.06</v>
      </c>
      <c r="LW36" s="48">
        <v>111</v>
      </c>
      <c r="LX36" s="48">
        <f t="shared" si="46"/>
        <v>78</v>
      </c>
      <c r="LY36" s="48">
        <f t="shared" si="35"/>
        <v>64.306625842105262</v>
      </c>
      <c r="LZ36" s="47">
        <v>0.66225454545454554</v>
      </c>
      <c r="MA36" s="47">
        <v>0.2792590909090909</v>
      </c>
      <c r="MB36" s="47">
        <v>6.3099999999999989E-2</v>
      </c>
      <c r="MC36" s="47">
        <v>0.10040909090909089</v>
      </c>
      <c r="MD36" s="47">
        <v>9.308181818181821E-2</v>
      </c>
      <c r="ME36" s="47">
        <v>8.885454545454545E-2</v>
      </c>
      <c r="MF36" s="47">
        <v>0.73326372727272748</v>
      </c>
      <c r="MG36" s="47">
        <v>0.8214223181818181</v>
      </c>
      <c r="MH36" s="47">
        <v>0.46653431818181818</v>
      </c>
      <c r="MI36" s="47">
        <v>0.62467949999999994</v>
      </c>
      <c r="MJ36" s="47">
        <v>0.40622340909090904</v>
      </c>
      <c r="MK36" s="47">
        <v>0.75069272727272718</v>
      </c>
      <c r="ML36" s="47">
        <v>0.76149363636363665</v>
      </c>
      <c r="MM36" s="47">
        <v>7.3272727272727274E-3</v>
      </c>
      <c r="MN36" s="47">
        <v>5.5673156818181804</v>
      </c>
      <c r="MO36" s="47">
        <v>0.4951140454545454</v>
      </c>
      <c r="MP36" s="47">
        <v>0.55437372727272727</v>
      </c>
      <c r="MQ36" s="47">
        <v>0.64084350000000001</v>
      </c>
      <c r="MR36" s="47">
        <v>0.68298459090909103</v>
      </c>
      <c r="MS36" s="47">
        <f t="shared" si="36"/>
        <v>0.7983406265798747</v>
      </c>
      <c r="MT36" s="46">
        <v>-9999</v>
      </c>
      <c r="MU36" s="46">
        <v>-9999</v>
      </c>
      <c r="MV36" s="46">
        <v>-9999</v>
      </c>
      <c r="MW36" s="46">
        <v>-9999</v>
      </c>
      <c r="MX36" s="46">
        <v>-9999</v>
      </c>
      <c r="MY36" s="47">
        <v>0.63203437499999993</v>
      </c>
      <c r="MZ36" s="47">
        <v>0.26832187499999999</v>
      </c>
      <c r="NA36" s="47">
        <v>6.3237500000000002E-2</v>
      </c>
      <c r="NB36" s="47">
        <v>9.2862500000000001E-2</v>
      </c>
      <c r="NC36" s="47">
        <v>9.5534375000000019E-2</v>
      </c>
      <c r="ND36" s="47">
        <v>8.6737500000000009E-2</v>
      </c>
      <c r="NE36" s="47">
        <v>0.74119578125000019</v>
      </c>
      <c r="NF36" s="47">
        <v>0.81507053124999984</v>
      </c>
      <c r="NG36" s="47">
        <v>0.48275815625000001</v>
      </c>
      <c r="NH36" s="47">
        <v>0.61462993749999995</v>
      </c>
      <c r="NI36" s="47">
        <v>0.40305368749999998</v>
      </c>
      <c r="NJ36" s="47">
        <v>0.73464693749999999</v>
      </c>
      <c r="NK36" s="47">
        <v>0.75613834375</v>
      </c>
      <c r="NL36" s="47">
        <v>-2.6718750000000002E-3</v>
      </c>
      <c r="NM36" s="47">
        <v>5.7803867812499998</v>
      </c>
      <c r="NN36" s="47">
        <v>0.49472428125000006</v>
      </c>
      <c r="NO36" s="47">
        <v>0.54396471874999996</v>
      </c>
      <c r="NP36" s="47">
        <v>0.63975718749999999</v>
      </c>
      <c r="NQ36" s="47">
        <v>0.67484678124999997</v>
      </c>
      <c r="NR36" s="47">
        <f t="shared" si="38"/>
        <v>0.72129205512453043</v>
      </c>
      <c r="NS36" s="47">
        <v>0.72323243243243263</v>
      </c>
      <c r="NT36" s="47">
        <v>0.32765675675675682</v>
      </c>
      <c r="NU36" s="47">
        <v>5.4321621621621637E-2</v>
      </c>
      <c r="NV36" s="47">
        <v>0.10144324324324322</v>
      </c>
      <c r="NW36" s="47">
        <v>9.7535135135135106E-2</v>
      </c>
      <c r="NX36" s="47">
        <v>9.1270270270270265E-2</v>
      </c>
      <c r="NY36" s="47">
        <v>0.75354705405405409</v>
      </c>
      <c r="NZ36" s="47">
        <v>0.85930143243243229</v>
      </c>
      <c r="OA36" s="47">
        <v>0.52641132432432436</v>
      </c>
      <c r="OB36" s="47">
        <v>0.71372291891891881</v>
      </c>
      <c r="OC36" s="47">
        <v>0.37654354054054046</v>
      </c>
      <c r="OD36" s="47">
        <v>0.76144556756756754</v>
      </c>
      <c r="OE36" s="47">
        <v>0.77529240540540545</v>
      </c>
      <c r="OF36" s="47">
        <v>3.9081081081081071E-3</v>
      </c>
      <c r="OG36" s="47">
        <v>6.1369526486486503</v>
      </c>
      <c r="OH36" s="47">
        <v>0.43837818918918908</v>
      </c>
      <c r="OI36" s="47">
        <v>0.4997086216216215</v>
      </c>
      <c r="OJ36" s="47">
        <v>0.59178732432432435</v>
      </c>
      <c r="OK36" s="47">
        <v>0.63635543243243231</v>
      </c>
      <c r="OL36" s="47">
        <f t="shared" si="39"/>
        <v>1.3758062521061287</v>
      </c>
      <c r="OM36" s="47">
        <v>122.6</v>
      </c>
      <c r="ON36" s="48">
        <f t="shared" si="50"/>
        <v>80.400000000000006</v>
      </c>
      <c r="OO36" s="48">
        <f t="shared" si="40"/>
        <v>69.087835167567562</v>
      </c>
      <c r="OP36" s="47">
        <v>0.74380434782608718</v>
      </c>
      <c r="OQ36" s="47">
        <v>0.31240434782608711</v>
      </c>
      <c r="OR36" s="47">
        <v>4.6793478260869562E-2</v>
      </c>
      <c r="OS36" s="47">
        <v>8.701521739130437E-2</v>
      </c>
      <c r="OT36" s="47">
        <v>9.0345652173913077E-2</v>
      </c>
      <c r="OU36" s="47">
        <v>8.8108695652173927E-2</v>
      </c>
      <c r="OV36" s="47">
        <v>0.79013726086956504</v>
      </c>
      <c r="OW36" s="47">
        <v>0.88092191304347822</v>
      </c>
      <c r="OX36" s="47">
        <v>0.56352493478260868</v>
      </c>
      <c r="OY36" s="47">
        <v>0.73802217391304337</v>
      </c>
      <c r="OZ36" s="47">
        <v>0.40861334782608699</v>
      </c>
      <c r="PA36" s="47">
        <v>0.78252608695652159</v>
      </c>
      <c r="PB36" s="47">
        <v>0.78744217391304383</v>
      </c>
      <c r="PC36" s="47">
        <v>-3.3304347826086946E-3</v>
      </c>
      <c r="PD36" s="47">
        <v>7.5516849565217399</v>
      </c>
      <c r="PE36" s="47">
        <v>0.46389736956521732</v>
      </c>
      <c r="PF36" s="47">
        <v>0.51714404347826082</v>
      </c>
      <c r="PG36" s="47">
        <v>0.61929754347826094</v>
      </c>
      <c r="PH36" s="47">
        <v>0.65710391304347826</v>
      </c>
      <c r="PI36" s="47">
        <f t="shared" si="41"/>
        <v>1.4723308499924272</v>
      </c>
      <c r="PJ36" s="48">
        <v>111.41176470588235</v>
      </c>
      <c r="PK36" s="48">
        <f t="shared" si="55"/>
        <v>91.588235294117652</v>
      </c>
      <c r="PL36" s="45">
        <f t="shared" si="42"/>
        <v>80.682083447570335</v>
      </c>
    </row>
    <row r="37" spans="1:428" x14ac:dyDescent="0.25">
      <c r="A37" s="45">
        <v>36</v>
      </c>
      <c r="B37" s="45">
        <v>5</v>
      </c>
      <c r="C37" s="45">
        <v>205</v>
      </c>
      <c r="D37" s="45">
        <v>2</v>
      </c>
      <c r="E37" s="45" t="s">
        <v>62</v>
      </c>
      <c r="F37" s="45">
        <v>7</v>
      </c>
      <c r="G37" s="45">
        <f t="shared" si="7"/>
        <v>89.600000000000009</v>
      </c>
      <c r="H37" s="45">
        <v>80</v>
      </c>
      <c r="I37" s="46">
        <v>-9999</v>
      </c>
      <c r="J37" s="46">
        <v>-9999</v>
      </c>
      <c r="K37" s="46">
        <v>-9999</v>
      </c>
      <c r="L37" s="46">
        <v>-9999</v>
      </c>
      <c r="M37" s="46">
        <v>-9999</v>
      </c>
      <c r="N37" s="46">
        <v>-9999</v>
      </c>
      <c r="O37" s="48">
        <v>7.5</v>
      </c>
      <c r="P37" s="48">
        <v>7.5</v>
      </c>
      <c r="Q37" s="48">
        <v>7.5</v>
      </c>
      <c r="R37" s="48">
        <v>26.666666666666668</v>
      </c>
      <c r="S37" s="48">
        <v>36</v>
      </c>
      <c r="T37" s="48">
        <v>32.333333333333336</v>
      </c>
      <c r="U37" s="48">
        <v>43.666666666666664</v>
      </c>
      <c r="V37" s="48">
        <v>50</v>
      </c>
      <c r="W37" s="48">
        <v>61</v>
      </c>
      <c r="X37" s="48">
        <v>56.333333333333336</v>
      </c>
      <c r="Y37" s="48">
        <v>66</v>
      </c>
      <c r="Z37" s="48">
        <v>74</v>
      </c>
      <c r="AA37" s="48">
        <v>83.666666666666671</v>
      </c>
      <c r="AB37" s="48">
        <v>78.333333333333329</v>
      </c>
      <c r="AC37" s="48">
        <v>85.666666666666671</v>
      </c>
      <c r="AD37" s="48">
        <v>80</v>
      </c>
      <c r="AE37" s="48">
        <v>92.333333333333329</v>
      </c>
      <c r="AF37" s="48">
        <f t="shared" si="8"/>
        <v>77.444444444444443</v>
      </c>
      <c r="AG37" s="48">
        <f t="shared" si="9"/>
        <v>77.444444444444443</v>
      </c>
      <c r="AH37" s="48">
        <v>82</v>
      </c>
      <c r="AI37" s="48">
        <v>91.666666666666671</v>
      </c>
      <c r="AJ37" s="48">
        <v>131</v>
      </c>
      <c r="AK37" s="48">
        <v>147</v>
      </c>
      <c r="AL37" s="48">
        <v>166</v>
      </c>
      <c r="AM37" s="48">
        <v>171</v>
      </c>
      <c r="AN37" s="48">
        <v>178</v>
      </c>
      <c r="AO37" s="48">
        <v>189</v>
      </c>
      <c r="AP37" s="48">
        <v>199</v>
      </c>
      <c r="AQ37" s="48">
        <v>199</v>
      </c>
      <c r="AR37" s="48">
        <v>201</v>
      </c>
      <c r="AS37" s="48">
        <v>203</v>
      </c>
      <c r="AT37" s="43">
        <v>-9999</v>
      </c>
      <c r="AU37" s="43">
        <v>-9999</v>
      </c>
      <c r="AV37" s="43">
        <v>-9999</v>
      </c>
      <c r="AW37" s="43">
        <v>-9999</v>
      </c>
      <c r="AX37" s="43">
        <v>-9999</v>
      </c>
      <c r="AY37" s="43">
        <v>-9999</v>
      </c>
      <c r="AZ37" s="43">
        <v>-9999</v>
      </c>
      <c r="BA37" s="43">
        <v>-9999</v>
      </c>
      <c r="BB37" s="43">
        <v>-9999</v>
      </c>
      <c r="BC37" s="43">
        <v>-9999</v>
      </c>
      <c r="BD37" s="43">
        <v>-9999</v>
      </c>
      <c r="BE37" s="43">
        <v>-9999</v>
      </c>
      <c r="BF37" s="43">
        <v>-9999</v>
      </c>
      <c r="BG37" s="43">
        <v>-9999</v>
      </c>
      <c r="BH37" s="43">
        <v>-9999</v>
      </c>
      <c r="BI37" s="43">
        <v>-9999</v>
      </c>
      <c r="BJ37" s="43">
        <v>-9999</v>
      </c>
      <c r="BK37" s="43">
        <v>-9999</v>
      </c>
      <c r="BL37" s="43">
        <v>-9999</v>
      </c>
      <c r="BM37" s="43">
        <v>-9999</v>
      </c>
      <c r="BN37" s="43">
        <v>-9999</v>
      </c>
      <c r="BO37" s="43">
        <v>-9999</v>
      </c>
      <c r="BP37" s="43">
        <v>-9999</v>
      </c>
      <c r="BQ37" s="43">
        <v>-9999</v>
      </c>
      <c r="BR37" s="43">
        <v>-9999</v>
      </c>
      <c r="BS37" s="43">
        <v>-9999</v>
      </c>
      <c r="BT37" s="43">
        <v>-9999</v>
      </c>
      <c r="BU37" s="43">
        <v>-9999</v>
      </c>
      <c r="BV37" s="43">
        <v>-9999</v>
      </c>
      <c r="BW37" s="43">
        <v>-9999</v>
      </c>
      <c r="BX37" s="48">
        <v>255.89999999999998</v>
      </c>
      <c r="BY37" s="45">
        <v>13</v>
      </c>
      <c r="BZ37" s="45">
        <v>271.05</v>
      </c>
      <c r="CA37" s="45">
        <v>88</v>
      </c>
      <c r="CB37" s="45">
        <v>89.660000000000011</v>
      </c>
      <c r="CC37" s="45">
        <v>210.51</v>
      </c>
      <c r="CD37" s="45">
        <v>117.00999999999999</v>
      </c>
      <c r="CE37" s="45">
        <v>98.69</v>
      </c>
      <c r="CF37" s="48">
        <f t="shared" si="10"/>
        <v>967.54901960784309</v>
      </c>
      <c r="CG37" s="48">
        <f t="shared" si="11"/>
        <v>863.88305322128838</v>
      </c>
      <c r="CH37" s="48">
        <f t="shared" si="51"/>
        <v>2508.8235294117649</v>
      </c>
      <c r="CI37" s="48">
        <f t="shared" si="1"/>
        <v>2657.3529411764707</v>
      </c>
      <c r="CJ37" s="48">
        <f t="shared" si="12"/>
        <v>879.01960784313735</v>
      </c>
      <c r="CK37" s="48">
        <f t="shared" si="12"/>
        <v>2063.8235294117649</v>
      </c>
      <c r="CL37" s="48">
        <f t="shared" si="13"/>
        <v>8109.0196078431381</v>
      </c>
      <c r="CM37" s="48">
        <f t="shared" si="14"/>
        <v>1147.1568627450981</v>
      </c>
      <c r="CN37" s="48">
        <v>53.07</v>
      </c>
      <c r="CO37" s="48">
        <v>65.52</v>
      </c>
      <c r="CP37" s="48">
        <f t="shared" si="15"/>
        <v>-1.5800000000000054</v>
      </c>
      <c r="CQ37" s="45">
        <v>3.01</v>
      </c>
      <c r="CR37" s="45">
        <f t="shared" si="16"/>
        <v>75.515588235294118</v>
      </c>
      <c r="CS37" s="45">
        <v>1.06</v>
      </c>
      <c r="CT37" s="45">
        <f t="shared" si="17"/>
        <v>28.167941176470588</v>
      </c>
      <c r="CU37" s="45">
        <v>1.64</v>
      </c>
      <c r="CV37" s="45">
        <f t="shared" si="18"/>
        <v>14.41592156862745</v>
      </c>
      <c r="CW37" s="45">
        <v>4.03</v>
      </c>
      <c r="CX37" s="45">
        <f t="shared" si="19"/>
        <v>46.230421568627456</v>
      </c>
      <c r="CY37" s="48">
        <f t="shared" si="20"/>
        <v>164.32987254901963</v>
      </c>
      <c r="CZ37" s="48">
        <f t="shared" si="21"/>
        <v>146.72310049019609</v>
      </c>
      <c r="DA37" s="45">
        <v>16.7</v>
      </c>
      <c r="DB37" s="48">
        <v>4.72</v>
      </c>
      <c r="DC37" s="45">
        <f t="shared" si="22"/>
        <v>4067.4955885274394</v>
      </c>
      <c r="DD37" s="45">
        <v>1.78</v>
      </c>
      <c r="DE37" s="45">
        <f t="shared" si="23"/>
        <v>0.37711864406779666</v>
      </c>
      <c r="DF37" s="45">
        <f t="shared" si="24"/>
        <v>1533.9284210972125</v>
      </c>
      <c r="DG37" s="46">
        <v>-9999</v>
      </c>
      <c r="DH37" s="45">
        <v>3160.5749999999998</v>
      </c>
      <c r="DI37" s="45">
        <f t="shared" si="25"/>
        <v>1169.41275</v>
      </c>
      <c r="DJ37" s="45">
        <f t="shared" si="26"/>
        <v>1333.1305349999998</v>
      </c>
      <c r="DK37" s="46">
        <v>-9999</v>
      </c>
      <c r="DL37" s="47">
        <v>2.2599999999999998</v>
      </c>
      <c r="DM37" s="47">
        <f t="shared" si="27"/>
        <v>2.1999999999999997</v>
      </c>
      <c r="DN37" s="47">
        <v>2265</v>
      </c>
      <c r="DO37" s="47">
        <f t="shared" si="52"/>
        <v>0.46610169491525422</v>
      </c>
      <c r="DP37" s="45">
        <f t="shared" si="53"/>
        <v>1947.5720402694942</v>
      </c>
      <c r="DQ37" s="45">
        <f t="shared" si="54"/>
        <v>1951.8808279692059</v>
      </c>
      <c r="DR37" s="47">
        <v>0.54426111111111108</v>
      </c>
      <c r="DS37" s="47">
        <v>0.40088333333333337</v>
      </c>
      <c r="DT37" s="47">
        <v>0.40518333333333328</v>
      </c>
      <c r="DU37" s="47">
        <v>0.33961666666666662</v>
      </c>
      <c r="DV37" s="47">
        <v>0.20749999999999999</v>
      </c>
      <c r="DW37" s="47">
        <v>0.19003888888888892</v>
      </c>
      <c r="DX37" s="47">
        <v>0.23126888888888888</v>
      </c>
      <c r="DY37" s="47">
        <v>0.14624827777777777</v>
      </c>
      <c r="DZ37" s="47">
        <v>8.2636000000000015E-2</v>
      </c>
      <c r="EA37" s="47">
        <v>-5.4025000000000002E-3</v>
      </c>
      <c r="EB37" s="47">
        <v>0.1515070555555556</v>
      </c>
      <c r="EC37" s="47">
        <v>0.44774249999999999</v>
      </c>
      <c r="ED37" s="47">
        <v>0.48218566666666668</v>
      </c>
      <c r="EE37" s="47">
        <v>0.13211666666666663</v>
      </c>
      <c r="EF37" s="47">
        <v>0.60220327777777771</v>
      </c>
      <c r="EG37" s="47">
        <v>1.0349778888888888</v>
      </c>
      <c r="EH37" s="47">
        <v>0.65437627777777774</v>
      </c>
      <c r="EI37" s="47">
        <v>1.0297508888888889</v>
      </c>
      <c r="EJ37" s="47">
        <v>0.69922083333333329</v>
      </c>
      <c r="EK37" s="45">
        <v>0.5770823529411766</v>
      </c>
      <c r="EL37" s="45">
        <v>0.42311176470588235</v>
      </c>
      <c r="EM37" s="45">
        <v>0.41818235294117639</v>
      </c>
      <c r="EN37" s="45">
        <v>0.37895882352941179</v>
      </c>
      <c r="EO37" s="45">
        <v>0.26121764705882333</v>
      </c>
      <c r="EP37" s="45">
        <v>0.23719411764705886</v>
      </c>
      <c r="EQ37" s="45">
        <v>0.2071193529411765</v>
      </c>
      <c r="ER37" s="45">
        <v>0.15944217647058823</v>
      </c>
      <c r="ES37" s="45">
        <v>5.5034941176470592E-2</v>
      </c>
      <c r="ET37" s="45">
        <v>5.7434117647058806E-3</v>
      </c>
      <c r="EU37" s="45">
        <v>0.15382652941176478</v>
      </c>
      <c r="EV37" s="45">
        <v>0.3766461176470588</v>
      </c>
      <c r="EW37" s="45">
        <v>0.41731623529411765</v>
      </c>
      <c r="EX37" s="45">
        <v>0.11774117647058829</v>
      </c>
      <c r="EY37" s="45">
        <v>0.52286711764705884</v>
      </c>
      <c r="EZ37" s="45">
        <v>0.96405823529411816</v>
      </c>
      <c r="FA37" s="45">
        <v>0.74186205882352951</v>
      </c>
      <c r="FB37" s="45">
        <v>0.96850717647058782</v>
      </c>
      <c r="FC37" s="45">
        <v>0.77585170588235275</v>
      </c>
      <c r="FD37" s="47">
        <v>0.63663913043478249</v>
      </c>
      <c r="FE37" s="47">
        <v>0.44659130434782607</v>
      </c>
      <c r="FF37" s="47">
        <v>0.44620000000000004</v>
      </c>
      <c r="FG37" s="47">
        <v>0.39007391304347822</v>
      </c>
      <c r="FH37" s="47">
        <v>0.28507391304347829</v>
      </c>
      <c r="FI37" s="47">
        <v>0.24920000000000006</v>
      </c>
      <c r="FJ37" s="47">
        <v>0.24001256521739123</v>
      </c>
      <c r="FK37" s="47">
        <v>0.17573495652173915</v>
      </c>
      <c r="FL37" s="47">
        <v>6.7489869565217409E-2</v>
      </c>
      <c r="FM37" s="47">
        <v>3.8000000000000008E-4</v>
      </c>
      <c r="FN37" s="47">
        <v>0.17536026086956524</v>
      </c>
      <c r="FO37" s="47">
        <v>0.38124434782608696</v>
      </c>
      <c r="FP37" s="47">
        <v>0.43724165217391298</v>
      </c>
      <c r="FQ37" s="47">
        <v>0.10500000000000002</v>
      </c>
      <c r="FR37" s="47">
        <v>0.63213634782608707</v>
      </c>
      <c r="FS37" s="47">
        <v>0.9986930869565217</v>
      </c>
      <c r="FT37" s="47">
        <v>0.73022030434782625</v>
      </c>
      <c r="FU37" s="47">
        <v>0.9986296086956522</v>
      </c>
      <c r="FV37" s="47">
        <v>0.77020243478260864</v>
      </c>
      <c r="FW37" s="47">
        <v>0.65319999999999989</v>
      </c>
      <c r="FX37" s="47">
        <v>0.42684210526315797</v>
      </c>
      <c r="FY37" s="47">
        <v>0.43194210526315785</v>
      </c>
      <c r="FZ37" s="47">
        <v>0.37883157894736841</v>
      </c>
      <c r="GA37" s="47">
        <v>0.27797894736842099</v>
      </c>
      <c r="GB37" s="47">
        <v>0.24176315789473687</v>
      </c>
      <c r="GC37" s="47">
        <v>0.26532715789473682</v>
      </c>
      <c r="GD37" s="47">
        <v>0.2034946842105263</v>
      </c>
      <c r="GE37" s="47">
        <v>5.9537631578947349E-2</v>
      </c>
      <c r="GF37" s="47">
        <v>-5.9443684210526322E-3</v>
      </c>
      <c r="GG37" s="47">
        <v>0.20917636842105264</v>
      </c>
      <c r="GH37" s="47">
        <v>0.40247231578947368</v>
      </c>
      <c r="GI37" s="47">
        <v>0.4593303157894737</v>
      </c>
      <c r="GJ37" s="47">
        <v>0.10085263157894736</v>
      </c>
      <c r="GK37" s="47">
        <v>0.7256019473684211</v>
      </c>
      <c r="GL37" s="47">
        <v>1.0298951578947368</v>
      </c>
      <c r="GM37" s="47">
        <v>0.78891699999999998</v>
      </c>
      <c r="GN37" s="47">
        <v>1.0241543684210526</v>
      </c>
      <c r="GO37" s="47">
        <v>0.82508547368421059</v>
      </c>
      <c r="GP37" s="47">
        <v>0.54438928571428558</v>
      </c>
      <c r="GQ37" s="47">
        <v>0.36011071428571428</v>
      </c>
      <c r="GR37" s="47">
        <v>0.3218178571428571</v>
      </c>
      <c r="GS37" s="47">
        <v>0.32309642857142867</v>
      </c>
      <c r="GT37" s="47">
        <v>0.22292500000000001</v>
      </c>
      <c r="GU37" s="47">
        <v>0.19327857142857144</v>
      </c>
      <c r="GV37" s="47">
        <v>0.25464142857142857</v>
      </c>
      <c r="GW37" s="47">
        <v>0.25661824999999999</v>
      </c>
      <c r="GX37" s="47">
        <v>5.4197035714285725E-2</v>
      </c>
      <c r="GY37" s="47">
        <v>5.627753571428571E-2</v>
      </c>
      <c r="GZ37" s="47">
        <v>0.20337110714285714</v>
      </c>
      <c r="HA37" s="47">
        <v>0.41856403571428574</v>
      </c>
      <c r="HB37" s="47">
        <v>0.47552371428571433</v>
      </c>
      <c r="HC37" s="47">
        <v>0.10017142857142858</v>
      </c>
      <c r="HD37" s="47">
        <v>0.68719967857142861</v>
      </c>
      <c r="HE37" s="47">
        <v>0.79485039285714287</v>
      </c>
      <c r="HF37" s="47">
        <v>0.80213296428571434</v>
      </c>
      <c r="HG37" s="47">
        <v>0.82930467857142853</v>
      </c>
      <c r="HH37" s="47">
        <v>0.83543121428571421</v>
      </c>
      <c r="HI37" s="45">
        <v>0.51043103448275884</v>
      </c>
      <c r="HJ37" s="45">
        <v>0.29928965517241402</v>
      </c>
      <c r="HK37" s="45">
        <v>0.24650344827586196</v>
      </c>
      <c r="HL37" s="45">
        <v>0.23321724137931032</v>
      </c>
      <c r="HM37" s="45">
        <v>0.18897586206896561</v>
      </c>
      <c r="HN37" s="45">
        <v>0.16466896551724131</v>
      </c>
      <c r="HO37" s="45">
        <v>0.3714101379310345</v>
      </c>
      <c r="HP37" s="45">
        <v>0.34814572413793121</v>
      </c>
      <c r="HQ37" s="45">
        <v>0.12380534482758628</v>
      </c>
      <c r="HR37" s="45">
        <v>9.7058551724137965E-2</v>
      </c>
      <c r="HS37" s="45">
        <v>0.26007603448275857</v>
      </c>
      <c r="HT37" s="45">
        <v>0.45875027586206879</v>
      </c>
      <c r="HU37" s="45">
        <v>0.51115731034482748</v>
      </c>
      <c r="HV37" s="45">
        <v>4.424137931034481E-2</v>
      </c>
      <c r="HW37" s="45">
        <v>1.1960797241379313</v>
      </c>
      <c r="HX37" s="45">
        <v>0.75128734482758608</v>
      </c>
      <c r="HY37" s="45">
        <v>0.70406620689655197</v>
      </c>
      <c r="HZ37" s="45">
        <v>0.80206379310344822</v>
      </c>
      <c r="IA37" s="45">
        <v>0.76501431034482714</v>
      </c>
      <c r="IB37" s="48">
        <v>41.46</v>
      </c>
      <c r="IC37" s="48">
        <v>42.48</v>
      </c>
      <c r="ID37" s="48">
        <v>104.73333332999999</v>
      </c>
      <c r="IE37" s="48">
        <f t="shared" si="47"/>
        <v>26.266666670000006</v>
      </c>
      <c r="IF37" s="48">
        <f t="shared" si="29"/>
        <v>9.144627688516815</v>
      </c>
      <c r="IG37" s="47">
        <v>0.52080000000000004</v>
      </c>
      <c r="IH37" s="47">
        <v>0.29120000000000001</v>
      </c>
      <c r="II37" s="47">
        <v>0.16059999999999999</v>
      </c>
      <c r="IJ37" s="47">
        <v>0.17499999999999999</v>
      </c>
      <c r="IK37" s="47">
        <v>0.14449999999999999</v>
      </c>
      <c r="IL37" s="47">
        <v>0.13109999999999999</v>
      </c>
      <c r="IM37" s="47">
        <v>0.495</v>
      </c>
      <c r="IN37" s="47">
        <v>0.52810000000000001</v>
      </c>
      <c r="IO37" s="47">
        <v>0.24829999999999999</v>
      </c>
      <c r="IP37" s="47">
        <v>0.28960000000000002</v>
      </c>
      <c r="IQ37" s="47">
        <v>0.28210000000000002</v>
      </c>
      <c r="IR37" s="47">
        <v>0.56430000000000002</v>
      </c>
      <c r="IS37" s="47">
        <v>0.59660000000000002</v>
      </c>
      <c r="IT37" s="47">
        <v>3.0499999999999999E-2</v>
      </c>
      <c r="IU37" s="47">
        <v>1.9869000000000001</v>
      </c>
      <c r="IV37" s="47">
        <v>0.53590000000000004</v>
      </c>
      <c r="IW37" s="47">
        <v>0.5716</v>
      </c>
      <c r="IX37" s="47">
        <v>0.63759999999999994</v>
      </c>
      <c r="IY37" s="47">
        <v>0.66569999999999996</v>
      </c>
      <c r="IZ37" s="48">
        <v>36.779666667000001</v>
      </c>
      <c r="JA37" s="48">
        <v>37.078000000000003</v>
      </c>
      <c r="JB37" s="48">
        <v>108.89666667</v>
      </c>
      <c r="JC37" s="48">
        <f t="shared" si="30"/>
        <v>38.103333329999998</v>
      </c>
      <c r="JD37" s="48">
        <f t="shared" si="31"/>
        <v>20.122370331572998</v>
      </c>
      <c r="JE37" s="47">
        <v>0.37977297297297302</v>
      </c>
      <c r="JF37" s="47">
        <v>0.19241891891891891</v>
      </c>
      <c r="JG37" s="47">
        <v>0.11215405405405406</v>
      </c>
      <c r="JH37" s="47">
        <v>0.1190864864864865</v>
      </c>
      <c r="JI37" s="47">
        <v>9.5408108108108111E-2</v>
      </c>
      <c r="JJ37" s="47">
        <v>8.2372972972972969E-2</v>
      </c>
      <c r="JK37" s="47">
        <v>0.51996967567567565</v>
      </c>
      <c r="JL37" s="47">
        <v>0.54193805405405404</v>
      </c>
      <c r="JM37" s="47">
        <v>0.23460094594594588</v>
      </c>
      <c r="JN37" s="47">
        <v>0.26295078378378378</v>
      </c>
      <c r="JO37" s="47">
        <v>0.32600189189189188</v>
      </c>
      <c r="JP37" s="47">
        <v>0.596755972972973</v>
      </c>
      <c r="JQ37" s="47">
        <v>0.64158640540540546</v>
      </c>
      <c r="JR37" s="47">
        <v>2.3678378378378381E-2</v>
      </c>
      <c r="JS37" s="47">
        <v>2.2036343243243244</v>
      </c>
      <c r="JT37" s="47">
        <v>0.60293048648648651</v>
      </c>
      <c r="JU37" s="47">
        <v>0.62697340540540536</v>
      </c>
      <c r="JV37" s="47">
        <v>0.69937054054054049</v>
      </c>
      <c r="JW37" s="47">
        <v>0.71791210810810813</v>
      </c>
      <c r="JX37" s="48">
        <v>39.881111111000003</v>
      </c>
      <c r="JY37" s="48">
        <v>40.551851851999999</v>
      </c>
      <c r="JZ37" s="48">
        <v>134.63333333</v>
      </c>
      <c r="KA37" s="48">
        <f t="shared" si="32"/>
        <v>31.366666670000001</v>
      </c>
      <c r="KB37" s="48">
        <f t="shared" si="33"/>
        <v>16.998790297301955</v>
      </c>
      <c r="KC37" s="47">
        <v>0.44878840579710128</v>
      </c>
      <c r="KD37" s="47">
        <v>0.21067101449275355</v>
      </c>
      <c r="KE37" s="47">
        <v>0.10179565217391306</v>
      </c>
      <c r="KF37" s="47">
        <v>0.1093463768115942</v>
      </c>
      <c r="KG37" s="47">
        <v>9.5397101449275379E-2</v>
      </c>
      <c r="KH37" s="47">
        <v>7.9498550724637712E-2</v>
      </c>
      <c r="KI37" s="47">
        <v>0.60515957971014511</v>
      </c>
      <c r="KJ37" s="47">
        <v>0.62793552173913059</v>
      </c>
      <c r="KK37" s="47">
        <v>0.31471595652173917</v>
      </c>
      <c r="KL37" s="47">
        <v>0.34736240579710148</v>
      </c>
      <c r="KM37" s="47">
        <v>0.35998576811594196</v>
      </c>
      <c r="KN37" s="47">
        <v>0.64704505797101441</v>
      </c>
      <c r="KO37" s="47">
        <v>0.69695210144927544</v>
      </c>
      <c r="KP37" s="47">
        <v>1.394927536231884E-2</v>
      </c>
      <c r="KQ37" s="47">
        <v>3.1182559999999997</v>
      </c>
      <c r="KR37" s="47">
        <v>0.5744958260869566</v>
      </c>
      <c r="KS37" s="47">
        <v>0.59622394202898565</v>
      </c>
      <c r="KT37" s="47">
        <v>0.68682068115941997</v>
      </c>
      <c r="KU37" s="47">
        <v>0.70286392753623184</v>
      </c>
      <c r="KV37" s="48">
        <v>37.350625000000001</v>
      </c>
      <c r="KW37" s="48">
        <v>39.536875000000002</v>
      </c>
      <c r="KX37" s="48">
        <v>120.69374999999999</v>
      </c>
      <c r="KY37" s="48">
        <f t="shared" si="44"/>
        <v>50.306250000000006</v>
      </c>
      <c r="KZ37" s="48">
        <f t="shared" si="45"/>
        <v>31.589081340489141</v>
      </c>
      <c r="LA37" s="47">
        <v>0.50942222222222211</v>
      </c>
      <c r="LB37" s="47">
        <v>0.23485555555555557</v>
      </c>
      <c r="LC37" s="47">
        <v>8.872777777777778E-2</v>
      </c>
      <c r="LD37" s="47">
        <v>0.11060833333333332</v>
      </c>
      <c r="LE37" s="47">
        <v>0.10211666666666668</v>
      </c>
      <c r="LF37" s="47">
        <v>9.1705555555555596E-2</v>
      </c>
      <c r="LG37" s="47">
        <v>0.64024013888888898</v>
      </c>
      <c r="LH37" s="47">
        <v>0.69968333333333332</v>
      </c>
      <c r="LI37" s="47">
        <v>0.35712716666666672</v>
      </c>
      <c r="LJ37" s="47">
        <v>0.4489016666666667</v>
      </c>
      <c r="LK37" s="47">
        <v>0.36780983333333339</v>
      </c>
      <c r="LL37" s="47">
        <v>0.66303608333333308</v>
      </c>
      <c r="LM37" s="47">
        <v>0.69236502777777764</v>
      </c>
      <c r="LN37" s="47">
        <v>8.4916666666666682E-3</v>
      </c>
      <c r="LO37" s="47">
        <v>3.608446861111112</v>
      </c>
      <c r="LP37" s="47">
        <v>0.52643233333333339</v>
      </c>
      <c r="LQ37" s="47">
        <v>0.57503322222222197</v>
      </c>
      <c r="LR37" s="47">
        <v>0.65343041666666657</v>
      </c>
      <c r="LS37" s="47">
        <v>0.6888894722222223</v>
      </c>
      <c r="LT37" s="47">
        <f t="shared" si="34"/>
        <v>0.3210143549767287</v>
      </c>
      <c r="LU37" s="48">
        <v>27.135294118000001</v>
      </c>
      <c r="LV37" s="48">
        <v>41.944117646999999</v>
      </c>
      <c r="LW37" s="48">
        <v>105.91764705999999</v>
      </c>
      <c r="LX37" s="48">
        <f t="shared" si="46"/>
        <v>83.082352940000007</v>
      </c>
      <c r="LY37" s="48">
        <f t="shared" si="35"/>
        <v>58.131337646235671</v>
      </c>
      <c r="LZ37" s="47">
        <v>0.46304285714285714</v>
      </c>
      <c r="MA37" s="47">
        <v>0.19513333333333335</v>
      </c>
      <c r="MB37" s="47">
        <v>7.2671428571428567E-2</v>
      </c>
      <c r="MC37" s="47">
        <v>9.2580952380952375E-2</v>
      </c>
      <c r="MD37" s="47">
        <v>8.3257142857142863E-2</v>
      </c>
      <c r="ME37" s="47">
        <v>7.0971428571428574E-2</v>
      </c>
      <c r="MF37" s="47">
        <v>0.66170157142857144</v>
      </c>
      <c r="MG37" s="47">
        <v>0.72313890476190468</v>
      </c>
      <c r="MH37" s="47">
        <v>0.3521097619047619</v>
      </c>
      <c r="MI37" s="47">
        <v>0.4529724761904762</v>
      </c>
      <c r="MJ37" s="47">
        <v>0.40557147619047623</v>
      </c>
      <c r="MK37" s="47">
        <v>0.69091528571428584</v>
      </c>
      <c r="ML37" s="47">
        <v>0.73084771428571438</v>
      </c>
      <c r="MM37" s="47">
        <v>9.3238095238095259E-3</v>
      </c>
      <c r="MN37" s="47">
        <v>4.0236358095238094</v>
      </c>
      <c r="MO37" s="47">
        <v>0.56269671428571422</v>
      </c>
      <c r="MP37" s="47">
        <v>0.61451699999999998</v>
      </c>
      <c r="MQ37" s="47">
        <v>0.68860990476190476</v>
      </c>
      <c r="MR37" s="47">
        <v>0.7254505714285715</v>
      </c>
      <c r="MS37" s="47">
        <f t="shared" si="36"/>
        <v>0.27375438306795108</v>
      </c>
      <c r="MT37" s="48">
        <v>38.159999999999997</v>
      </c>
      <c r="MU37" s="48">
        <v>38.9</v>
      </c>
      <c r="MV37" s="48">
        <v>119.85</v>
      </c>
      <c r="MW37" s="48">
        <f>AO37-MV37</f>
        <v>69.150000000000006</v>
      </c>
      <c r="MX37" s="45">
        <f t="shared" si="37"/>
        <v>50.005055264285716</v>
      </c>
      <c r="MY37" s="47">
        <v>0.48662499999999997</v>
      </c>
      <c r="MZ37" s="47">
        <v>0.20910937499999999</v>
      </c>
      <c r="NA37" s="47">
        <v>6.4199999999999993E-2</v>
      </c>
      <c r="NB37" s="47">
        <v>8.2953124999999989E-2</v>
      </c>
      <c r="NC37" s="47">
        <v>8.4296875000000007E-2</v>
      </c>
      <c r="ND37" s="47">
        <v>7.3540624999999998E-2</v>
      </c>
      <c r="NE37" s="47">
        <v>0.70420896874999983</v>
      </c>
      <c r="NF37" s="47">
        <v>0.76116334375000005</v>
      </c>
      <c r="NG37" s="47">
        <v>0.42464218749999993</v>
      </c>
      <c r="NH37" s="47">
        <v>0.52113143750000013</v>
      </c>
      <c r="NI37" s="47">
        <v>0.39956212500000005</v>
      </c>
      <c r="NJ37" s="47">
        <v>0.70074756250000014</v>
      </c>
      <c r="NK37" s="47">
        <v>0.73464349999999989</v>
      </c>
      <c r="NL37" s="47">
        <v>-1.3437500000000001E-3</v>
      </c>
      <c r="NM37" s="47">
        <v>4.8523551249999999</v>
      </c>
      <c r="NN37" s="47">
        <v>0.52743234375000003</v>
      </c>
      <c r="NO37" s="47">
        <v>0.56894662500000004</v>
      </c>
      <c r="NP37" s="47">
        <v>0.66202106249999981</v>
      </c>
      <c r="NQ37" s="47">
        <v>0.69172862499999999</v>
      </c>
      <c r="NR37" s="47">
        <f t="shared" si="38"/>
        <v>0.38981024797386105</v>
      </c>
      <c r="NS37" s="47">
        <v>0.47164250000000002</v>
      </c>
      <c r="NT37" s="47">
        <v>0.22124749999999999</v>
      </c>
      <c r="NU37" s="47">
        <v>5.8830000000000014E-2</v>
      </c>
      <c r="NV37" s="47">
        <v>8.7912500000000018E-2</v>
      </c>
      <c r="NW37" s="47">
        <v>8.1317499999999973E-2</v>
      </c>
      <c r="NX37" s="47">
        <v>7.2632500000000003E-2</v>
      </c>
      <c r="NY37" s="47">
        <v>0.68211599999999994</v>
      </c>
      <c r="NZ37" s="47">
        <v>0.77302890000000002</v>
      </c>
      <c r="OA37" s="47">
        <v>0.42768372499999979</v>
      </c>
      <c r="OB37" s="47">
        <v>0.57399810000000007</v>
      </c>
      <c r="OC37" s="47">
        <v>0.36007440000000002</v>
      </c>
      <c r="OD37" s="47">
        <v>0.70299480000000014</v>
      </c>
      <c r="OE37" s="47">
        <v>0.73091110000000004</v>
      </c>
      <c r="OF37" s="47">
        <v>6.595000000000001E-3</v>
      </c>
      <c r="OG37" s="47">
        <v>4.3455535249999997</v>
      </c>
      <c r="OH37" s="47">
        <v>0.46655732499999997</v>
      </c>
      <c r="OI37" s="47">
        <v>0.5281762499999999</v>
      </c>
      <c r="OJ37" s="47">
        <v>0.60754912500000002</v>
      </c>
      <c r="OK37" s="47">
        <v>0.65286319999999987</v>
      </c>
      <c r="OL37" s="47">
        <f t="shared" si="39"/>
        <v>0.5105296404682983</v>
      </c>
      <c r="OM37" s="47">
        <v>152.61111111111111</v>
      </c>
      <c r="ON37" s="48">
        <f t="shared" si="50"/>
        <v>50.388888888888886</v>
      </c>
      <c r="OO37" s="48">
        <f t="shared" si="40"/>
        <v>38.95206735</v>
      </c>
      <c r="OP37" s="47">
        <v>0.51688333333333336</v>
      </c>
      <c r="OQ37" s="47">
        <v>0.22100952380952379</v>
      </c>
      <c r="OR37" s="47">
        <v>4.9209523809523814E-2</v>
      </c>
      <c r="OS37" s="47">
        <v>7.4935714285714314E-2</v>
      </c>
      <c r="OT37" s="47">
        <v>7.4207142857142833E-2</v>
      </c>
      <c r="OU37" s="47">
        <v>6.875714285714285E-2</v>
      </c>
      <c r="OV37" s="47">
        <v>0.7413925476190476</v>
      </c>
      <c r="OW37" s="47">
        <v>0.81952052380952389</v>
      </c>
      <c r="OX37" s="47">
        <v>0.4864714523809523</v>
      </c>
      <c r="OY37" s="47">
        <v>0.6265693095238094</v>
      </c>
      <c r="OZ37" s="47">
        <v>0.39999107142857132</v>
      </c>
      <c r="PA37" s="47">
        <v>0.74429199999999995</v>
      </c>
      <c r="PB37" s="47">
        <v>0.76138321428571432</v>
      </c>
      <c r="PC37" s="47">
        <v>7.285714285714289E-4</v>
      </c>
      <c r="PD37" s="47">
        <v>5.8597947619047615</v>
      </c>
      <c r="PE37" s="47">
        <v>0.48905735714285697</v>
      </c>
      <c r="PF37" s="47">
        <v>0.5401273571428572</v>
      </c>
      <c r="PG37" s="47">
        <v>0.63485761904761906</v>
      </c>
      <c r="PH37" s="47">
        <v>0.67132164285714302</v>
      </c>
      <c r="PI37" s="47">
        <f t="shared" si="41"/>
        <v>0.64037798243431276</v>
      </c>
      <c r="PJ37" s="48">
        <v>128.4375</v>
      </c>
      <c r="PK37" s="48">
        <f t="shared" si="55"/>
        <v>74.5625</v>
      </c>
      <c r="PL37" s="45">
        <f t="shared" si="42"/>
        <v>61.105499056547629</v>
      </c>
    </row>
    <row r="38" spans="1:428" x14ac:dyDescent="0.25">
      <c r="A38" s="45">
        <v>37</v>
      </c>
      <c r="B38" s="45">
        <v>5</v>
      </c>
      <c r="C38" s="45">
        <v>305</v>
      </c>
      <c r="D38" s="45">
        <v>3</v>
      </c>
      <c r="E38" s="45" t="s">
        <v>63</v>
      </c>
      <c r="F38" s="45">
        <v>1</v>
      </c>
      <c r="G38" s="45">
        <f t="shared" si="7"/>
        <v>0</v>
      </c>
      <c r="H38" s="45">
        <v>0</v>
      </c>
      <c r="I38" s="45">
        <v>1.3642815199733695</v>
      </c>
      <c r="J38" s="47">
        <v>6.7021261554975924</v>
      </c>
      <c r="K38" s="45">
        <v>0.64132891762603206</v>
      </c>
      <c r="L38" s="45">
        <v>4.5313567786363906</v>
      </c>
      <c r="M38" s="45">
        <v>0.56274011146582958</v>
      </c>
      <c r="N38" s="47">
        <v>1.558357231751528</v>
      </c>
      <c r="O38" s="48">
        <v>0</v>
      </c>
      <c r="P38" s="48">
        <v>0</v>
      </c>
      <c r="Q38" s="48">
        <v>0</v>
      </c>
      <c r="R38" s="48">
        <v>30.333333333333332</v>
      </c>
      <c r="S38" s="48">
        <v>40</v>
      </c>
      <c r="T38" s="48">
        <v>40.333333333333336</v>
      </c>
      <c r="U38" s="48">
        <v>52.666666666666664</v>
      </c>
      <c r="V38" s="48">
        <v>51.333333333333336</v>
      </c>
      <c r="W38" s="48">
        <v>61.333333333333336</v>
      </c>
      <c r="X38" s="48">
        <v>58.333333333333336</v>
      </c>
      <c r="Y38" s="48">
        <v>69.333333333333329</v>
      </c>
      <c r="Z38" s="48">
        <v>64.333333333333329</v>
      </c>
      <c r="AA38" s="48">
        <v>79.666666666666671</v>
      </c>
      <c r="AB38" s="48">
        <v>81</v>
      </c>
      <c r="AC38" s="48">
        <v>88</v>
      </c>
      <c r="AD38" s="48">
        <v>80.666666666666671</v>
      </c>
      <c r="AE38" s="48">
        <v>93</v>
      </c>
      <c r="AF38" s="48">
        <f t="shared" si="8"/>
        <v>75.333333333333329</v>
      </c>
      <c r="AG38" s="48">
        <f t="shared" si="9"/>
        <v>75.333333333333329</v>
      </c>
      <c r="AH38" s="48">
        <v>78.666666666666671</v>
      </c>
      <c r="AI38" s="48">
        <v>91.666666666666671</v>
      </c>
      <c r="AJ38" s="48">
        <v>131</v>
      </c>
      <c r="AK38" s="48">
        <v>147</v>
      </c>
      <c r="AL38" s="48">
        <v>166</v>
      </c>
      <c r="AM38" s="48">
        <v>171</v>
      </c>
      <c r="AN38" s="48">
        <v>178</v>
      </c>
      <c r="AO38" s="48">
        <v>189</v>
      </c>
      <c r="AP38" s="48">
        <v>199</v>
      </c>
      <c r="AQ38" s="48">
        <v>199</v>
      </c>
      <c r="AR38" s="48">
        <v>201</v>
      </c>
      <c r="AS38" s="48">
        <v>203</v>
      </c>
      <c r="AT38" s="49">
        <v>47.4</v>
      </c>
      <c r="AU38" s="49">
        <v>40.5</v>
      </c>
      <c r="AV38" s="49">
        <v>39.1</v>
      </c>
      <c r="AW38" s="49">
        <v>44.3</v>
      </c>
      <c r="AX38" s="49">
        <v>42</v>
      </c>
      <c r="AY38" s="49">
        <v>36.5</v>
      </c>
      <c r="AZ38" s="49">
        <v>33.1</v>
      </c>
      <c r="BA38" s="49">
        <v>35.6</v>
      </c>
      <c r="BB38" s="49">
        <v>37.1</v>
      </c>
      <c r="BC38" s="49">
        <v>34.6</v>
      </c>
      <c r="BD38" s="45">
        <v>4.2699999999999996</v>
      </c>
      <c r="BE38" s="45">
        <v>5.29</v>
      </c>
      <c r="BF38" s="45">
        <v>4.6100000000000003</v>
      </c>
      <c r="BG38" s="45">
        <v>4.07</v>
      </c>
      <c r="BH38" s="45">
        <v>3.52</v>
      </c>
      <c r="BI38" s="45">
        <v>3.44</v>
      </c>
      <c r="BJ38" s="45">
        <v>3.56</v>
      </c>
      <c r="BK38" s="45">
        <v>3.49</v>
      </c>
      <c r="BL38" s="45">
        <v>3.45</v>
      </c>
      <c r="BM38" s="45">
        <v>2.78</v>
      </c>
      <c r="BN38" s="45">
        <v>26362.896825396823</v>
      </c>
      <c r="BO38" s="45">
        <v>21881.93612774451</v>
      </c>
      <c r="BP38" s="49">
        <v>11500.298507462685</v>
      </c>
      <c r="BQ38" s="45">
        <v>5818.5074626865662</v>
      </c>
      <c r="BR38" s="45">
        <v>3937.3134328358205</v>
      </c>
      <c r="BS38" s="45">
        <v>1386.0279441117764</v>
      </c>
      <c r="BT38" s="49">
        <v>1752.9</v>
      </c>
      <c r="BU38" s="49">
        <v>4570.0497512437805</v>
      </c>
      <c r="BV38" s="49">
        <v>182.47524752475246</v>
      </c>
      <c r="BW38" s="49">
        <v>31.337698783910199</v>
      </c>
      <c r="BX38" s="48">
        <v>226.60999999999996</v>
      </c>
      <c r="BY38" s="45">
        <v>16</v>
      </c>
      <c r="BZ38" s="45">
        <v>232.02999999999997</v>
      </c>
      <c r="CA38" s="45">
        <v>107</v>
      </c>
      <c r="CB38" s="45">
        <v>109.55999999999999</v>
      </c>
      <c r="CC38" s="45">
        <v>295.14999999999998</v>
      </c>
      <c r="CD38" s="45">
        <v>166.88</v>
      </c>
      <c r="CE38" s="45">
        <v>133.98999999999998</v>
      </c>
      <c r="CF38" s="48">
        <f t="shared" si="10"/>
        <v>1313.627450980392</v>
      </c>
      <c r="CG38" s="48">
        <f t="shared" si="11"/>
        <v>1172.8816526610642</v>
      </c>
      <c r="CH38" s="48">
        <f t="shared" si="51"/>
        <v>2221.6666666666661</v>
      </c>
      <c r="CI38" s="48">
        <f t="shared" si="1"/>
        <v>2274.8039215686272</v>
      </c>
      <c r="CJ38" s="48">
        <f t="shared" si="12"/>
        <v>1074.1176470588232</v>
      </c>
      <c r="CK38" s="48">
        <f t="shared" si="12"/>
        <v>2893.627450980392</v>
      </c>
      <c r="CL38" s="48">
        <f t="shared" si="13"/>
        <v>8464.2156862745087</v>
      </c>
      <c r="CM38" s="48">
        <f t="shared" si="14"/>
        <v>1636.0784313725489</v>
      </c>
      <c r="CN38" s="48">
        <v>88.25</v>
      </c>
      <c r="CO38" s="48">
        <v>69.8</v>
      </c>
      <c r="CP38" s="48">
        <f t="shared" si="15"/>
        <v>8.8299999999999983</v>
      </c>
      <c r="CQ38" s="45">
        <v>2.2799999999999998</v>
      </c>
      <c r="CR38" s="45">
        <f t="shared" si="16"/>
        <v>50.653999999999982</v>
      </c>
      <c r="CS38" s="45">
        <v>0.65100000000000002</v>
      </c>
      <c r="CT38" s="45">
        <f t="shared" si="17"/>
        <v>14.808973529411764</v>
      </c>
      <c r="CU38" s="45">
        <v>1.0900000000000001</v>
      </c>
      <c r="CV38" s="45">
        <f t="shared" si="18"/>
        <v>11.707882352941173</v>
      </c>
      <c r="CW38" s="45">
        <v>3.11</v>
      </c>
      <c r="CX38" s="45">
        <f t="shared" si="19"/>
        <v>50.88203921568627</v>
      </c>
      <c r="CY38" s="48">
        <f t="shared" si="20"/>
        <v>128.05289509803919</v>
      </c>
      <c r="CZ38" s="48">
        <f t="shared" si="21"/>
        <v>114.33294205182069</v>
      </c>
      <c r="DA38" s="45">
        <v>16.7</v>
      </c>
      <c r="DB38" s="48">
        <v>5.49</v>
      </c>
      <c r="DC38" s="45">
        <f t="shared" si="22"/>
        <v>4731.0488942829761</v>
      </c>
      <c r="DD38" s="45">
        <v>2.04</v>
      </c>
      <c r="DE38" s="45">
        <f t="shared" si="23"/>
        <v>0.37158469945355188</v>
      </c>
      <c r="DF38" s="45">
        <f t="shared" si="24"/>
        <v>1757.9853814821986</v>
      </c>
      <c r="DG38" s="45">
        <v>3867.4749999999999</v>
      </c>
      <c r="DH38" s="45">
        <v>3852.9249999999993</v>
      </c>
      <c r="DI38" s="45">
        <f t="shared" si="25"/>
        <v>1425.5822499999997</v>
      </c>
      <c r="DJ38" s="45">
        <f t="shared" si="26"/>
        <v>1625.1637649999996</v>
      </c>
      <c r="DK38" s="45">
        <f t="shared" si="43"/>
        <v>1430.9657499999998</v>
      </c>
      <c r="DL38" s="47">
        <v>2.56</v>
      </c>
      <c r="DM38" s="47">
        <f t="shared" si="27"/>
        <v>2.5</v>
      </c>
      <c r="DN38" s="47">
        <v>2559</v>
      </c>
      <c r="DO38" s="47">
        <f t="shared" si="52"/>
        <v>0.45537340619307831</v>
      </c>
      <c r="DP38" s="45">
        <f t="shared" si="53"/>
        <v>2206.0993022521707</v>
      </c>
      <c r="DQ38" s="45">
        <f t="shared" si="54"/>
        <v>2205.2375447122286</v>
      </c>
      <c r="DR38" s="47">
        <v>0.54289411764705875</v>
      </c>
      <c r="DS38" s="47">
        <v>0.39569411764705892</v>
      </c>
      <c r="DT38" s="47">
        <v>0.40032941176470588</v>
      </c>
      <c r="DU38" s="47">
        <v>0.33626470588235291</v>
      </c>
      <c r="DV38" s="47">
        <v>0.20405882352941182</v>
      </c>
      <c r="DW38" s="47">
        <v>0.18768823529411768</v>
      </c>
      <c r="DX38" s="47">
        <v>0.23477447058823528</v>
      </c>
      <c r="DY38" s="47">
        <v>0.15094458823529411</v>
      </c>
      <c r="DZ38" s="47">
        <v>8.1140352941176469E-2</v>
      </c>
      <c r="EA38" s="47">
        <v>-5.8239411764705873E-3</v>
      </c>
      <c r="EB38" s="47">
        <v>0.15662941176470591</v>
      </c>
      <c r="EC38" s="47">
        <v>0.45339070588235292</v>
      </c>
      <c r="ED38" s="47">
        <v>0.48600811764705876</v>
      </c>
      <c r="EE38" s="47">
        <v>0.13220588235294117</v>
      </c>
      <c r="EF38" s="47">
        <v>0.61447223529411754</v>
      </c>
      <c r="EG38" s="47">
        <v>1.0394404117647058</v>
      </c>
      <c r="EH38" s="47">
        <v>0.6661362352941177</v>
      </c>
      <c r="EI38" s="47">
        <v>1.0340334705882355</v>
      </c>
      <c r="EJ38" s="47">
        <v>0.71100688235294118</v>
      </c>
      <c r="EK38" s="45">
        <v>0.56324375000000015</v>
      </c>
      <c r="EL38" s="45">
        <v>0.4165625</v>
      </c>
      <c r="EM38" s="45">
        <v>0.40958749999999999</v>
      </c>
      <c r="EN38" s="45">
        <v>0.36944375000000007</v>
      </c>
      <c r="EO38" s="45">
        <v>0.25516874999999994</v>
      </c>
      <c r="EP38" s="45">
        <v>0.23173750000000001</v>
      </c>
      <c r="EQ38" s="45">
        <v>0.20764250000000001</v>
      </c>
      <c r="ER38" s="45">
        <v>0.157779</v>
      </c>
      <c r="ES38" s="45">
        <v>5.9884187500000012E-2</v>
      </c>
      <c r="ET38" s="45">
        <v>8.3401875000000004E-3</v>
      </c>
      <c r="EU38" s="45">
        <v>0.14963250000000003</v>
      </c>
      <c r="EV38" s="45">
        <v>0.37629918750000002</v>
      </c>
      <c r="EW38" s="45">
        <v>0.41682556249999991</v>
      </c>
      <c r="EX38" s="45">
        <v>0.11427499999999999</v>
      </c>
      <c r="EY38" s="45">
        <v>0.52498700000000009</v>
      </c>
      <c r="EZ38" s="45">
        <v>0.94913931250000017</v>
      </c>
      <c r="FA38" s="45">
        <v>0.7204556875</v>
      </c>
      <c r="FB38" s="45">
        <v>0.95547193750000003</v>
      </c>
      <c r="FC38" s="45">
        <v>0.75654250000000012</v>
      </c>
      <c r="FD38" s="47">
        <v>0.66652727272727263</v>
      </c>
      <c r="FE38" s="47">
        <v>0.46314545454545458</v>
      </c>
      <c r="FF38" s="47">
        <v>0.44868636363636366</v>
      </c>
      <c r="FG38" s="47">
        <v>0.39761818181818182</v>
      </c>
      <c r="FH38" s="47">
        <v>0.28521818181818187</v>
      </c>
      <c r="FI38" s="47">
        <v>0.25279545454545455</v>
      </c>
      <c r="FJ38" s="47">
        <v>0.25236886363636363</v>
      </c>
      <c r="FK38" s="47">
        <v>0.1949616818181818</v>
      </c>
      <c r="FL38" s="47">
        <v>7.6010772727272732E-2</v>
      </c>
      <c r="FM38" s="47">
        <v>1.569077272727273E-2</v>
      </c>
      <c r="FN38" s="47">
        <v>0.1798234090909091</v>
      </c>
      <c r="FO38" s="47">
        <v>0.40028899999999995</v>
      </c>
      <c r="FP38" s="47">
        <v>0.44971204545454546</v>
      </c>
      <c r="FQ38" s="47">
        <v>0.1124</v>
      </c>
      <c r="FR38" s="47">
        <v>0.67645390909090908</v>
      </c>
      <c r="FS38" s="47">
        <v>0.92423654545454559</v>
      </c>
      <c r="FT38" s="47">
        <v>0.71261399999999986</v>
      </c>
      <c r="FU38" s="47">
        <v>0.93538204545454551</v>
      </c>
      <c r="FV38" s="47">
        <v>0.75600740909090891</v>
      </c>
      <c r="FW38" s="47">
        <v>0.67481666666666651</v>
      </c>
      <c r="FX38" s="47">
        <v>0.43644444444444441</v>
      </c>
      <c r="FY38" s="47">
        <v>0.4416944444444445</v>
      </c>
      <c r="FZ38" s="47">
        <v>0.3884833333333334</v>
      </c>
      <c r="GA38" s="47">
        <v>0.28415555555555561</v>
      </c>
      <c r="GB38" s="47">
        <v>0.2476555555555556</v>
      </c>
      <c r="GC38" s="47">
        <v>0.26899027777777768</v>
      </c>
      <c r="GD38" s="47">
        <v>0.20855166666666666</v>
      </c>
      <c r="GE38" s="47">
        <v>5.7980944444444446E-2</v>
      </c>
      <c r="GF38" s="47">
        <v>-6.0980555555555562E-3</v>
      </c>
      <c r="GG38" s="47">
        <v>0.2143882222222222</v>
      </c>
      <c r="GH38" s="47">
        <v>0.40715300000000004</v>
      </c>
      <c r="GI38" s="47">
        <v>0.46281705555555558</v>
      </c>
      <c r="GJ38" s="47">
        <v>0.1043277777777778</v>
      </c>
      <c r="GK38" s="47">
        <v>0.73734777777777782</v>
      </c>
      <c r="GL38" s="47">
        <v>1.0314003333333333</v>
      </c>
      <c r="GM38" s="47">
        <v>0.79842772222222225</v>
      </c>
      <c r="GN38" s="47">
        <v>1.0256089444444443</v>
      </c>
      <c r="GO38" s="47">
        <v>0.83384988888888889</v>
      </c>
      <c r="GP38" s="47">
        <v>0.58519642857142862</v>
      </c>
      <c r="GQ38" s="47">
        <v>0.37725357142857135</v>
      </c>
      <c r="GR38" s="47">
        <v>0.31544642857142863</v>
      </c>
      <c r="GS38" s="47">
        <v>0.32012142857142856</v>
      </c>
      <c r="GT38" s="47">
        <v>0.22254642857142853</v>
      </c>
      <c r="GU38" s="47">
        <v>0.19496785714285708</v>
      </c>
      <c r="GV38" s="47">
        <v>0.29212482142857149</v>
      </c>
      <c r="GW38" s="47">
        <v>0.29895603571428575</v>
      </c>
      <c r="GX38" s="47">
        <v>8.1860249999999996E-2</v>
      </c>
      <c r="GY38" s="47">
        <v>8.9235285714285698E-2</v>
      </c>
      <c r="GZ38" s="47">
        <v>0.21557446428571428</v>
      </c>
      <c r="HA38" s="47">
        <v>0.44841457142857133</v>
      </c>
      <c r="HB38" s="47">
        <v>0.49964335714285729</v>
      </c>
      <c r="HC38" s="47">
        <v>9.7575000000000009E-2</v>
      </c>
      <c r="HD38" s="47">
        <v>0.83020235714285706</v>
      </c>
      <c r="HE38" s="47">
        <v>0.72299125000000009</v>
      </c>
      <c r="HF38" s="47">
        <v>0.73944517857142855</v>
      </c>
      <c r="HG38" s="47">
        <v>0.77166546428571425</v>
      </c>
      <c r="HH38" s="47">
        <v>0.78544710714285715</v>
      </c>
      <c r="HI38" s="45">
        <v>0.57926071428571446</v>
      </c>
      <c r="HJ38" s="45">
        <v>0.32577857142857142</v>
      </c>
      <c r="HK38" s="45">
        <v>0.22616785714285723</v>
      </c>
      <c r="HL38" s="45">
        <v>0.22654642857142873</v>
      </c>
      <c r="HM38" s="45">
        <v>0.18805714285714298</v>
      </c>
      <c r="HN38" s="45">
        <v>0.1644035714285714</v>
      </c>
      <c r="HO38" s="45">
        <v>0.43689271428571441</v>
      </c>
      <c r="HP38" s="45">
        <v>0.43807921428571422</v>
      </c>
      <c r="HQ38" s="45">
        <v>0.1795781428571428</v>
      </c>
      <c r="HR38" s="45">
        <v>0.18087674999999998</v>
      </c>
      <c r="HS38" s="45">
        <v>0.27956046428571435</v>
      </c>
      <c r="HT38" s="45">
        <v>0.50924485714285694</v>
      </c>
      <c r="HU38" s="45">
        <v>0.5572148571428569</v>
      </c>
      <c r="HV38" s="45">
        <v>3.8489285714285747E-2</v>
      </c>
      <c r="HW38" s="45">
        <v>1.5632968571428576</v>
      </c>
      <c r="HX38" s="45">
        <v>0.63950746428571448</v>
      </c>
      <c r="HY38" s="45">
        <v>0.64057053571428557</v>
      </c>
      <c r="HZ38" s="45">
        <v>0.71771885714285721</v>
      </c>
      <c r="IA38" s="45">
        <v>0.71872739285714249</v>
      </c>
      <c r="IB38" s="48">
        <v>41.395714286</v>
      </c>
      <c r="IC38" s="48">
        <v>42.48</v>
      </c>
      <c r="ID38" s="48">
        <v>104.48571429</v>
      </c>
      <c r="IE38" s="48">
        <f t="shared" si="47"/>
        <v>26.514285709999996</v>
      </c>
      <c r="IF38" s="48">
        <f t="shared" si="29"/>
        <v>11.615357451183739</v>
      </c>
      <c r="IG38" s="47">
        <v>0.58720000000000006</v>
      </c>
      <c r="IH38" s="47">
        <v>0.31090000000000001</v>
      </c>
      <c r="II38" s="47">
        <v>0.1492</v>
      </c>
      <c r="IJ38" s="47">
        <v>0.16919999999999999</v>
      </c>
      <c r="IK38" s="47">
        <v>0.1426</v>
      </c>
      <c r="IL38" s="47">
        <v>0.13239999999999999</v>
      </c>
      <c r="IM38" s="47">
        <v>0.55179999999999996</v>
      </c>
      <c r="IN38" s="47">
        <v>0.59379999999999999</v>
      </c>
      <c r="IO38" s="47">
        <v>0.2949</v>
      </c>
      <c r="IP38" s="47">
        <v>0.35120000000000001</v>
      </c>
      <c r="IQ38" s="47">
        <v>0.30709999999999998</v>
      </c>
      <c r="IR38" s="47">
        <v>0.60860000000000003</v>
      </c>
      <c r="IS38" s="47">
        <v>0.63149999999999995</v>
      </c>
      <c r="IT38" s="47">
        <v>2.6599999999999999E-2</v>
      </c>
      <c r="IU38" s="47">
        <v>2.4735999999999998</v>
      </c>
      <c r="IV38" s="47">
        <v>0.51770000000000005</v>
      </c>
      <c r="IW38" s="47">
        <v>0.55669999999999997</v>
      </c>
      <c r="IX38" s="47">
        <v>0.63090000000000002</v>
      </c>
      <c r="IY38" s="47">
        <v>0.66069999999999995</v>
      </c>
      <c r="IZ38" s="48">
        <v>36.78</v>
      </c>
      <c r="JA38" s="48">
        <v>37.022068965999999</v>
      </c>
      <c r="JB38" s="48">
        <v>104.22068966000001</v>
      </c>
      <c r="JC38" s="48">
        <f t="shared" si="30"/>
        <v>42.779310339999995</v>
      </c>
      <c r="JD38" s="48">
        <f t="shared" si="31"/>
        <v>25.402354479891997</v>
      </c>
      <c r="JE38" s="47">
        <v>0.42323125000000006</v>
      </c>
      <c r="JF38" s="47">
        <v>0.21273749999999997</v>
      </c>
      <c r="JG38" s="47">
        <v>0.11155625</v>
      </c>
      <c r="JH38" s="47">
        <v>0.12254687500000001</v>
      </c>
      <c r="JI38" s="47">
        <v>0.10069375</v>
      </c>
      <c r="JJ38" s="47">
        <v>8.7721875000000005E-2</v>
      </c>
      <c r="JK38" s="47">
        <v>0.54926846875000002</v>
      </c>
      <c r="JL38" s="47">
        <v>0.5810493124999998</v>
      </c>
      <c r="JM38" s="47">
        <v>0.26824787500000002</v>
      </c>
      <c r="JN38" s="47">
        <v>0.31126774999999995</v>
      </c>
      <c r="JO38" s="47">
        <v>0.33001687500000004</v>
      </c>
      <c r="JP38" s="47">
        <v>0.61414312500000012</v>
      </c>
      <c r="JQ38" s="47">
        <v>0.65550818749999995</v>
      </c>
      <c r="JR38" s="47">
        <v>2.1853124999999998E-2</v>
      </c>
      <c r="JS38" s="47">
        <v>2.4613712500000005</v>
      </c>
      <c r="JT38" s="47">
        <v>0.56808418750000012</v>
      </c>
      <c r="JU38" s="47">
        <v>0.60067312499999992</v>
      </c>
      <c r="JV38" s="47">
        <v>0.67451256249999991</v>
      </c>
      <c r="JW38" s="47">
        <v>0.69900706250000011</v>
      </c>
      <c r="JX38" s="48">
        <v>39.9</v>
      </c>
      <c r="JY38" s="48">
        <v>40.657499999999999</v>
      </c>
      <c r="JZ38" s="48">
        <v>126.94166667</v>
      </c>
      <c r="KA38" s="48">
        <f t="shared" si="32"/>
        <v>39.058333329999996</v>
      </c>
      <c r="KB38" s="48">
        <f t="shared" si="33"/>
        <v>22.694817728792327</v>
      </c>
      <c r="KC38" s="47">
        <v>0.52201470588235277</v>
      </c>
      <c r="KD38" s="47">
        <v>0.25311323529411761</v>
      </c>
      <c r="KE38" s="47">
        <v>9.5902941176470594E-2</v>
      </c>
      <c r="KF38" s="47">
        <v>0.11950882352941174</v>
      </c>
      <c r="KG38" s="47">
        <v>0.1056279411764706</v>
      </c>
      <c r="KH38" s="47">
        <v>9.3651470588235294E-2</v>
      </c>
      <c r="KI38" s="47">
        <v>0.62597972058823559</v>
      </c>
      <c r="KJ38" s="47">
        <v>0.68796279411764749</v>
      </c>
      <c r="KK38" s="47">
        <v>0.35717298529411767</v>
      </c>
      <c r="KL38" s="47">
        <v>0.44898667647058821</v>
      </c>
      <c r="KM38" s="47">
        <v>0.34671260294117656</v>
      </c>
      <c r="KN38" s="47">
        <v>0.66217672058823529</v>
      </c>
      <c r="KO38" s="47">
        <v>0.69481041176470582</v>
      </c>
      <c r="KP38" s="47">
        <v>1.3880882352941173E-2</v>
      </c>
      <c r="KQ38" s="47">
        <v>3.3752513970588236</v>
      </c>
      <c r="KR38" s="47">
        <v>0.50513314705882362</v>
      </c>
      <c r="KS38" s="47">
        <v>0.5543522205882353</v>
      </c>
      <c r="KT38" s="47">
        <v>0.63228600000000013</v>
      </c>
      <c r="KU38" s="47">
        <v>0.66887764705882369</v>
      </c>
      <c r="KV38" s="48">
        <v>37.068301886999997</v>
      </c>
      <c r="KW38" s="48">
        <v>39.389811321000003</v>
      </c>
      <c r="KX38" s="48">
        <v>113.68679245</v>
      </c>
      <c r="KY38" s="48">
        <f t="shared" si="44"/>
        <v>57.313207550000001</v>
      </c>
      <c r="KZ38" s="48">
        <f t="shared" si="45"/>
        <v>39.429354405942654</v>
      </c>
      <c r="LA38" s="47">
        <v>0.5241434782608696</v>
      </c>
      <c r="LB38" s="47">
        <v>0.24835652173913045</v>
      </c>
      <c r="LC38" s="47">
        <v>8.3691304347826095E-2</v>
      </c>
      <c r="LD38" s="47">
        <v>0.1106739130434783</v>
      </c>
      <c r="LE38" s="47">
        <v>0.10137391304347827</v>
      </c>
      <c r="LF38" s="47">
        <v>9.2460869565217388E-2</v>
      </c>
      <c r="LG38" s="47">
        <v>0.6505151304347826</v>
      </c>
      <c r="LH38" s="47">
        <v>0.72365730434782605</v>
      </c>
      <c r="LI38" s="47">
        <v>0.38238034782608704</v>
      </c>
      <c r="LJ38" s="47">
        <v>0.49452073913043487</v>
      </c>
      <c r="LK38" s="47">
        <v>0.35708017391304347</v>
      </c>
      <c r="LL38" s="47">
        <v>0.67471108695652182</v>
      </c>
      <c r="LM38" s="47">
        <v>0.6990532608695651</v>
      </c>
      <c r="LN38" s="47">
        <v>9.3000000000000027E-3</v>
      </c>
      <c r="LO38" s="47">
        <v>3.7411165217391305</v>
      </c>
      <c r="LP38" s="47">
        <v>0.4939757391304348</v>
      </c>
      <c r="LQ38" s="47">
        <v>0.54902460869565217</v>
      </c>
      <c r="LR38" s="47">
        <v>0.62676778260869559</v>
      </c>
      <c r="LS38" s="47">
        <v>0.66737034782608684</v>
      </c>
      <c r="LT38" s="47">
        <f t="shared" si="34"/>
        <v>0.40693362528149402</v>
      </c>
      <c r="LU38" s="48">
        <v>42.213571428999998</v>
      </c>
      <c r="LV38" s="48">
        <v>41.811071429000002</v>
      </c>
      <c r="LW38" s="48">
        <v>119.29285714</v>
      </c>
      <c r="LX38" s="48">
        <f t="shared" si="46"/>
        <v>69.707142860000005</v>
      </c>
      <c r="LY38" s="48">
        <f t="shared" si="35"/>
        <v>50.444083095856413</v>
      </c>
      <c r="LZ38" s="47">
        <v>0.58187142857142859</v>
      </c>
      <c r="MA38" s="47">
        <v>0.25765714285714286</v>
      </c>
      <c r="MB38" s="47">
        <v>6.768571428571428E-2</v>
      </c>
      <c r="MC38" s="47">
        <v>0.10228095238095236</v>
      </c>
      <c r="MD38" s="47">
        <v>8.9900000000000008E-2</v>
      </c>
      <c r="ME38" s="47">
        <v>8.4628571428571442E-2</v>
      </c>
      <c r="MF38" s="47">
        <v>0.70003904761904745</v>
      </c>
      <c r="MG38" s="47">
        <v>0.79025442857142869</v>
      </c>
      <c r="MH38" s="47">
        <v>0.43018838095238093</v>
      </c>
      <c r="MI38" s="47">
        <v>0.58173161904761894</v>
      </c>
      <c r="MJ38" s="47">
        <v>0.38624233333333341</v>
      </c>
      <c r="MK38" s="47">
        <v>0.73154980952380944</v>
      </c>
      <c r="ML38" s="47">
        <v>0.74569385714285685</v>
      </c>
      <c r="MM38" s="47">
        <v>1.2380952380952381E-2</v>
      </c>
      <c r="MN38" s="47">
        <v>4.6926400476190482</v>
      </c>
      <c r="MO38" s="47">
        <v>0.48927180952380955</v>
      </c>
      <c r="MP38" s="47">
        <v>0.55175733333333332</v>
      </c>
      <c r="MQ38" s="47">
        <v>0.63114428571428582</v>
      </c>
      <c r="MR38" s="47">
        <v>0.67626180952380943</v>
      </c>
      <c r="MS38" s="47">
        <f t="shared" si="36"/>
        <v>0.60486527890007846</v>
      </c>
      <c r="MT38" s="48">
        <v>38.159999999999997</v>
      </c>
      <c r="MU38" s="48">
        <v>38.950000000000003</v>
      </c>
      <c r="MV38" s="48">
        <v>114.5</v>
      </c>
      <c r="MW38" s="48">
        <f>AO38-MV38</f>
        <v>74.5</v>
      </c>
      <c r="MX38" s="45">
        <f t="shared" si="37"/>
        <v>58.873954928571436</v>
      </c>
      <c r="MY38" s="47">
        <v>0.50779687500000015</v>
      </c>
      <c r="MZ38" s="47">
        <v>0.23091562499999999</v>
      </c>
      <c r="NA38" s="47">
        <v>6.7609374999999999E-2</v>
      </c>
      <c r="NB38" s="47">
        <v>8.8312499999999988E-2</v>
      </c>
      <c r="NC38" s="47">
        <v>8.7253125000000001E-2</v>
      </c>
      <c r="ND38" s="47">
        <v>7.8137500000000013E-2</v>
      </c>
      <c r="NE38" s="47">
        <v>0.70212868749999979</v>
      </c>
      <c r="NF38" s="47">
        <v>0.76231425000000008</v>
      </c>
      <c r="NG38" s="47">
        <v>0.44411806250000008</v>
      </c>
      <c r="NH38" s="47">
        <v>0.54270834374999999</v>
      </c>
      <c r="NI38" s="47">
        <v>0.37518721875</v>
      </c>
      <c r="NJ38" s="47">
        <v>0.70525321875000002</v>
      </c>
      <c r="NK38" s="47">
        <v>0.73267362499999988</v>
      </c>
      <c r="NL38" s="47">
        <v>1.059375E-3</v>
      </c>
      <c r="NM38" s="47">
        <v>4.7478385624999984</v>
      </c>
      <c r="NN38" s="47">
        <v>0.49301046874999993</v>
      </c>
      <c r="NO38" s="47">
        <v>0.53450981249999996</v>
      </c>
      <c r="NP38" s="47">
        <v>0.63094521874999987</v>
      </c>
      <c r="NQ38" s="47">
        <v>0.66116415624999991</v>
      </c>
      <c r="NR38" s="47">
        <f t="shared" si="38"/>
        <v>0.46035193843887212</v>
      </c>
      <c r="NS38" s="47">
        <v>0.52590789473684196</v>
      </c>
      <c r="NT38" s="47">
        <v>0.25307105263157903</v>
      </c>
      <c r="NU38" s="47">
        <v>6.0115789473684192E-2</v>
      </c>
      <c r="NV38" s="47">
        <v>9.4847368421052652E-2</v>
      </c>
      <c r="NW38" s="47">
        <v>8.4102631578947359E-2</v>
      </c>
      <c r="NX38" s="47">
        <v>7.7402631578947348E-2</v>
      </c>
      <c r="NY38" s="47">
        <v>0.6936907631578948</v>
      </c>
      <c r="NZ38" s="47">
        <v>0.79374050000000007</v>
      </c>
      <c r="OA38" s="47">
        <v>0.45341000000000004</v>
      </c>
      <c r="OB38" s="47">
        <v>0.61428439473684215</v>
      </c>
      <c r="OC38" s="47">
        <v>0.35052789473684209</v>
      </c>
      <c r="OD38" s="47">
        <v>0.72354305263157892</v>
      </c>
      <c r="OE38" s="47">
        <v>0.74311668421052635</v>
      </c>
      <c r="OF38" s="47">
        <v>1.074473684210526E-2</v>
      </c>
      <c r="OG38" s="47">
        <v>4.5533842631578949</v>
      </c>
      <c r="OH38" s="47">
        <v>0.44209347368421059</v>
      </c>
      <c r="OI38" s="47">
        <v>0.50549507894736856</v>
      </c>
      <c r="OJ38" s="47">
        <v>0.58651450000000016</v>
      </c>
      <c r="OK38" s="47">
        <v>0.63346057894736829</v>
      </c>
      <c r="OL38" s="47">
        <f t="shared" si="39"/>
        <v>0.67907325267950203</v>
      </c>
      <c r="OM38" s="47">
        <v>134.91999999999999</v>
      </c>
      <c r="ON38" s="48">
        <f t="shared" si="50"/>
        <v>68.080000000000013</v>
      </c>
      <c r="OO38" s="48">
        <f t="shared" si="40"/>
        <v>54.037853240000018</v>
      </c>
      <c r="OP38" s="47">
        <v>0.50753333333333339</v>
      </c>
      <c r="OQ38" s="47">
        <v>0.23118055555555561</v>
      </c>
      <c r="OR38" s="47">
        <v>5.1283333333333347E-2</v>
      </c>
      <c r="OS38" s="47">
        <v>7.7727777777777785E-2</v>
      </c>
      <c r="OT38" s="47">
        <v>7.3436111111111105E-2</v>
      </c>
      <c r="OU38" s="47">
        <v>6.9013888888888875E-2</v>
      </c>
      <c r="OV38" s="47">
        <v>0.73384269444444439</v>
      </c>
      <c r="OW38" s="47">
        <v>0.81564952777777799</v>
      </c>
      <c r="OX38" s="47">
        <v>0.49557991666666673</v>
      </c>
      <c r="OY38" s="47">
        <v>0.63512561111111099</v>
      </c>
      <c r="OZ38" s="47">
        <v>0.37458544444444442</v>
      </c>
      <c r="PA38" s="47">
        <v>0.74702269444444425</v>
      </c>
      <c r="PB38" s="47">
        <v>0.76074755555555562</v>
      </c>
      <c r="PC38" s="47">
        <v>4.2916666666666667E-3</v>
      </c>
      <c r="PD38" s="47">
        <v>5.5460826944444443</v>
      </c>
      <c r="PE38" s="47">
        <v>0.45946874999999998</v>
      </c>
      <c r="PF38" s="47">
        <v>0.51048380555555539</v>
      </c>
      <c r="PG38" s="47">
        <v>0.60641850000000019</v>
      </c>
      <c r="PH38" s="47">
        <v>0.64355430555555548</v>
      </c>
      <c r="PI38" s="47">
        <f t="shared" si="41"/>
        <v>0.67260994655689177</v>
      </c>
      <c r="PJ38" s="48">
        <v>133.38461538461539</v>
      </c>
      <c r="PK38" s="48">
        <f t="shared" si="55"/>
        <v>69.615384615384613</v>
      </c>
      <c r="PL38" s="45">
        <f t="shared" si="42"/>
        <v>56.781755587606852</v>
      </c>
    </row>
    <row r="39" spans="1:428" x14ac:dyDescent="0.25">
      <c r="A39" s="45">
        <v>38</v>
      </c>
      <c r="B39" s="45">
        <v>5</v>
      </c>
      <c r="C39" s="45">
        <v>305</v>
      </c>
      <c r="D39" s="45">
        <v>3</v>
      </c>
      <c r="E39" s="45" t="s">
        <v>63</v>
      </c>
      <c r="F39" s="45">
        <v>1</v>
      </c>
      <c r="G39" s="45">
        <f t="shared" si="7"/>
        <v>0</v>
      </c>
      <c r="H39" s="45">
        <v>0</v>
      </c>
      <c r="I39" s="46">
        <v>-9999</v>
      </c>
      <c r="J39" s="46">
        <v>-9999</v>
      </c>
      <c r="K39" s="46">
        <v>-9999</v>
      </c>
      <c r="L39" s="46">
        <v>-9999</v>
      </c>
      <c r="M39" s="46">
        <v>-9999</v>
      </c>
      <c r="N39" s="46">
        <v>-9999</v>
      </c>
      <c r="O39" s="48">
        <v>0</v>
      </c>
      <c r="P39" s="48">
        <v>0</v>
      </c>
      <c r="Q39" s="48">
        <v>0</v>
      </c>
      <c r="R39" s="48">
        <v>30.333333333333332</v>
      </c>
      <c r="S39" s="48">
        <v>38.666666666666664</v>
      </c>
      <c r="T39" s="48">
        <v>39.333333333333336</v>
      </c>
      <c r="U39" s="48">
        <v>51.333333333333336</v>
      </c>
      <c r="V39" s="48">
        <v>55</v>
      </c>
      <c r="W39" s="48">
        <v>66.333333333333329</v>
      </c>
      <c r="X39" s="48">
        <v>62.333333333333336</v>
      </c>
      <c r="Y39" s="48">
        <v>71.333333333333329</v>
      </c>
      <c r="Z39" s="48">
        <v>70</v>
      </c>
      <c r="AA39" s="48">
        <v>81</v>
      </c>
      <c r="AB39" s="48">
        <v>83.333333333333329</v>
      </c>
      <c r="AC39" s="48">
        <v>92.333333333333329</v>
      </c>
      <c r="AD39" s="48">
        <v>77.666666666666671</v>
      </c>
      <c r="AE39" s="48">
        <v>89</v>
      </c>
      <c r="AF39" s="48">
        <f t="shared" si="8"/>
        <v>77</v>
      </c>
      <c r="AG39" s="48">
        <f t="shared" si="9"/>
        <v>77</v>
      </c>
      <c r="AH39" s="48">
        <v>85.333333333333329</v>
      </c>
      <c r="AI39" s="48">
        <v>94.333333333333329</v>
      </c>
      <c r="AJ39" s="48">
        <v>131</v>
      </c>
      <c r="AK39" s="48">
        <v>147</v>
      </c>
      <c r="AL39" s="48">
        <v>166</v>
      </c>
      <c r="AM39" s="48">
        <v>171</v>
      </c>
      <c r="AN39" s="48">
        <v>178</v>
      </c>
      <c r="AO39" s="48">
        <v>189</v>
      </c>
      <c r="AP39" s="48">
        <v>199</v>
      </c>
      <c r="AQ39" s="48">
        <v>199</v>
      </c>
      <c r="AR39" s="48">
        <v>201</v>
      </c>
      <c r="AS39" s="48">
        <v>203</v>
      </c>
      <c r="AT39" s="43">
        <v>-9999</v>
      </c>
      <c r="AU39" s="43">
        <v>-9999</v>
      </c>
      <c r="AV39" s="43">
        <v>-9999</v>
      </c>
      <c r="AW39" s="43">
        <v>-9999</v>
      </c>
      <c r="AX39" s="43">
        <v>-9999</v>
      </c>
      <c r="AY39" s="43">
        <v>-9999</v>
      </c>
      <c r="AZ39" s="43">
        <v>-9999</v>
      </c>
      <c r="BA39" s="43">
        <v>-9999</v>
      </c>
      <c r="BB39" s="43">
        <v>-9999</v>
      </c>
      <c r="BC39" s="43">
        <v>-9999</v>
      </c>
      <c r="BD39" s="43">
        <v>-9999</v>
      </c>
      <c r="BE39" s="43">
        <v>-9999</v>
      </c>
      <c r="BF39" s="43">
        <v>-9999</v>
      </c>
      <c r="BG39" s="43">
        <v>-9999</v>
      </c>
      <c r="BH39" s="43">
        <v>-9999</v>
      </c>
      <c r="BI39" s="43">
        <v>-9999</v>
      </c>
      <c r="BJ39" s="43">
        <v>-9999</v>
      </c>
      <c r="BK39" s="43">
        <v>-9999</v>
      </c>
      <c r="BL39" s="43">
        <v>-9999</v>
      </c>
      <c r="BM39" s="43">
        <v>-9999</v>
      </c>
      <c r="BN39" s="43">
        <v>-9999</v>
      </c>
      <c r="BO39" s="43">
        <v>-9999</v>
      </c>
      <c r="BP39" s="43">
        <v>-9999</v>
      </c>
      <c r="BQ39" s="43">
        <v>-9999</v>
      </c>
      <c r="BR39" s="43">
        <v>-9999</v>
      </c>
      <c r="BS39" s="43">
        <v>-9999</v>
      </c>
      <c r="BT39" s="43">
        <v>-9999</v>
      </c>
      <c r="BU39" s="43">
        <v>-9999</v>
      </c>
      <c r="BV39" s="43">
        <v>-9999</v>
      </c>
      <c r="BW39" s="43">
        <v>-9999</v>
      </c>
      <c r="BX39" s="48">
        <v>264.54999999999995</v>
      </c>
      <c r="BY39" s="45">
        <v>15</v>
      </c>
      <c r="BZ39" s="45">
        <v>288.96999999999997</v>
      </c>
      <c r="CA39" s="45">
        <v>127</v>
      </c>
      <c r="CB39" s="45">
        <v>136.16999999999999</v>
      </c>
      <c r="CC39" s="45">
        <v>322.40999999999997</v>
      </c>
      <c r="CD39" s="45">
        <v>182.13</v>
      </c>
      <c r="CE39" s="45">
        <v>150.01999999999998</v>
      </c>
      <c r="CF39" s="48">
        <f t="shared" si="10"/>
        <v>1470.7843137254899</v>
      </c>
      <c r="CG39" s="48">
        <f t="shared" si="11"/>
        <v>1313.2002801120445</v>
      </c>
      <c r="CH39" s="48">
        <f t="shared" si="51"/>
        <v>2593.6274509803916</v>
      </c>
      <c r="CI39" s="48">
        <f t="shared" si="1"/>
        <v>2833.039215686274</v>
      </c>
      <c r="CJ39" s="48">
        <f t="shared" si="12"/>
        <v>1334.9999999999998</v>
      </c>
      <c r="CK39" s="48">
        <f t="shared" si="12"/>
        <v>3160.8823529411761</v>
      </c>
      <c r="CL39" s="48">
        <f t="shared" si="13"/>
        <v>9922.5490196078426</v>
      </c>
      <c r="CM39" s="48">
        <f t="shared" si="14"/>
        <v>1785.5882352941176</v>
      </c>
      <c r="CN39" s="48">
        <v>85.4</v>
      </c>
      <c r="CO39" s="48">
        <v>89.05</v>
      </c>
      <c r="CP39" s="48">
        <f t="shared" si="15"/>
        <v>7.6799999999999926</v>
      </c>
      <c r="CQ39" s="45">
        <v>2.34</v>
      </c>
      <c r="CR39" s="45">
        <f t="shared" si="16"/>
        <v>60.690882352941159</v>
      </c>
      <c r="CS39" s="45">
        <v>0.68899999999999995</v>
      </c>
      <c r="CT39" s="45">
        <f t="shared" si="17"/>
        <v>19.519640196078427</v>
      </c>
      <c r="CU39" s="45">
        <v>1.1200000000000001</v>
      </c>
      <c r="CV39" s="45">
        <f t="shared" si="18"/>
        <v>14.952</v>
      </c>
      <c r="CW39" s="45">
        <v>3.34</v>
      </c>
      <c r="CX39" s="45">
        <f t="shared" si="19"/>
        <v>59.638647058823523</v>
      </c>
      <c r="CY39" s="48">
        <f t="shared" si="20"/>
        <v>154.80116960784312</v>
      </c>
      <c r="CZ39" s="48">
        <f t="shared" si="21"/>
        <v>138.21533000700276</v>
      </c>
      <c r="DA39" s="45">
        <v>16.7</v>
      </c>
      <c r="DB39" s="48">
        <v>5.33</v>
      </c>
      <c r="DC39" s="45">
        <f t="shared" si="22"/>
        <v>4593.1676878922153</v>
      </c>
      <c r="DD39" s="45">
        <v>2.02</v>
      </c>
      <c r="DE39" s="45">
        <f t="shared" si="23"/>
        <v>0.37898686679174481</v>
      </c>
      <c r="DF39" s="45">
        <f t="shared" si="24"/>
        <v>1740.7502306833535</v>
      </c>
      <c r="DG39" s="46">
        <v>-9999</v>
      </c>
      <c r="DH39" s="45">
        <v>3850.3625000000002</v>
      </c>
      <c r="DI39" s="45">
        <f t="shared" si="25"/>
        <v>1424.634125</v>
      </c>
      <c r="DJ39" s="45">
        <f t="shared" si="26"/>
        <v>1624.0829024999998</v>
      </c>
      <c r="DK39" s="46">
        <v>-9999</v>
      </c>
      <c r="DL39" s="47">
        <v>2.46</v>
      </c>
      <c r="DM39" s="47">
        <f t="shared" si="27"/>
        <v>2.4</v>
      </c>
      <c r="DN39" s="47">
        <v>2449</v>
      </c>
      <c r="DO39" s="47">
        <f t="shared" si="52"/>
        <v>0.45028142589118197</v>
      </c>
      <c r="DP39" s="45">
        <f t="shared" si="53"/>
        <v>2119.9235482579452</v>
      </c>
      <c r="DQ39" s="45">
        <f t="shared" si="54"/>
        <v>2110.4442153185805</v>
      </c>
      <c r="DR39" s="47">
        <v>0.55761176470588225</v>
      </c>
      <c r="DS39" s="47">
        <v>0.40755882352941181</v>
      </c>
      <c r="DT39" s="47">
        <v>0.41369999999999996</v>
      </c>
      <c r="DU39" s="47">
        <v>0.34529411764705881</v>
      </c>
      <c r="DV39" s="47">
        <v>0.21074705882352943</v>
      </c>
      <c r="DW39" s="47">
        <v>0.19293529411764709</v>
      </c>
      <c r="DX39" s="47">
        <v>0.23491288235294117</v>
      </c>
      <c r="DY39" s="47">
        <v>0.14797076470588236</v>
      </c>
      <c r="DZ39" s="47">
        <v>8.2666411764705905E-2</v>
      </c>
      <c r="EA39" s="47">
        <v>-7.4954117647058824E-3</v>
      </c>
      <c r="EB39" s="47">
        <v>0.15529658823529413</v>
      </c>
      <c r="EC39" s="47">
        <v>0.45126870588235296</v>
      </c>
      <c r="ED39" s="47">
        <v>0.48565052941176473</v>
      </c>
      <c r="EE39" s="47">
        <v>0.13454705882352941</v>
      </c>
      <c r="EF39" s="47">
        <v>0.61532576470588229</v>
      </c>
      <c r="EG39" s="47">
        <v>1.0517735294117647</v>
      </c>
      <c r="EH39" s="47">
        <v>0.66042052941176477</v>
      </c>
      <c r="EI39" s="47">
        <v>1.0448369411764706</v>
      </c>
      <c r="EJ39" s="47">
        <v>0.7058279999999999</v>
      </c>
      <c r="EK39" s="45">
        <v>0.60750625000000003</v>
      </c>
      <c r="EL39" s="45">
        <v>0.44280625000000001</v>
      </c>
      <c r="EM39" s="45">
        <v>0.435</v>
      </c>
      <c r="EN39" s="45">
        <v>0.39468124999999998</v>
      </c>
      <c r="EO39" s="45">
        <v>0.27156874999999991</v>
      </c>
      <c r="EP39" s="45">
        <v>0.24645624999999999</v>
      </c>
      <c r="EQ39" s="45">
        <v>0.21219306250000003</v>
      </c>
      <c r="ER39" s="45">
        <v>0.16532787500000001</v>
      </c>
      <c r="ES39" s="45">
        <v>5.7421937499999999E-2</v>
      </c>
      <c r="ET39" s="45">
        <v>8.8674375000000003E-3</v>
      </c>
      <c r="EU39" s="45">
        <v>0.15669225000000003</v>
      </c>
      <c r="EV39" s="45">
        <v>0.38197899999999996</v>
      </c>
      <c r="EW39" s="45">
        <v>0.42259743749999995</v>
      </c>
      <c r="EX39" s="45">
        <v>0.1231125</v>
      </c>
      <c r="EY39" s="45">
        <v>0.53927893749999989</v>
      </c>
      <c r="EZ39" s="45">
        <v>0.94867450000000031</v>
      </c>
      <c r="FA39" s="45">
        <v>0.73948637500000014</v>
      </c>
      <c r="FB39" s="45">
        <v>0.95553406249999995</v>
      </c>
      <c r="FC39" s="45">
        <v>0.77462518749999998</v>
      </c>
      <c r="FD39" s="47">
        <v>0.68720476190476187</v>
      </c>
      <c r="FE39" s="47">
        <v>0.476052380952381</v>
      </c>
      <c r="FF39" s="47">
        <v>0.46451904761904761</v>
      </c>
      <c r="FG39" s="47">
        <v>0.41385714285714281</v>
      </c>
      <c r="FH39" s="47">
        <v>0.29859999999999998</v>
      </c>
      <c r="FI39" s="47">
        <v>0.26136666666666664</v>
      </c>
      <c r="FJ39" s="47">
        <v>0.24812223809523809</v>
      </c>
      <c r="FK39" s="47">
        <v>0.19328514285714288</v>
      </c>
      <c r="FL39" s="47">
        <v>6.9834000000000007E-2</v>
      </c>
      <c r="FM39" s="47">
        <v>1.228085714285714E-2</v>
      </c>
      <c r="FN39" s="47">
        <v>0.18143576190476191</v>
      </c>
      <c r="FO39" s="47">
        <v>0.39413361904761907</v>
      </c>
      <c r="FP39" s="47">
        <v>0.44883376190476182</v>
      </c>
      <c r="FQ39" s="47">
        <v>0.11525714285714285</v>
      </c>
      <c r="FR39" s="47">
        <v>0.6608938571428572</v>
      </c>
      <c r="FS39" s="47">
        <v>0.94010438095238114</v>
      </c>
      <c r="FT39" s="47">
        <v>0.73046071428571435</v>
      </c>
      <c r="FU39" s="47">
        <v>0.94898252380952353</v>
      </c>
      <c r="FV39" s="47">
        <v>0.77152771428571432</v>
      </c>
      <c r="FW39" s="47">
        <v>0.64758500000000008</v>
      </c>
      <c r="FX39" s="47">
        <v>0.42346499999999987</v>
      </c>
      <c r="FY39" s="47">
        <v>0.42680999999999986</v>
      </c>
      <c r="FZ39" s="47">
        <v>0.37172500000000003</v>
      </c>
      <c r="GA39" s="47">
        <v>0.27900000000000003</v>
      </c>
      <c r="GB39" s="47">
        <v>0.24062500000000003</v>
      </c>
      <c r="GC39" s="47">
        <v>0.27036309999999997</v>
      </c>
      <c r="GD39" s="47">
        <v>0.20516859999999998</v>
      </c>
      <c r="GE39" s="47">
        <v>6.4988000000000004E-2</v>
      </c>
      <c r="GF39" s="47">
        <v>-4.0260999999999995E-3</v>
      </c>
      <c r="GG39" s="47">
        <v>0.20902670000000004</v>
      </c>
      <c r="GH39" s="47">
        <v>0.39747450000000001</v>
      </c>
      <c r="GI39" s="47">
        <v>0.45784740000000007</v>
      </c>
      <c r="GJ39" s="47">
        <v>9.2724999999999988E-2</v>
      </c>
      <c r="GK39" s="47">
        <v>0.74247174999999999</v>
      </c>
      <c r="GL39" s="47">
        <v>1.0210678000000004</v>
      </c>
      <c r="GM39" s="47">
        <v>0.7722405499999998</v>
      </c>
      <c r="GN39" s="47">
        <v>1.0171554500000002</v>
      </c>
      <c r="GO39" s="47">
        <v>0.81098859999999995</v>
      </c>
      <c r="GP39" s="47">
        <v>0.57013214285714287</v>
      </c>
      <c r="GQ39" s="47">
        <v>0.36731428571428576</v>
      </c>
      <c r="GR39" s="47">
        <v>0.31592142857142852</v>
      </c>
      <c r="GS39" s="47">
        <v>0.31996071428571426</v>
      </c>
      <c r="GT39" s="47">
        <v>0.22189642857142861</v>
      </c>
      <c r="GU39" s="47">
        <v>0.19164999999999993</v>
      </c>
      <c r="GV39" s="47">
        <v>0.28096667857142854</v>
      </c>
      <c r="GW39" s="47">
        <v>0.28676624999999994</v>
      </c>
      <c r="GX39" s="47">
        <v>6.9023535714285725E-2</v>
      </c>
      <c r="GY39" s="47">
        <v>7.5383642857142857E-2</v>
      </c>
      <c r="GZ39" s="47">
        <v>0.21618271428571428</v>
      </c>
      <c r="HA39" s="47">
        <v>0.4394123928571429</v>
      </c>
      <c r="HB39" s="47">
        <v>0.49650439285714282</v>
      </c>
      <c r="HC39" s="47">
        <v>9.8064285714285701E-2</v>
      </c>
      <c r="HD39" s="47">
        <v>0.78438692857142855</v>
      </c>
      <c r="HE39" s="47">
        <v>0.76000089285714267</v>
      </c>
      <c r="HF39" s="47">
        <v>0.77117874999999991</v>
      </c>
      <c r="HG39" s="47">
        <v>0.80201442857142857</v>
      </c>
      <c r="HH39" s="47">
        <v>0.81131017857142851</v>
      </c>
      <c r="HI39" s="45">
        <v>0.55100344827586234</v>
      </c>
      <c r="HJ39" s="45">
        <v>0.31853103448275855</v>
      </c>
      <c r="HK39" s="45">
        <v>0.24257241379310354</v>
      </c>
      <c r="HL39" s="45">
        <v>0.23703793103448276</v>
      </c>
      <c r="HM39" s="45">
        <v>0.1920931034482759</v>
      </c>
      <c r="HN39" s="45">
        <v>0.16890344827586201</v>
      </c>
      <c r="HO39" s="45">
        <v>0.39769844827586204</v>
      </c>
      <c r="HP39" s="45">
        <v>0.38852241379310343</v>
      </c>
      <c r="HQ39" s="45">
        <v>0.1465913793103448</v>
      </c>
      <c r="HR39" s="45">
        <v>0.13581506896551729</v>
      </c>
      <c r="HS39" s="45">
        <v>0.26695517241379318</v>
      </c>
      <c r="HT39" s="45">
        <v>0.4825023793103449</v>
      </c>
      <c r="HU39" s="45">
        <v>0.53023555172413783</v>
      </c>
      <c r="HV39" s="45">
        <v>4.4944827586206902E-2</v>
      </c>
      <c r="HW39" s="45">
        <v>1.3293481724137928</v>
      </c>
      <c r="HX39" s="45">
        <v>0.68995172413793115</v>
      </c>
      <c r="HY39" s="45">
        <v>0.67288862068965516</v>
      </c>
      <c r="HZ39" s="45">
        <v>0.75486910344827651</v>
      </c>
      <c r="IA39" s="45">
        <v>0.74167141379310364</v>
      </c>
      <c r="IB39" s="46">
        <v>-9999</v>
      </c>
      <c r="IC39" s="46">
        <v>-9999</v>
      </c>
      <c r="ID39" s="46">
        <v>-9999</v>
      </c>
      <c r="IE39" s="46">
        <v>-9999</v>
      </c>
      <c r="IF39" s="46">
        <v>-9999</v>
      </c>
      <c r="IG39" s="47">
        <v>0.57130000000000003</v>
      </c>
      <c r="IH39" s="47">
        <v>0.30759999999999998</v>
      </c>
      <c r="II39" s="47">
        <v>0.1565</v>
      </c>
      <c r="IJ39" s="47">
        <v>0.17460000000000001</v>
      </c>
      <c r="IK39" s="47">
        <v>0.14549999999999999</v>
      </c>
      <c r="IL39" s="47">
        <v>0.1338</v>
      </c>
      <c r="IM39" s="47">
        <v>0.53090000000000004</v>
      </c>
      <c r="IN39" s="47">
        <v>0.56940000000000002</v>
      </c>
      <c r="IO39" s="47">
        <v>0.27560000000000001</v>
      </c>
      <c r="IP39" s="47">
        <v>0.3256</v>
      </c>
      <c r="IQ39" s="47">
        <v>0.29959999999999998</v>
      </c>
      <c r="IR39" s="47">
        <v>0.59330000000000005</v>
      </c>
      <c r="IS39" s="47">
        <v>0.61970000000000003</v>
      </c>
      <c r="IT39" s="47">
        <v>2.9100000000000001E-2</v>
      </c>
      <c r="IU39" s="47">
        <v>2.2827000000000002</v>
      </c>
      <c r="IV39" s="47">
        <v>0.52649999999999997</v>
      </c>
      <c r="IW39" s="47">
        <v>0.56520000000000004</v>
      </c>
      <c r="IX39" s="47">
        <v>0.63529999999999998</v>
      </c>
      <c r="IY39" s="47">
        <v>0.6653</v>
      </c>
      <c r="IZ39" s="48">
        <v>36.742222222000002</v>
      </c>
      <c r="JA39" s="48">
        <v>36.952222222000003</v>
      </c>
      <c r="JB39" s="48">
        <v>105.61111111</v>
      </c>
      <c r="JC39" s="48">
        <f t="shared" si="30"/>
        <v>41.388888890000004</v>
      </c>
      <c r="JD39" s="48">
        <f t="shared" si="31"/>
        <v>23.566833333966002</v>
      </c>
      <c r="JE39" s="47">
        <v>0.43764062499999989</v>
      </c>
      <c r="JF39" s="47">
        <v>0.21927187499999995</v>
      </c>
      <c r="JG39" s="47">
        <v>0.11128124999999997</v>
      </c>
      <c r="JH39" s="47">
        <v>0.12312812500000003</v>
      </c>
      <c r="JI39" s="47">
        <v>0.10113437499999998</v>
      </c>
      <c r="JJ39" s="47">
        <v>8.8084374999999993E-2</v>
      </c>
      <c r="JK39" s="47">
        <v>0.55984887500000013</v>
      </c>
      <c r="JL39" s="47">
        <v>0.59386259375000006</v>
      </c>
      <c r="JM39" s="47">
        <v>0.28034193750000003</v>
      </c>
      <c r="JN39" s="47">
        <v>0.32649240625000003</v>
      </c>
      <c r="JO39" s="47">
        <v>0.33200112499999995</v>
      </c>
      <c r="JP39" s="47">
        <v>0.62395349999999983</v>
      </c>
      <c r="JQ39" s="47">
        <v>0.66415468749999995</v>
      </c>
      <c r="JR39" s="47">
        <v>2.1993749999999999E-2</v>
      </c>
      <c r="JS39" s="47">
        <v>2.5674595</v>
      </c>
      <c r="JT39" s="47">
        <v>0.55937096875000003</v>
      </c>
      <c r="JU39" s="47">
        <v>0.59425468749999999</v>
      </c>
      <c r="JV39" s="47">
        <v>0.66877818749999995</v>
      </c>
      <c r="JW39" s="47">
        <v>0.69499193749999999</v>
      </c>
      <c r="JX39" s="48">
        <v>39.9</v>
      </c>
      <c r="JY39" s="48">
        <v>40.75</v>
      </c>
      <c r="JZ39" s="48">
        <v>128.04117647000001</v>
      </c>
      <c r="KA39" s="48">
        <f t="shared" si="32"/>
        <v>37.958823529999989</v>
      </c>
      <c r="KB39" s="48">
        <f t="shared" si="33"/>
        <v>22.542325397224328</v>
      </c>
      <c r="KC39" s="47">
        <v>0.52152499999999991</v>
      </c>
      <c r="KD39" s="47">
        <v>0.24762499999999998</v>
      </c>
      <c r="KE39" s="47">
        <v>9.4513235294117662E-2</v>
      </c>
      <c r="KF39" s="47">
        <v>0.11335735294117649</v>
      </c>
      <c r="KG39" s="47">
        <v>0.10192647058823531</v>
      </c>
      <c r="KH39" s="47">
        <v>8.8930882352941179E-2</v>
      </c>
      <c r="KI39" s="47">
        <v>0.64040824999999968</v>
      </c>
      <c r="KJ39" s="47">
        <v>0.69142447058823486</v>
      </c>
      <c r="KK39" s="47">
        <v>0.37078155882352948</v>
      </c>
      <c r="KL39" s="47">
        <v>0.44721291176470584</v>
      </c>
      <c r="KM39" s="47">
        <v>0.35487507352941167</v>
      </c>
      <c r="KN39" s="47">
        <v>0.67113414705882357</v>
      </c>
      <c r="KO39" s="47">
        <v>0.70681942647058837</v>
      </c>
      <c r="KP39" s="47">
        <v>1.1430882352941178E-2</v>
      </c>
      <c r="KQ39" s="47">
        <v>3.6194722647058826</v>
      </c>
      <c r="KR39" s="47">
        <v>0.513620661764706</v>
      </c>
      <c r="KS39" s="47">
        <v>0.5544852941176468</v>
      </c>
      <c r="KT39" s="47">
        <v>0.64062633823529436</v>
      </c>
      <c r="KU39" s="47">
        <v>0.67088457352941178</v>
      </c>
      <c r="KV39" s="48">
        <v>36.994</v>
      </c>
      <c r="KW39" s="48">
        <v>39.36</v>
      </c>
      <c r="KX39" s="48">
        <v>112.01714286000001</v>
      </c>
      <c r="KY39" s="48">
        <f t="shared" si="44"/>
        <v>58.982857139999993</v>
      </c>
      <c r="KZ39" s="48">
        <f t="shared" si="45"/>
        <v>40.782190771805986</v>
      </c>
      <c r="LA39" s="47">
        <v>0.58157916666666676</v>
      </c>
      <c r="LB39" s="47">
        <v>0.27533333333333337</v>
      </c>
      <c r="LC39" s="47">
        <v>8.1508333333333335E-2</v>
      </c>
      <c r="LD39" s="47">
        <v>0.11521666666666669</v>
      </c>
      <c r="LE39" s="47">
        <v>0.11125000000000002</v>
      </c>
      <c r="LF39" s="47">
        <v>0.10187916666666667</v>
      </c>
      <c r="LG39" s="47">
        <v>0.66797254166666675</v>
      </c>
      <c r="LH39" s="47">
        <v>0.75335120833333358</v>
      </c>
      <c r="LI39" s="47">
        <v>0.40920400000000007</v>
      </c>
      <c r="LJ39" s="47">
        <v>0.54280416666666664</v>
      </c>
      <c r="LK39" s="47">
        <v>0.35656537499999996</v>
      </c>
      <c r="LL39" s="47">
        <v>0.67777900000000002</v>
      </c>
      <c r="LM39" s="47">
        <v>0.70081558333333327</v>
      </c>
      <c r="LN39" s="47">
        <v>3.9666666666666661E-3</v>
      </c>
      <c r="LO39" s="47">
        <v>4.0553614166666661</v>
      </c>
      <c r="LP39" s="47">
        <v>0.4733836666666667</v>
      </c>
      <c r="LQ39" s="47">
        <v>0.53356879166666671</v>
      </c>
      <c r="LR39" s="47">
        <v>0.61128958333333328</v>
      </c>
      <c r="LS39" s="47">
        <v>0.65572408333333332</v>
      </c>
      <c r="LT39" s="47">
        <f t="shared" si="34"/>
        <v>0.54656242374671993</v>
      </c>
      <c r="LU39" s="48">
        <v>42.803750000000001</v>
      </c>
      <c r="LV39" s="48">
        <v>41.72</v>
      </c>
      <c r="LW39" s="48">
        <v>114.83750000000001</v>
      </c>
      <c r="LX39" s="48">
        <f t="shared" si="46"/>
        <v>74.162499999999994</v>
      </c>
      <c r="LY39" s="48">
        <f t="shared" si="35"/>
        <v>55.870408988020849</v>
      </c>
      <c r="LZ39" s="47">
        <v>0.50972631578947369</v>
      </c>
      <c r="MA39" s="47">
        <v>0.23202631578947364</v>
      </c>
      <c r="MB39" s="47">
        <v>7.1889473684210531E-2</v>
      </c>
      <c r="MC39" s="47">
        <v>0.10080526315789473</v>
      </c>
      <c r="MD39" s="47">
        <v>9.0647368421052615E-2</v>
      </c>
      <c r="ME39" s="47">
        <v>8.2031578947368414E-2</v>
      </c>
      <c r="MF39" s="47">
        <v>0.66538536842105278</v>
      </c>
      <c r="MG39" s="47">
        <v>0.74852689473684231</v>
      </c>
      <c r="MH39" s="47">
        <v>0.39045663157894733</v>
      </c>
      <c r="MI39" s="47">
        <v>0.52282868421052631</v>
      </c>
      <c r="MJ39" s="47">
        <v>0.373228</v>
      </c>
      <c r="MK39" s="47">
        <v>0.69373931578947368</v>
      </c>
      <c r="ML39" s="47">
        <v>0.71904221052631578</v>
      </c>
      <c r="MM39" s="47">
        <v>1.0157894736842104E-2</v>
      </c>
      <c r="MN39" s="47">
        <v>4.0736636842105263</v>
      </c>
      <c r="MO39" s="47">
        <v>0.49970510526315787</v>
      </c>
      <c r="MP39" s="47">
        <v>0.56213305263157898</v>
      </c>
      <c r="MQ39" s="47">
        <v>0.63540131578947368</v>
      </c>
      <c r="MR39" s="47">
        <v>0.68094615789473678</v>
      </c>
      <c r="MS39" s="47">
        <f t="shared" si="36"/>
        <v>0.43214412937681318</v>
      </c>
      <c r="MT39" s="46">
        <v>-9999</v>
      </c>
      <c r="MU39" s="46">
        <v>-9999</v>
      </c>
      <c r="MV39" s="46">
        <v>-9999</v>
      </c>
      <c r="MW39" s="48">
        <f>AO39-MV39</f>
        <v>10188</v>
      </c>
      <c r="MX39" s="45">
        <f t="shared" si="37"/>
        <v>7625.9920035789492</v>
      </c>
      <c r="MY39" s="47">
        <v>0.49203750000000018</v>
      </c>
      <c r="MZ39" s="47">
        <v>0.23218750000000002</v>
      </c>
      <c r="NA39" s="47">
        <v>7.0203124999999977E-2</v>
      </c>
      <c r="NB39" s="47">
        <v>9.1678125000000041E-2</v>
      </c>
      <c r="NC39" s="47">
        <v>8.90875E-2</v>
      </c>
      <c r="ND39" s="47">
        <v>8.0353124999999997E-2</v>
      </c>
      <c r="NE39" s="47">
        <v>0.68386868750000007</v>
      </c>
      <c r="NF39" s="47">
        <v>0.7477872187500002</v>
      </c>
      <c r="NG39" s="47">
        <v>0.43261549999999993</v>
      </c>
      <c r="NH39" s="47">
        <v>0.53404800000000019</v>
      </c>
      <c r="NI39" s="47">
        <v>0.35762193749999993</v>
      </c>
      <c r="NJ39" s="47">
        <v>0.69117524999999991</v>
      </c>
      <c r="NK39" s="47">
        <v>0.71730609375000021</v>
      </c>
      <c r="NL39" s="47">
        <v>2.5906249999999996E-3</v>
      </c>
      <c r="NM39" s="47">
        <v>4.3744960000000006</v>
      </c>
      <c r="NN39" s="47">
        <v>0.47834012500000017</v>
      </c>
      <c r="NO39" s="47">
        <v>0.52282015625</v>
      </c>
      <c r="NP39" s="47">
        <v>0.61536565625000006</v>
      </c>
      <c r="NQ39" s="47">
        <v>0.64811740625000003</v>
      </c>
      <c r="NR39" s="47">
        <f t="shared" si="38"/>
        <v>0.44279856443356364</v>
      </c>
      <c r="NS39" s="47">
        <v>0.50347567567567575</v>
      </c>
      <c r="NT39" s="47">
        <v>0.24834864864864861</v>
      </c>
      <c r="NU39" s="47">
        <v>5.6510810810810809E-2</v>
      </c>
      <c r="NV39" s="47">
        <v>9.2737837837837817E-2</v>
      </c>
      <c r="NW39" s="47">
        <v>8.4337837837837826E-2</v>
      </c>
      <c r="NX39" s="47">
        <v>7.8021621621621629E-2</v>
      </c>
      <c r="NY39" s="47">
        <v>0.68557043243243232</v>
      </c>
      <c r="NZ39" s="47">
        <v>0.79470340540540541</v>
      </c>
      <c r="OA39" s="47">
        <v>0.45385900000000012</v>
      </c>
      <c r="OB39" s="47">
        <v>0.62632635135135151</v>
      </c>
      <c r="OC39" s="47">
        <v>0.33750770270270281</v>
      </c>
      <c r="OD39" s="47">
        <v>0.71012437837837861</v>
      </c>
      <c r="OE39" s="47">
        <v>0.72882770270270258</v>
      </c>
      <c r="OF39" s="47">
        <v>8.4000000000000012E-3</v>
      </c>
      <c r="OG39" s="47">
        <v>4.4298235945945947</v>
      </c>
      <c r="OH39" s="47">
        <v>0.42462108108108126</v>
      </c>
      <c r="OI39" s="47">
        <v>0.49243527027027029</v>
      </c>
      <c r="OJ39" s="47">
        <v>0.5694684864864864</v>
      </c>
      <c r="OK39" s="47">
        <v>0.62017021621621615</v>
      </c>
      <c r="OL39" s="47">
        <f t="shared" si="39"/>
        <v>0.70629885322885644</v>
      </c>
      <c r="OM39" s="47">
        <v>166.05</v>
      </c>
      <c r="ON39" s="46">
        <v>-9999</v>
      </c>
      <c r="OO39" s="46">
        <v>-9999</v>
      </c>
      <c r="OP39" s="47">
        <v>0.50654358974358971</v>
      </c>
      <c r="OQ39" s="47">
        <v>0.23318205128205116</v>
      </c>
      <c r="OR39" s="47">
        <v>4.9358974358974364E-2</v>
      </c>
      <c r="OS39" s="47">
        <v>7.9512820512820492E-2</v>
      </c>
      <c r="OT39" s="47">
        <v>7.4284615384615379E-2</v>
      </c>
      <c r="OU39" s="47">
        <v>7.1502564102564128E-2</v>
      </c>
      <c r="OV39" s="47">
        <v>0.72592725641025646</v>
      </c>
      <c r="OW39" s="47">
        <v>0.81941823076923093</v>
      </c>
      <c r="OX39" s="47">
        <v>0.48874925641025652</v>
      </c>
      <c r="OY39" s="47">
        <v>0.64765848717948715</v>
      </c>
      <c r="OZ39" s="47">
        <v>0.36853253846153849</v>
      </c>
      <c r="PA39" s="47">
        <v>0.74242574358974378</v>
      </c>
      <c r="PB39" s="47">
        <v>0.75095346153846176</v>
      </c>
      <c r="PC39" s="47">
        <v>5.2282051282051285E-3</v>
      </c>
      <c r="PD39" s="47">
        <v>5.3736852051282034</v>
      </c>
      <c r="PE39" s="47">
        <v>0.44983171794871796</v>
      </c>
      <c r="PF39" s="47">
        <v>0.50766930769230778</v>
      </c>
      <c r="PG39" s="47">
        <v>0.59759038461538461</v>
      </c>
      <c r="PH39" s="47">
        <v>0.63983602564102549</v>
      </c>
      <c r="PI39" s="47">
        <f t="shared" si="41"/>
        <v>0.72322533690309598</v>
      </c>
      <c r="PJ39" s="48">
        <v>127.75757575757575</v>
      </c>
      <c r="PK39" s="48">
        <f t="shared" si="55"/>
        <v>75.242424242424249</v>
      </c>
      <c r="PL39" s="45">
        <f t="shared" si="42"/>
        <v>61.655014151515168</v>
      </c>
    </row>
    <row r="40" spans="1:428" x14ac:dyDescent="0.25">
      <c r="A40" s="45">
        <v>39</v>
      </c>
      <c r="B40" s="45">
        <v>5</v>
      </c>
      <c r="C40" s="45">
        <v>405</v>
      </c>
      <c r="D40" s="45">
        <v>4</v>
      </c>
      <c r="E40" s="45" t="s">
        <v>60</v>
      </c>
      <c r="F40" s="45">
        <v>4</v>
      </c>
      <c r="G40" s="45">
        <f t="shared" si="7"/>
        <v>179.20000000000002</v>
      </c>
      <c r="H40" s="45">
        <v>160</v>
      </c>
      <c r="I40" s="45">
        <v>1.8955319441540754</v>
      </c>
      <c r="J40" s="47">
        <v>17.351699416786406</v>
      </c>
      <c r="K40" s="45">
        <v>2.1088897008926231</v>
      </c>
      <c r="L40" s="45">
        <v>27.514746567834194</v>
      </c>
      <c r="M40" s="45">
        <v>0.52105715513536766</v>
      </c>
      <c r="N40" s="47">
        <v>3.7279759346798467</v>
      </c>
      <c r="O40" s="48">
        <v>15</v>
      </c>
      <c r="P40" s="48">
        <v>15</v>
      </c>
      <c r="Q40" s="48">
        <v>15</v>
      </c>
      <c r="R40" s="48">
        <v>29.333333333333332</v>
      </c>
      <c r="S40" s="48">
        <v>40</v>
      </c>
      <c r="T40" s="48">
        <v>32</v>
      </c>
      <c r="U40" s="48">
        <v>44</v>
      </c>
      <c r="V40" s="48">
        <v>45</v>
      </c>
      <c r="W40" s="48">
        <v>56.333333333333336</v>
      </c>
      <c r="X40" s="48">
        <v>52.333333333333336</v>
      </c>
      <c r="Y40" s="48">
        <v>63</v>
      </c>
      <c r="Z40" s="48">
        <v>71</v>
      </c>
      <c r="AA40" s="48">
        <v>81</v>
      </c>
      <c r="AB40" s="48">
        <v>75</v>
      </c>
      <c r="AC40" s="48">
        <v>82.666666666666671</v>
      </c>
      <c r="AD40" s="48">
        <v>78</v>
      </c>
      <c r="AE40" s="48">
        <v>89.333333333333329</v>
      </c>
      <c r="AF40" s="48">
        <f t="shared" si="8"/>
        <v>74.666666666666671</v>
      </c>
      <c r="AG40" s="48">
        <f t="shared" si="9"/>
        <v>74.666666666666671</v>
      </c>
      <c r="AH40" s="48">
        <v>76.666666666666671</v>
      </c>
      <c r="AI40" s="48">
        <v>88</v>
      </c>
      <c r="AJ40" s="48">
        <v>131</v>
      </c>
      <c r="AK40" s="48">
        <v>147</v>
      </c>
      <c r="AL40" s="48">
        <v>166</v>
      </c>
      <c r="AM40" s="48">
        <v>171</v>
      </c>
      <c r="AN40" s="48">
        <v>178</v>
      </c>
      <c r="AO40" s="48">
        <v>189</v>
      </c>
      <c r="AP40" s="48">
        <v>199</v>
      </c>
      <c r="AQ40" s="48">
        <v>199</v>
      </c>
      <c r="AR40" s="48">
        <v>201</v>
      </c>
      <c r="AS40" s="48">
        <v>203</v>
      </c>
      <c r="AT40" s="49">
        <v>52.4</v>
      </c>
      <c r="AU40" s="49">
        <v>42.6</v>
      </c>
      <c r="AV40" s="49">
        <v>38.700000000000003</v>
      </c>
      <c r="AW40" s="49">
        <v>44.4</v>
      </c>
      <c r="AX40" s="49">
        <v>44.2</v>
      </c>
      <c r="AY40" s="49">
        <v>39.6</v>
      </c>
      <c r="AZ40" s="49">
        <v>45.2</v>
      </c>
      <c r="BA40" s="49">
        <v>45.3</v>
      </c>
      <c r="BB40" s="49">
        <v>42.6</v>
      </c>
      <c r="BC40" s="49">
        <v>43.1</v>
      </c>
      <c r="BD40" s="45">
        <v>4.0599999999999996</v>
      </c>
      <c r="BE40" s="45">
        <v>5.34</v>
      </c>
      <c r="BF40" s="45">
        <v>4.74</v>
      </c>
      <c r="BG40" s="45">
        <v>4.62</v>
      </c>
      <c r="BH40" s="45">
        <v>4.2</v>
      </c>
      <c r="BI40" s="45">
        <v>4.28</v>
      </c>
      <c r="BJ40" s="45">
        <v>4.6399999999999997</v>
      </c>
      <c r="BK40" s="45">
        <v>4.6399999999999997</v>
      </c>
      <c r="BL40" s="45">
        <v>4.04</v>
      </c>
      <c r="BM40" s="45">
        <v>3.54</v>
      </c>
      <c r="BN40" s="45">
        <v>28429.970029970031</v>
      </c>
      <c r="BO40" s="45">
        <v>21600.49900199601</v>
      </c>
      <c r="BP40" s="49">
        <v>12301.097804391218</v>
      </c>
      <c r="BQ40" s="45">
        <v>8713.4596211365897</v>
      </c>
      <c r="BR40" s="45">
        <v>8458.6345381526116</v>
      </c>
      <c r="BS40" s="45">
        <v>6793.2135728542908</v>
      </c>
      <c r="BT40" s="49">
        <v>12254.954954954956</v>
      </c>
      <c r="BU40" s="49">
        <v>7858.0419580419584</v>
      </c>
      <c r="BV40" s="49">
        <v>2184.0361445783137</v>
      </c>
      <c r="BW40" s="49">
        <v>956.72068636796951</v>
      </c>
      <c r="BX40" s="48">
        <v>279.15999999999997</v>
      </c>
      <c r="BY40" s="45">
        <v>12</v>
      </c>
      <c r="BZ40" s="45">
        <v>242.63</v>
      </c>
      <c r="CA40" s="45">
        <v>90</v>
      </c>
      <c r="CB40" s="45">
        <v>93.160000000000011</v>
      </c>
      <c r="CC40" s="45">
        <v>276.55</v>
      </c>
      <c r="CD40" s="45">
        <v>161.43</v>
      </c>
      <c r="CE40" s="45">
        <v>122.92</v>
      </c>
      <c r="CF40" s="48">
        <f t="shared" si="10"/>
        <v>1205.0980392156862</v>
      </c>
      <c r="CG40" s="48">
        <f t="shared" si="11"/>
        <v>1075.9803921568625</v>
      </c>
      <c r="CH40" s="48">
        <f t="shared" si="51"/>
        <v>2736.8627450980389</v>
      </c>
      <c r="CI40" s="48">
        <f t="shared" si="1"/>
        <v>2378.7254901960782</v>
      </c>
      <c r="CJ40" s="48">
        <f t="shared" si="12"/>
        <v>913.33333333333348</v>
      </c>
      <c r="CK40" s="48">
        <f t="shared" si="12"/>
        <v>2711.2745098039218</v>
      </c>
      <c r="CL40" s="48">
        <f t="shared" si="13"/>
        <v>8740.1960784313724</v>
      </c>
      <c r="CM40" s="48">
        <f t="shared" si="14"/>
        <v>1582.6470588235295</v>
      </c>
      <c r="CN40" s="48">
        <v>82.64</v>
      </c>
      <c r="CO40" s="48">
        <v>76.25</v>
      </c>
      <c r="CP40" s="48">
        <f t="shared" si="15"/>
        <v>2.5400000000000063</v>
      </c>
      <c r="CQ40" s="45">
        <v>3.28</v>
      </c>
      <c r="CR40" s="45">
        <f t="shared" si="16"/>
        <v>89.769098039215663</v>
      </c>
      <c r="CS40" s="45">
        <v>1.22</v>
      </c>
      <c r="CT40" s="45">
        <f t="shared" si="17"/>
        <v>29.020450980392152</v>
      </c>
      <c r="CU40" s="45">
        <v>1.58</v>
      </c>
      <c r="CV40" s="45">
        <f t="shared" si="18"/>
        <v>14.430666666666671</v>
      </c>
      <c r="CW40" s="45">
        <v>3.88</v>
      </c>
      <c r="CX40" s="45">
        <f t="shared" si="19"/>
        <v>61.406705882352945</v>
      </c>
      <c r="CY40" s="48">
        <f t="shared" si="20"/>
        <v>194.62692156862744</v>
      </c>
      <c r="CZ40" s="48">
        <f t="shared" si="21"/>
        <v>173.7740371148459</v>
      </c>
      <c r="DA40" s="45">
        <v>16.7</v>
      </c>
      <c r="DB40" s="48">
        <v>5.27</v>
      </c>
      <c r="DC40" s="45">
        <f t="shared" si="22"/>
        <v>4541.4622354956791</v>
      </c>
      <c r="DD40" s="45">
        <v>1.94</v>
      </c>
      <c r="DE40" s="45">
        <f t="shared" si="23"/>
        <v>0.36812144212523723</v>
      </c>
      <c r="DF40" s="45">
        <f t="shared" si="24"/>
        <v>1671.8096274879731</v>
      </c>
      <c r="DG40" s="45">
        <v>3649.8104166666658</v>
      </c>
      <c r="DH40" s="45">
        <v>3546.1875</v>
      </c>
      <c r="DI40" s="45">
        <f t="shared" si="25"/>
        <v>1312.089375</v>
      </c>
      <c r="DJ40" s="45">
        <f t="shared" si="26"/>
        <v>1495.7818874999998</v>
      </c>
      <c r="DK40" s="45">
        <f t="shared" si="43"/>
        <v>1350.4298541666662</v>
      </c>
      <c r="DL40" s="47">
        <v>2.52</v>
      </c>
      <c r="DM40" s="47">
        <f t="shared" si="27"/>
        <v>2.46</v>
      </c>
      <c r="DN40" s="47">
        <v>2513</v>
      </c>
      <c r="DO40" s="47">
        <f t="shared" si="52"/>
        <v>0.46679316888045541</v>
      </c>
      <c r="DP40" s="45">
        <f t="shared" si="53"/>
        <v>2171.6290006544805</v>
      </c>
      <c r="DQ40" s="45">
        <f t="shared" si="54"/>
        <v>2165.5966978748847</v>
      </c>
      <c r="DR40" s="47">
        <v>0.56085294117647067</v>
      </c>
      <c r="DS40" s="47">
        <v>0.4115176470588236</v>
      </c>
      <c r="DT40" s="47">
        <v>0.41639411764705891</v>
      </c>
      <c r="DU40" s="47">
        <v>0.34692941176470588</v>
      </c>
      <c r="DV40" s="47">
        <v>0.21273529411764708</v>
      </c>
      <c r="DW40" s="47">
        <v>0.19404117647058824</v>
      </c>
      <c r="DX40" s="47">
        <v>0.23552258823529412</v>
      </c>
      <c r="DY40" s="47">
        <v>0.14765864705882353</v>
      </c>
      <c r="DZ40" s="47">
        <v>8.511723529411766E-2</v>
      </c>
      <c r="EA40" s="47">
        <v>-5.9584705882352942E-3</v>
      </c>
      <c r="EB40" s="47">
        <v>0.15348752941176472</v>
      </c>
      <c r="EC40" s="47">
        <v>0.44986452941176475</v>
      </c>
      <c r="ED40" s="47">
        <v>0.48576970588235302</v>
      </c>
      <c r="EE40" s="47">
        <v>0.13419411764705882</v>
      </c>
      <c r="EF40" s="47">
        <v>0.6166508235294117</v>
      </c>
      <c r="EG40" s="47">
        <v>1.0423857647058823</v>
      </c>
      <c r="EH40" s="47">
        <v>0.65185129411764697</v>
      </c>
      <c r="EI40" s="47">
        <v>1.0366510000000002</v>
      </c>
      <c r="EJ40" s="47">
        <v>0.69798217647058813</v>
      </c>
      <c r="EK40" s="45">
        <v>0.62128235294117662</v>
      </c>
      <c r="EL40" s="45">
        <v>0.44758235294117643</v>
      </c>
      <c r="EM40" s="45">
        <v>0.44062941176470594</v>
      </c>
      <c r="EN40" s="45">
        <v>0.40025882352941178</v>
      </c>
      <c r="EO40" s="45">
        <v>0.27534705882352939</v>
      </c>
      <c r="EP40" s="45">
        <v>0.25094117647058822</v>
      </c>
      <c r="EQ40" s="45">
        <v>0.21628964705882353</v>
      </c>
      <c r="ER40" s="45">
        <v>0.17003241176470588</v>
      </c>
      <c r="ES40" s="45">
        <v>5.5730117647058812E-2</v>
      </c>
      <c r="ET40" s="45">
        <v>7.7195882352941187E-3</v>
      </c>
      <c r="EU40" s="45">
        <v>0.16251717647058828</v>
      </c>
      <c r="EV40" s="45">
        <v>0.38571841176470606</v>
      </c>
      <c r="EW40" s="45">
        <v>0.42450582352941157</v>
      </c>
      <c r="EX40" s="45">
        <v>0.12491176470588237</v>
      </c>
      <c r="EY40" s="45">
        <v>0.55251958823529412</v>
      </c>
      <c r="EZ40" s="45">
        <v>0.95623829411764671</v>
      </c>
      <c r="FA40" s="45">
        <v>0.75093494117647053</v>
      </c>
      <c r="FB40" s="45">
        <v>0.96197529411764715</v>
      </c>
      <c r="FC40" s="45">
        <v>0.78542223529411759</v>
      </c>
      <c r="FD40" s="47">
        <v>0.66683809523809523</v>
      </c>
      <c r="FE40" s="47">
        <v>0.46061904761904771</v>
      </c>
      <c r="FF40" s="47">
        <v>0.45792857142857146</v>
      </c>
      <c r="FG40" s="47">
        <v>0.40150476190476186</v>
      </c>
      <c r="FH40" s="47">
        <v>0.29476666666666668</v>
      </c>
      <c r="FI40" s="47">
        <v>0.25770476190476188</v>
      </c>
      <c r="FJ40" s="47">
        <v>0.24825271428571427</v>
      </c>
      <c r="FK40" s="47">
        <v>0.18561628571428571</v>
      </c>
      <c r="FL40" s="47">
        <v>6.8583952380952384E-2</v>
      </c>
      <c r="FM40" s="47">
        <v>2.9169047619047616E-3</v>
      </c>
      <c r="FN40" s="47">
        <v>0.18279438095238099</v>
      </c>
      <c r="FO40" s="47">
        <v>0.386826619047619</v>
      </c>
      <c r="FP40" s="47">
        <v>0.44238928571428571</v>
      </c>
      <c r="FQ40" s="47">
        <v>0.10673809523809526</v>
      </c>
      <c r="FR40" s="47">
        <v>0.6612742857142857</v>
      </c>
      <c r="FS40" s="47">
        <v>0.9852065714285716</v>
      </c>
      <c r="FT40" s="47">
        <v>0.73647638095238099</v>
      </c>
      <c r="FU40" s="47">
        <v>0.98732566666666666</v>
      </c>
      <c r="FV40" s="47">
        <v>0.77701876190476171</v>
      </c>
      <c r="FW40" s="47">
        <v>0.67038333333333322</v>
      </c>
      <c r="FX40" s="47">
        <v>0.43806666666666666</v>
      </c>
      <c r="FY40" s="47">
        <v>0.44614583333333346</v>
      </c>
      <c r="FZ40" s="47">
        <v>0.38906250000000003</v>
      </c>
      <c r="GA40" s="47">
        <v>0.28721666666666662</v>
      </c>
      <c r="GB40" s="47">
        <v>0.24904166666666669</v>
      </c>
      <c r="GC40" s="47">
        <v>0.26558474999999993</v>
      </c>
      <c r="GD40" s="47">
        <v>0.20079079166666669</v>
      </c>
      <c r="GE40" s="47">
        <v>5.9461750000000001E-2</v>
      </c>
      <c r="GF40" s="47">
        <v>-9.0458333333333345E-3</v>
      </c>
      <c r="GG40" s="47">
        <v>0.2094387916666666</v>
      </c>
      <c r="GH40" s="47">
        <v>0.40000295833333332</v>
      </c>
      <c r="GI40" s="47">
        <v>0.45815279166666673</v>
      </c>
      <c r="GJ40" s="47">
        <v>0.10184583333333332</v>
      </c>
      <c r="GK40" s="47">
        <v>0.72447187499999999</v>
      </c>
      <c r="GL40" s="47">
        <v>1.0440944999999997</v>
      </c>
      <c r="GM40" s="47">
        <v>0.78863708333333349</v>
      </c>
      <c r="GN40" s="47">
        <v>1.0360565000000002</v>
      </c>
      <c r="GO40" s="47">
        <v>0.82492541666666674</v>
      </c>
      <c r="GP40" s="47">
        <v>0.54988888888888887</v>
      </c>
      <c r="GQ40" s="47">
        <v>0.35889999999999994</v>
      </c>
      <c r="GR40" s="47">
        <v>0.32429259259259252</v>
      </c>
      <c r="GS40" s="47">
        <v>0.32406666666666667</v>
      </c>
      <c r="GT40" s="47">
        <v>0.22554814814814814</v>
      </c>
      <c r="GU40" s="47">
        <v>0.19581111111111116</v>
      </c>
      <c r="GV40" s="47">
        <v>0.25793848148148152</v>
      </c>
      <c r="GW40" s="47">
        <v>0.25774929629629634</v>
      </c>
      <c r="GX40" s="47">
        <v>5.1073518518518525E-2</v>
      </c>
      <c r="GY40" s="47">
        <v>5.0895185185185182E-2</v>
      </c>
      <c r="GZ40" s="47">
        <v>0.20972281481481481</v>
      </c>
      <c r="HA40" s="47">
        <v>0.41776122222222223</v>
      </c>
      <c r="HB40" s="47">
        <v>0.47431025925925924</v>
      </c>
      <c r="HC40" s="47">
        <v>9.8518518518518519E-2</v>
      </c>
      <c r="HD40" s="47">
        <v>0.69882688888888889</v>
      </c>
      <c r="HE40" s="47">
        <v>0.81679433333333351</v>
      </c>
      <c r="HF40" s="47">
        <v>0.81509818518518529</v>
      </c>
      <c r="HG40" s="47">
        <v>0.84826951851851851</v>
      </c>
      <c r="HH40" s="47">
        <v>0.84683340740740742</v>
      </c>
      <c r="HI40" s="45">
        <v>0.54454482758620681</v>
      </c>
      <c r="HJ40" s="45">
        <v>0.31765862068965506</v>
      </c>
      <c r="HK40" s="45">
        <v>0.23860344827586208</v>
      </c>
      <c r="HL40" s="45">
        <v>0.2301413793103449</v>
      </c>
      <c r="HM40" s="45">
        <v>0.19030344827586204</v>
      </c>
      <c r="HN40" s="45">
        <v>0.16461034482758621</v>
      </c>
      <c r="HO40" s="45">
        <v>0.4049675862068966</v>
      </c>
      <c r="HP40" s="45">
        <v>0.3908036206896553</v>
      </c>
      <c r="HQ40" s="45">
        <v>0.15994131034482761</v>
      </c>
      <c r="HR40" s="45">
        <v>0.14322248275862062</v>
      </c>
      <c r="HS40" s="45">
        <v>0.26263851724137921</v>
      </c>
      <c r="HT40" s="45">
        <v>0.48145837931034491</v>
      </c>
      <c r="HU40" s="45">
        <v>0.53514062068965496</v>
      </c>
      <c r="HV40" s="45">
        <v>3.9837931034482778E-2</v>
      </c>
      <c r="HW40" s="45">
        <v>1.3780834137931031</v>
      </c>
      <c r="HX40" s="45">
        <v>0.67615665517241352</v>
      </c>
      <c r="HY40" s="45">
        <v>0.65204768965517257</v>
      </c>
      <c r="HZ40" s="45">
        <v>0.74317965517241391</v>
      </c>
      <c r="IA40" s="45">
        <v>0.7244072068965518</v>
      </c>
      <c r="IB40" s="48">
        <v>42.036086957000002</v>
      </c>
      <c r="IC40" s="48">
        <v>42.58</v>
      </c>
      <c r="ID40" s="48">
        <v>106.10869565</v>
      </c>
      <c r="IE40" s="48">
        <f t="shared" si="47"/>
        <v>24.891304349999999</v>
      </c>
      <c r="IF40" s="48">
        <f t="shared" si="29"/>
        <v>9.7276118636681659</v>
      </c>
      <c r="IG40" s="47">
        <v>0.51359999999999995</v>
      </c>
      <c r="IH40" s="47">
        <v>0.27939999999999998</v>
      </c>
      <c r="II40" s="47">
        <v>0.1666</v>
      </c>
      <c r="IJ40" s="47">
        <v>0.1762</v>
      </c>
      <c r="IK40" s="47">
        <v>0.14419999999999999</v>
      </c>
      <c r="IL40" s="47">
        <v>0.12939999999999999</v>
      </c>
      <c r="IM40" s="47">
        <v>0.48709999999999998</v>
      </c>
      <c r="IN40" s="47">
        <v>0.50870000000000004</v>
      </c>
      <c r="IO40" s="47">
        <v>0.22559999999999999</v>
      </c>
      <c r="IP40" s="47">
        <v>0.25269999999999998</v>
      </c>
      <c r="IQ40" s="47">
        <v>0.29459999999999997</v>
      </c>
      <c r="IR40" s="47">
        <v>0.55989999999999995</v>
      </c>
      <c r="IS40" s="47">
        <v>0.59589999999999999</v>
      </c>
      <c r="IT40" s="47">
        <v>3.2000000000000001E-2</v>
      </c>
      <c r="IU40" s="47">
        <v>1.9269000000000001</v>
      </c>
      <c r="IV40" s="47">
        <v>0.58279999999999998</v>
      </c>
      <c r="IW40" s="47">
        <v>0.60680000000000001</v>
      </c>
      <c r="IX40" s="47">
        <v>0.67730000000000001</v>
      </c>
      <c r="IY40" s="47">
        <v>0.69610000000000005</v>
      </c>
      <c r="IZ40" s="48">
        <v>36.69</v>
      </c>
      <c r="JA40" s="48">
        <v>36.843333332999997</v>
      </c>
      <c r="JB40" s="48">
        <v>111.30416667</v>
      </c>
      <c r="JC40" s="48">
        <f t="shared" si="30"/>
        <v>35.695833329999999</v>
      </c>
      <c r="JD40" s="48">
        <f t="shared" si="31"/>
        <v>18.158470414971003</v>
      </c>
      <c r="JE40" s="47">
        <v>0.3843242424242424</v>
      </c>
      <c r="JF40" s="47">
        <v>0.20000000000000004</v>
      </c>
      <c r="JG40" s="47">
        <v>0.12203939393939389</v>
      </c>
      <c r="JH40" s="47">
        <v>0.12634545454545454</v>
      </c>
      <c r="JI40" s="47">
        <v>0.10253939393939393</v>
      </c>
      <c r="JJ40" s="47">
        <v>8.5481818181818187E-2</v>
      </c>
      <c r="JK40" s="47">
        <v>0.50296460606060611</v>
      </c>
      <c r="JL40" s="47">
        <v>0.51584248484848483</v>
      </c>
      <c r="JM40" s="47">
        <v>0.22449184848484849</v>
      </c>
      <c r="JN40" s="47">
        <v>0.2407108484848485</v>
      </c>
      <c r="JO40" s="47">
        <v>0.31459960606060611</v>
      </c>
      <c r="JP40" s="47">
        <v>0.57731687878787863</v>
      </c>
      <c r="JQ40" s="47">
        <v>0.63449554545454556</v>
      </c>
      <c r="JR40" s="47">
        <v>2.3806060606060612E-2</v>
      </c>
      <c r="JS40" s="47">
        <v>2.0522809696969704</v>
      </c>
      <c r="JT40" s="47">
        <v>0.61123454545454536</v>
      </c>
      <c r="JU40" s="47">
        <v>0.62673454545454543</v>
      </c>
      <c r="JV40" s="47">
        <v>0.70341754545454549</v>
      </c>
      <c r="JW40" s="47">
        <v>0.71536818181818174</v>
      </c>
      <c r="JX40" s="48">
        <v>41.120555555999999</v>
      </c>
      <c r="JY40" s="48">
        <v>40.827222222000003</v>
      </c>
      <c r="JZ40" s="48">
        <v>129.66111111000001</v>
      </c>
      <c r="KA40" s="48">
        <f t="shared" si="32"/>
        <v>36.338888889999993</v>
      </c>
      <c r="KB40" s="48">
        <f t="shared" si="33"/>
        <v>18.745142741650596</v>
      </c>
      <c r="KC40" s="47">
        <v>0.45067794117647053</v>
      </c>
      <c r="KD40" s="47">
        <v>0.21325294117647059</v>
      </c>
      <c r="KE40" s="47">
        <v>0.11146176470588236</v>
      </c>
      <c r="KF40" s="47">
        <v>0.1166985294117647</v>
      </c>
      <c r="KG40" s="47">
        <v>9.8914705882352932E-2</v>
      </c>
      <c r="KH40" s="47">
        <v>8.2880882352941179E-2</v>
      </c>
      <c r="KI40" s="47">
        <v>0.58609020588235294</v>
      </c>
      <c r="KJ40" s="47">
        <v>0.60093367647058826</v>
      </c>
      <c r="KK40" s="47">
        <v>0.29113242647058823</v>
      </c>
      <c r="KL40" s="47">
        <v>0.31229692647058827</v>
      </c>
      <c r="KM40" s="47">
        <v>0.3565643529411765</v>
      </c>
      <c r="KN40" s="47">
        <v>0.63775364705882354</v>
      </c>
      <c r="KO40" s="47">
        <v>0.68715433823529437</v>
      </c>
      <c r="KP40" s="47">
        <v>1.7783823529411758E-2</v>
      </c>
      <c r="KQ40" s="47">
        <v>2.8760235147058815</v>
      </c>
      <c r="KR40" s="47">
        <v>0.59491479411764714</v>
      </c>
      <c r="KS40" s="47">
        <v>0.60951958823529429</v>
      </c>
      <c r="KT40" s="47">
        <v>0.70099063235294112</v>
      </c>
      <c r="KU40" s="47">
        <v>0.71174720588235274</v>
      </c>
      <c r="KV40" s="48">
        <v>37.025652174000001</v>
      </c>
      <c r="KW40" s="48">
        <v>39.427826087</v>
      </c>
      <c r="KX40" s="48">
        <v>126.32173913</v>
      </c>
      <c r="KY40" s="48">
        <f t="shared" si="44"/>
        <v>44.678260870000003</v>
      </c>
      <c r="KZ40" s="48">
        <f t="shared" si="45"/>
        <v>26.848671562921126</v>
      </c>
      <c r="LA40" s="47">
        <v>0.48197142857142855</v>
      </c>
      <c r="LB40" s="47">
        <v>0.22928095238095234</v>
      </c>
      <c r="LC40" s="47">
        <v>9.1957142857142876E-2</v>
      </c>
      <c r="LD40" s="47">
        <v>0.11131428571428573</v>
      </c>
      <c r="LE40" s="47">
        <v>0.10184761904761903</v>
      </c>
      <c r="LF40" s="47">
        <v>8.9761904761904765E-2</v>
      </c>
      <c r="LG40" s="47">
        <v>0.62121614285714288</v>
      </c>
      <c r="LH40" s="47">
        <v>0.67603871428571427</v>
      </c>
      <c r="LI40" s="47">
        <v>0.34498542857142855</v>
      </c>
      <c r="LJ40" s="47">
        <v>0.4266322857142858</v>
      </c>
      <c r="LK40" s="47">
        <v>0.35285376190476192</v>
      </c>
      <c r="LL40" s="47">
        <v>0.64854633333333345</v>
      </c>
      <c r="LM40" s="47">
        <v>0.68332699999999991</v>
      </c>
      <c r="LN40" s="47">
        <v>9.4666666666666666E-3</v>
      </c>
      <c r="LO40" s="47">
        <v>3.3370310952380953</v>
      </c>
      <c r="LP40" s="47">
        <v>0.52176404761904771</v>
      </c>
      <c r="LQ40" s="47">
        <v>0.56794909523809511</v>
      </c>
      <c r="LR40" s="47">
        <v>0.64600223809523827</v>
      </c>
      <c r="LS40" s="47">
        <v>0.68011314285714286</v>
      </c>
      <c r="LT40" s="47">
        <f t="shared" si="34"/>
        <v>0.28356940076097731</v>
      </c>
      <c r="LU40" s="48">
        <v>38.698749999999997</v>
      </c>
      <c r="LV40" s="48">
        <v>41.64875</v>
      </c>
      <c r="LW40" s="48">
        <v>111.33750000000001</v>
      </c>
      <c r="LX40" s="48">
        <f t="shared" si="46"/>
        <v>77.662499999999994</v>
      </c>
      <c r="LY40" s="48">
        <f t="shared" si="35"/>
        <v>52.502856648214284</v>
      </c>
      <c r="LZ40" s="47">
        <v>0.43249473684210527</v>
      </c>
      <c r="MA40" s="47">
        <v>0.19235263157894736</v>
      </c>
      <c r="MB40" s="47">
        <v>8.160526315789475E-2</v>
      </c>
      <c r="MC40" s="47">
        <v>9.8157894736842125E-2</v>
      </c>
      <c r="MD40" s="47">
        <v>8.3778947368421064E-2</v>
      </c>
      <c r="ME40" s="47">
        <v>7.2531578947368419E-2</v>
      </c>
      <c r="MF40" s="47">
        <v>0.62855394736842118</v>
      </c>
      <c r="MG40" s="47">
        <v>0.68135594736842109</v>
      </c>
      <c r="MH40" s="47">
        <v>0.32232478947368426</v>
      </c>
      <c r="MI40" s="47">
        <v>0.40263694736842098</v>
      </c>
      <c r="MJ40" s="47">
        <v>0.38431473684210515</v>
      </c>
      <c r="MK40" s="47">
        <v>0.67419473684210518</v>
      </c>
      <c r="ML40" s="47">
        <v>0.71147342105263156</v>
      </c>
      <c r="MM40" s="47">
        <v>1.4378947368421052E-2</v>
      </c>
      <c r="MN40" s="47">
        <v>3.4131925789473683</v>
      </c>
      <c r="MO40" s="47">
        <v>0.56502684210526322</v>
      </c>
      <c r="MP40" s="47">
        <v>0.61209952631578946</v>
      </c>
      <c r="MQ40" s="47">
        <v>0.68529394736842086</v>
      </c>
      <c r="MR40" s="47">
        <v>0.71935821052631577</v>
      </c>
      <c r="MS40" s="47">
        <f t="shared" si="36"/>
        <v>0.21663831436378747</v>
      </c>
      <c r="MT40" s="48">
        <v>38.145000000000003</v>
      </c>
      <c r="MU40" s="48">
        <v>39.04</v>
      </c>
      <c r="MV40" s="48">
        <v>120.13333333</v>
      </c>
      <c r="MW40" s="48">
        <f>AO40-MV40</f>
        <v>68.866666670000001</v>
      </c>
      <c r="MX40" s="45">
        <f t="shared" si="37"/>
        <v>46.922712911043121</v>
      </c>
      <c r="MY40" s="47">
        <v>0.47021612903225801</v>
      </c>
      <c r="MZ40" s="47">
        <v>0.20659354838709676</v>
      </c>
      <c r="NA40" s="47">
        <v>7.1380645161290321E-2</v>
      </c>
      <c r="NB40" s="47">
        <v>8.6303225806451639E-2</v>
      </c>
      <c r="NC40" s="47">
        <v>8.6038709677419348E-2</v>
      </c>
      <c r="ND40" s="47">
        <v>7.4180645161290318E-2</v>
      </c>
      <c r="NE40" s="47">
        <v>0.68471580645161301</v>
      </c>
      <c r="NF40" s="47">
        <v>0.73000212903225814</v>
      </c>
      <c r="NG40" s="47">
        <v>0.40586496774193542</v>
      </c>
      <c r="NH40" s="47">
        <v>0.48025335483870968</v>
      </c>
      <c r="NI40" s="47">
        <v>0.38777438709677431</v>
      </c>
      <c r="NJ40" s="47">
        <v>0.68619883870967757</v>
      </c>
      <c r="NK40" s="47">
        <v>0.72420719354838703</v>
      </c>
      <c r="NL40" s="47">
        <v>2.6451612903225814E-4</v>
      </c>
      <c r="NM40" s="47">
        <v>4.4435296774193542</v>
      </c>
      <c r="NN40" s="47">
        <v>0.53262645161290312</v>
      </c>
      <c r="NO40" s="47">
        <v>0.56702151612903218</v>
      </c>
      <c r="NP40" s="47">
        <v>0.66292464516129024</v>
      </c>
      <c r="NQ40" s="47">
        <v>0.68770993548387094</v>
      </c>
      <c r="NR40" s="47">
        <f t="shared" si="38"/>
        <v>0.3217100727730739</v>
      </c>
      <c r="NS40" s="47">
        <v>0.46759722222222216</v>
      </c>
      <c r="NT40" s="47">
        <v>0.21701111111111107</v>
      </c>
      <c r="NU40" s="47">
        <v>6.0525000000000016E-2</v>
      </c>
      <c r="NV40" s="47">
        <v>8.8613888888888867E-2</v>
      </c>
      <c r="NW40" s="47">
        <v>8.0877777777777771E-2</v>
      </c>
      <c r="NX40" s="47">
        <v>7.0430555555555552E-2</v>
      </c>
      <c r="NY40" s="47">
        <v>0.67767894444444432</v>
      </c>
      <c r="NZ40" s="47">
        <v>0.76664955555555558</v>
      </c>
      <c r="OA40" s="47">
        <v>0.41667697222222205</v>
      </c>
      <c r="OB40" s="47">
        <v>0.55999225000000019</v>
      </c>
      <c r="OC40" s="47">
        <v>0.36474925000000014</v>
      </c>
      <c r="OD40" s="47">
        <v>0.70243191666666682</v>
      </c>
      <c r="OE40" s="47">
        <v>0.73584105555555579</v>
      </c>
      <c r="OF40" s="47">
        <v>7.7361111111111137E-3</v>
      </c>
      <c r="OG40" s="47">
        <v>4.2759220555555544</v>
      </c>
      <c r="OH40" s="47">
        <v>0.47613358333333344</v>
      </c>
      <c r="OI40" s="47">
        <v>0.53859277777777781</v>
      </c>
      <c r="OJ40" s="47">
        <v>0.61578894444444465</v>
      </c>
      <c r="OK40" s="47">
        <v>0.66152227777777772</v>
      </c>
      <c r="OL40" s="47">
        <f t="shared" si="39"/>
        <v>0.46900454480089293</v>
      </c>
      <c r="OM40" s="47">
        <v>134.13636363636363</v>
      </c>
      <c r="ON40" s="48">
        <f>AR40-OM40+2</f>
        <v>68.863636363636374</v>
      </c>
      <c r="OO40" s="48">
        <f t="shared" si="40"/>
        <v>52.794276212121225</v>
      </c>
      <c r="OP40" s="47">
        <v>0.48959210526315783</v>
      </c>
      <c r="OQ40" s="47">
        <v>0.2097105263157894</v>
      </c>
      <c r="OR40" s="47">
        <v>5.1452631578947354E-2</v>
      </c>
      <c r="OS40" s="47">
        <v>7.4476315789473682E-2</v>
      </c>
      <c r="OT40" s="47">
        <v>7.4131578947368396E-2</v>
      </c>
      <c r="OU40" s="47">
        <v>6.5621052631578927E-2</v>
      </c>
      <c r="OV40" s="47">
        <v>0.73198294736842084</v>
      </c>
      <c r="OW40" s="47">
        <v>0.80533405263157898</v>
      </c>
      <c r="OX40" s="47">
        <v>0.47277252631578959</v>
      </c>
      <c r="OY40" s="47">
        <v>0.60218739473684224</v>
      </c>
      <c r="OZ40" s="47">
        <v>0.3982072105263158</v>
      </c>
      <c r="PA40" s="47">
        <v>0.73437942105263165</v>
      </c>
      <c r="PB40" s="47">
        <v>0.76171355263157903</v>
      </c>
      <c r="PC40" s="47">
        <v>3.4473684210526253E-4</v>
      </c>
      <c r="PD40" s="47">
        <v>5.5891379210526315</v>
      </c>
      <c r="PE40" s="47">
        <v>0.49490976315789487</v>
      </c>
      <c r="PF40" s="47">
        <v>0.54425199999999996</v>
      </c>
      <c r="PG40" s="47">
        <v>0.63856286842105259</v>
      </c>
      <c r="PH40" s="47">
        <v>0.67385818421052623</v>
      </c>
      <c r="PI40" s="47">
        <f t="shared" si="41"/>
        <v>0.53478972914333678</v>
      </c>
      <c r="PJ40" s="48">
        <v>128.36111111111111</v>
      </c>
      <c r="PK40" s="48">
        <f t="shared" si="55"/>
        <v>74.638888888888886</v>
      </c>
      <c r="PL40" s="45">
        <f t="shared" si="42"/>
        <v>60.109238872807019</v>
      </c>
    </row>
    <row r="41" spans="1:428" x14ac:dyDescent="0.25">
      <c r="A41" s="45">
        <v>40</v>
      </c>
      <c r="B41" s="45">
        <v>5</v>
      </c>
      <c r="C41" s="45">
        <v>405</v>
      </c>
      <c r="D41" s="45">
        <v>4</v>
      </c>
      <c r="E41" s="45" t="s">
        <v>60</v>
      </c>
      <c r="F41" s="45">
        <v>4</v>
      </c>
      <c r="G41" s="45">
        <f t="shared" si="7"/>
        <v>179.20000000000002</v>
      </c>
      <c r="H41" s="45">
        <v>160</v>
      </c>
      <c r="I41" s="46">
        <v>-9999</v>
      </c>
      <c r="J41" s="46">
        <v>-9999</v>
      </c>
      <c r="K41" s="46">
        <v>-9999</v>
      </c>
      <c r="L41" s="46">
        <v>-9999</v>
      </c>
      <c r="M41" s="46">
        <v>-9999</v>
      </c>
      <c r="N41" s="46">
        <v>-9999</v>
      </c>
      <c r="O41" s="48">
        <v>15</v>
      </c>
      <c r="P41" s="48">
        <v>15</v>
      </c>
      <c r="Q41" s="48">
        <v>15</v>
      </c>
      <c r="R41" s="48">
        <v>20.333333333333332</v>
      </c>
      <c r="S41" s="48">
        <v>30.333333333333332</v>
      </c>
      <c r="T41" s="48">
        <v>29.333333333333332</v>
      </c>
      <c r="U41" s="48">
        <v>41</v>
      </c>
      <c r="V41" s="48">
        <v>42.666666666666664</v>
      </c>
      <c r="W41" s="48">
        <v>55.333333333333336</v>
      </c>
      <c r="X41" s="48">
        <v>51.666666666666664</v>
      </c>
      <c r="Y41" s="48">
        <v>60.333333333333336</v>
      </c>
      <c r="Z41" s="48">
        <v>62</v>
      </c>
      <c r="AA41" s="48">
        <v>73.333333333333329</v>
      </c>
      <c r="AB41" s="48">
        <v>71.333333333333329</v>
      </c>
      <c r="AC41" s="48">
        <v>80.333333333333329</v>
      </c>
      <c r="AD41" s="48">
        <v>71.333333333333329</v>
      </c>
      <c r="AE41" s="48">
        <v>85</v>
      </c>
      <c r="AF41" s="48">
        <f t="shared" si="8"/>
        <v>68.222222222222214</v>
      </c>
      <c r="AG41" s="48">
        <f t="shared" si="9"/>
        <v>68.222222222222214</v>
      </c>
      <c r="AH41" s="48">
        <v>66.666666666666671</v>
      </c>
      <c r="AI41" s="48">
        <v>76</v>
      </c>
      <c r="AJ41" s="48">
        <v>131</v>
      </c>
      <c r="AK41" s="48">
        <v>147</v>
      </c>
      <c r="AL41" s="48">
        <v>166</v>
      </c>
      <c r="AM41" s="48">
        <v>171</v>
      </c>
      <c r="AN41" s="48">
        <v>178</v>
      </c>
      <c r="AO41" s="48">
        <v>189</v>
      </c>
      <c r="AP41" s="48">
        <v>199</v>
      </c>
      <c r="AQ41" s="48">
        <v>199</v>
      </c>
      <c r="AR41" s="48">
        <v>201</v>
      </c>
      <c r="AS41" s="48">
        <v>203</v>
      </c>
      <c r="AT41" s="43">
        <v>-9999</v>
      </c>
      <c r="AU41" s="43">
        <v>-9999</v>
      </c>
      <c r="AV41" s="43">
        <v>-9999</v>
      </c>
      <c r="AW41" s="43">
        <v>-9999</v>
      </c>
      <c r="AX41" s="43">
        <v>-9999</v>
      </c>
      <c r="AY41" s="43">
        <v>-9999</v>
      </c>
      <c r="AZ41" s="43">
        <v>-9999</v>
      </c>
      <c r="BA41" s="43">
        <v>-9999</v>
      </c>
      <c r="BB41" s="43">
        <v>-9999</v>
      </c>
      <c r="BC41" s="43">
        <v>-9999</v>
      </c>
      <c r="BD41" s="43">
        <v>-9999</v>
      </c>
      <c r="BE41" s="43">
        <v>-9999</v>
      </c>
      <c r="BF41" s="43">
        <v>-9999</v>
      </c>
      <c r="BG41" s="43">
        <v>-9999</v>
      </c>
      <c r="BH41" s="43">
        <v>-9999</v>
      </c>
      <c r="BI41" s="43">
        <v>-9999</v>
      </c>
      <c r="BJ41" s="43">
        <v>-9999</v>
      </c>
      <c r="BK41" s="43">
        <v>-9999</v>
      </c>
      <c r="BL41" s="43">
        <v>-9999</v>
      </c>
      <c r="BM41" s="43">
        <v>-9999</v>
      </c>
      <c r="BN41" s="43">
        <v>-9999</v>
      </c>
      <c r="BO41" s="43">
        <v>-9999</v>
      </c>
      <c r="BP41" s="43">
        <v>-9999</v>
      </c>
      <c r="BQ41" s="43">
        <v>-9999</v>
      </c>
      <c r="BR41" s="43">
        <v>-9999</v>
      </c>
      <c r="BS41" s="43">
        <v>-9999</v>
      </c>
      <c r="BT41" s="43">
        <v>-9999</v>
      </c>
      <c r="BU41" s="43">
        <v>-9999</v>
      </c>
      <c r="BV41" s="43">
        <v>-9999</v>
      </c>
      <c r="BW41" s="43">
        <v>-9999</v>
      </c>
      <c r="BX41" s="48">
        <v>271.14999999999998</v>
      </c>
      <c r="BY41" s="45">
        <v>13</v>
      </c>
      <c r="BZ41" s="45">
        <v>237.5</v>
      </c>
      <c r="CA41" s="45">
        <v>74</v>
      </c>
      <c r="CB41" s="45">
        <v>73.05</v>
      </c>
      <c r="CC41" s="45">
        <v>180.92</v>
      </c>
      <c r="CD41" s="45">
        <v>105.06</v>
      </c>
      <c r="CE41" s="45">
        <v>80.88000000000001</v>
      </c>
      <c r="CF41" s="48">
        <f t="shared" si="10"/>
        <v>792.9411764705884</v>
      </c>
      <c r="CG41" s="48">
        <f t="shared" si="11"/>
        <v>707.98319327731099</v>
      </c>
      <c r="CH41" s="48">
        <f t="shared" si="51"/>
        <v>2658.3333333333335</v>
      </c>
      <c r="CI41" s="48">
        <f t="shared" si="1"/>
        <v>2328.4313725490197</v>
      </c>
      <c r="CJ41" s="48">
        <f t="shared" si="12"/>
        <v>716.17647058823525</v>
      </c>
      <c r="CK41" s="48">
        <f t="shared" si="12"/>
        <v>1773.7254901960782</v>
      </c>
      <c r="CL41" s="48">
        <f t="shared" si="13"/>
        <v>7476.6666666666661</v>
      </c>
      <c r="CM41" s="48">
        <f t="shared" si="14"/>
        <v>1030</v>
      </c>
      <c r="CN41" s="48">
        <v>50.15</v>
      </c>
      <c r="CO41" s="48">
        <v>57.42</v>
      </c>
      <c r="CP41" s="48">
        <f t="shared" si="15"/>
        <v>-2.509999999999998</v>
      </c>
      <c r="CQ41" s="45">
        <v>3.39</v>
      </c>
      <c r="CR41" s="45">
        <f t="shared" si="16"/>
        <v>90.117500000000007</v>
      </c>
      <c r="CS41" s="45">
        <v>1.22</v>
      </c>
      <c r="CT41" s="45">
        <f t="shared" si="17"/>
        <v>28.406862745098039</v>
      </c>
      <c r="CU41" s="45">
        <v>1.98</v>
      </c>
      <c r="CV41" s="45">
        <f t="shared" si="18"/>
        <v>14.180294117647056</v>
      </c>
      <c r="CW41" s="45">
        <v>3.97</v>
      </c>
      <c r="CX41" s="45">
        <f t="shared" si="19"/>
        <v>40.890999999999998</v>
      </c>
      <c r="CY41" s="48">
        <f t="shared" si="20"/>
        <v>173.5956568627451</v>
      </c>
      <c r="CZ41" s="48">
        <f t="shared" si="21"/>
        <v>154.99612219887953</v>
      </c>
      <c r="DA41" s="45">
        <v>16.7</v>
      </c>
      <c r="DB41" s="48">
        <v>4.47</v>
      </c>
      <c r="DC41" s="45">
        <f t="shared" si="22"/>
        <v>3852.0562035418761</v>
      </c>
      <c r="DD41" s="45">
        <v>1.66</v>
      </c>
      <c r="DE41" s="45">
        <f t="shared" si="23"/>
        <v>0.37136465324384788</v>
      </c>
      <c r="DF41" s="45">
        <f t="shared" si="24"/>
        <v>1430.517516304142</v>
      </c>
      <c r="DG41" s="46">
        <v>-9999</v>
      </c>
      <c r="DH41" s="45">
        <v>3303.3</v>
      </c>
      <c r="DI41" s="45">
        <f t="shared" si="25"/>
        <v>1222.221</v>
      </c>
      <c r="DJ41" s="45">
        <f t="shared" si="26"/>
        <v>1393.3319399999998</v>
      </c>
      <c r="DK41" s="46">
        <v>-9999</v>
      </c>
      <c r="DL41" s="47">
        <v>2.1800000000000002</v>
      </c>
      <c r="DM41" s="47">
        <f t="shared" si="27"/>
        <v>2.12</v>
      </c>
      <c r="DN41" s="47">
        <v>2167</v>
      </c>
      <c r="DO41" s="47">
        <f t="shared" si="52"/>
        <v>0.47427293064876963</v>
      </c>
      <c r="DP41" s="45">
        <f t="shared" si="53"/>
        <v>1878.6314370741143</v>
      </c>
      <c r="DQ41" s="45">
        <f t="shared" si="54"/>
        <v>1867.4285890548649</v>
      </c>
      <c r="DR41" s="47">
        <v>0.57672941176470582</v>
      </c>
      <c r="DS41" s="47">
        <v>0.41887647058823535</v>
      </c>
      <c r="DT41" s="47">
        <v>0.42727647058823531</v>
      </c>
      <c r="DU41" s="47">
        <v>0.35542941176470583</v>
      </c>
      <c r="DV41" s="47">
        <v>0.2150941176470588</v>
      </c>
      <c r="DW41" s="47">
        <v>0.1972411764705882</v>
      </c>
      <c r="DX41" s="47">
        <v>0.23738717647058827</v>
      </c>
      <c r="DY41" s="47">
        <v>0.14886623529411766</v>
      </c>
      <c r="DZ41" s="47">
        <v>8.184576470588234E-2</v>
      </c>
      <c r="EA41" s="47">
        <v>-9.9850000000000008E-3</v>
      </c>
      <c r="EB41" s="47">
        <v>0.15860629411764701</v>
      </c>
      <c r="EC41" s="47">
        <v>0.45671200000000001</v>
      </c>
      <c r="ED41" s="47">
        <v>0.49029817647058827</v>
      </c>
      <c r="EE41" s="47">
        <v>0.14033529411764706</v>
      </c>
      <c r="EF41" s="47">
        <v>0.62275300000000011</v>
      </c>
      <c r="EG41" s="47">
        <v>1.0660414705882351</v>
      </c>
      <c r="EH41" s="47">
        <v>0.66771541176470595</v>
      </c>
      <c r="EI41" s="47">
        <v>1.0567075882352941</v>
      </c>
      <c r="EJ41" s="47">
        <v>0.71286035294117656</v>
      </c>
      <c r="EK41" s="45">
        <v>0.59950000000000003</v>
      </c>
      <c r="EL41" s="45">
        <v>0.43462352941176474</v>
      </c>
      <c r="EM41" s="45">
        <v>0.43251176470588254</v>
      </c>
      <c r="EN41" s="45">
        <v>0.38965294117647054</v>
      </c>
      <c r="EO41" s="45">
        <v>0.26695882352941191</v>
      </c>
      <c r="EP41" s="45">
        <v>0.24348235294117657</v>
      </c>
      <c r="EQ41" s="45">
        <v>0.21207452941176477</v>
      </c>
      <c r="ER41" s="45">
        <v>0.1617269411764706</v>
      </c>
      <c r="ES41" s="45">
        <v>5.4516705882352946E-2</v>
      </c>
      <c r="ET41" s="45">
        <v>2.388529411764706E-3</v>
      </c>
      <c r="EU41" s="45">
        <v>0.15939135294117648</v>
      </c>
      <c r="EV41" s="45">
        <v>0.38372952941176475</v>
      </c>
      <c r="EW41" s="45">
        <v>0.42223958823529406</v>
      </c>
      <c r="EX41" s="45">
        <v>0.12269411764705881</v>
      </c>
      <c r="EY41" s="45">
        <v>0.53866382352941178</v>
      </c>
      <c r="EZ41" s="45">
        <v>0.98623300000000003</v>
      </c>
      <c r="FA41" s="45">
        <v>0.75066123529411732</v>
      </c>
      <c r="FB41" s="45">
        <v>0.98777847058823554</v>
      </c>
      <c r="FC41" s="45">
        <v>0.78460641176470591</v>
      </c>
      <c r="FD41" s="47">
        <v>0.63058095238095235</v>
      </c>
      <c r="FE41" s="47">
        <v>0.44624761904761895</v>
      </c>
      <c r="FF41" s="47">
        <v>0.45022380952380947</v>
      </c>
      <c r="FG41" s="47">
        <v>0.39353809523809535</v>
      </c>
      <c r="FH41" s="47">
        <v>0.28824285714285713</v>
      </c>
      <c r="FI41" s="47">
        <v>0.25171428571428567</v>
      </c>
      <c r="FJ41" s="47">
        <v>0.23131404761904761</v>
      </c>
      <c r="FK41" s="47">
        <v>0.16671314285714284</v>
      </c>
      <c r="FL41" s="47">
        <v>6.2711190476190476E-2</v>
      </c>
      <c r="FM41" s="47">
        <v>-4.5024761904761913E-3</v>
      </c>
      <c r="FN41" s="47">
        <v>0.17108576190476191</v>
      </c>
      <c r="FO41" s="47">
        <v>0.37251428571428569</v>
      </c>
      <c r="FP41" s="47">
        <v>0.4292461904761905</v>
      </c>
      <c r="FQ41" s="47">
        <v>0.10529523809523811</v>
      </c>
      <c r="FR41" s="47">
        <v>0.60237047619047623</v>
      </c>
      <c r="FS41" s="47">
        <v>1.027930380952381</v>
      </c>
      <c r="FT41" s="47">
        <v>0.7392859047619047</v>
      </c>
      <c r="FU41" s="47">
        <v>1.0236491904761904</v>
      </c>
      <c r="FV41" s="47">
        <v>0.77713238095238102</v>
      </c>
      <c r="FW41" s="47">
        <v>0.66380357142857171</v>
      </c>
      <c r="FX41" s="47">
        <v>0.44366428571428568</v>
      </c>
      <c r="FY41" s="47">
        <v>0.46087499999999998</v>
      </c>
      <c r="FZ41" s="47">
        <v>0.40052500000000002</v>
      </c>
      <c r="GA41" s="47">
        <v>0.29324642857142863</v>
      </c>
      <c r="GB41" s="47">
        <v>0.25555357142857144</v>
      </c>
      <c r="GC41" s="47">
        <v>0.24711528571428573</v>
      </c>
      <c r="GD41" s="47">
        <v>0.18015503571428573</v>
      </c>
      <c r="GE41" s="47">
        <v>5.1105535714285714E-2</v>
      </c>
      <c r="GF41" s="47">
        <v>-1.9052071428571429E-2</v>
      </c>
      <c r="GG41" s="47">
        <v>0.19853539285714286</v>
      </c>
      <c r="GH41" s="47">
        <v>0.38691014285714292</v>
      </c>
      <c r="GI41" s="47">
        <v>0.44385489285714286</v>
      </c>
      <c r="GJ41" s="47">
        <v>0.10727857142857143</v>
      </c>
      <c r="GK41" s="47">
        <v>0.65734592857142837</v>
      </c>
      <c r="GL41" s="47">
        <v>1.1057732499999999</v>
      </c>
      <c r="GM41" s="47">
        <v>0.80428446428571443</v>
      </c>
      <c r="GN41" s="47">
        <v>1.0881492142857143</v>
      </c>
      <c r="GO41" s="47">
        <v>0.83656132142857142</v>
      </c>
      <c r="GP41" s="47">
        <v>0.52365555555555554</v>
      </c>
      <c r="GQ41" s="47">
        <v>0.35260000000000002</v>
      </c>
      <c r="GR41" s="47">
        <v>0.33686666666666659</v>
      </c>
      <c r="GS41" s="47">
        <v>0.32953333333333329</v>
      </c>
      <c r="GT41" s="47">
        <v>0.2273037037037037</v>
      </c>
      <c r="GU41" s="47">
        <v>0.19541481481481485</v>
      </c>
      <c r="GV41" s="47">
        <v>0.22705648148148147</v>
      </c>
      <c r="GW41" s="47">
        <v>0.21659100000000003</v>
      </c>
      <c r="GX41" s="47">
        <v>3.3711185185185184E-2</v>
      </c>
      <c r="GY41" s="47">
        <v>2.2760629629629634E-2</v>
      </c>
      <c r="GZ41" s="47">
        <v>0.19486722222222225</v>
      </c>
      <c r="HA41" s="47">
        <v>0.39416329629629632</v>
      </c>
      <c r="HB41" s="47">
        <v>0.4559854814814816</v>
      </c>
      <c r="HC41" s="47">
        <v>0.10222962962962964</v>
      </c>
      <c r="HD41" s="47">
        <v>0.58958699999999997</v>
      </c>
      <c r="HE41" s="47">
        <v>0.90613681481481523</v>
      </c>
      <c r="HF41" s="47">
        <v>0.86020274074074066</v>
      </c>
      <c r="HG41" s="47">
        <v>0.92124148148148166</v>
      </c>
      <c r="HH41" s="47">
        <v>0.88258729629629629</v>
      </c>
      <c r="HI41" s="45">
        <v>0.46927931034482739</v>
      </c>
      <c r="HJ41" s="45">
        <v>0.29080000000000006</v>
      </c>
      <c r="HK41" s="45">
        <v>0.27726896551724145</v>
      </c>
      <c r="HL41" s="45">
        <v>0.2523655172413794</v>
      </c>
      <c r="HM41" s="45">
        <v>0.19740689655172411</v>
      </c>
      <c r="HN41" s="45">
        <v>0.16960689655172409</v>
      </c>
      <c r="HO41" s="45">
        <v>0.29943444827586202</v>
      </c>
      <c r="HP41" s="45">
        <v>0.25656696551724145</v>
      </c>
      <c r="HQ41" s="45">
        <v>7.0690103448275893E-2</v>
      </c>
      <c r="HR41" s="45">
        <v>2.4241620689655193E-2</v>
      </c>
      <c r="HS41" s="45">
        <v>0.2341646206896551</v>
      </c>
      <c r="HT41" s="45">
        <v>0.40664803448275871</v>
      </c>
      <c r="HU41" s="45">
        <v>0.46799220689655163</v>
      </c>
      <c r="HV41" s="45">
        <v>5.4958620689655159E-2</v>
      </c>
      <c r="HW41" s="45">
        <v>0.86724213793103422</v>
      </c>
      <c r="HX41" s="45">
        <v>0.933305724137931</v>
      </c>
      <c r="HY41" s="45">
        <v>0.79180817241379375</v>
      </c>
      <c r="HZ41" s="45">
        <v>0.94597806896551762</v>
      </c>
      <c r="IA41" s="45">
        <v>0.83142417241379341</v>
      </c>
      <c r="IB41" s="46">
        <v>-9999</v>
      </c>
      <c r="IC41" s="46">
        <v>-9999</v>
      </c>
      <c r="ID41" s="46">
        <v>-9999</v>
      </c>
      <c r="IE41" s="46">
        <v>-9999</v>
      </c>
      <c r="IF41" s="46">
        <v>-9999</v>
      </c>
      <c r="IG41" s="47">
        <v>0.43790000000000001</v>
      </c>
      <c r="IH41" s="47">
        <v>0.26179999999999998</v>
      </c>
      <c r="II41" s="47">
        <v>0.19550000000000001</v>
      </c>
      <c r="IJ41" s="47">
        <v>0.19059999999999999</v>
      </c>
      <c r="IK41" s="47">
        <v>0.1492</v>
      </c>
      <c r="IL41" s="47">
        <v>0.13170000000000001</v>
      </c>
      <c r="IM41" s="47">
        <v>0.38879999999999998</v>
      </c>
      <c r="IN41" s="47">
        <v>0.37890000000000001</v>
      </c>
      <c r="IO41" s="47">
        <v>0.15620000000000001</v>
      </c>
      <c r="IP41" s="47">
        <v>0.1452</v>
      </c>
      <c r="IQ41" s="47">
        <v>0.2492</v>
      </c>
      <c r="IR41" s="47">
        <v>0.48780000000000001</v>
      </c>
      <c r="IS41" s="47">
        <v>0.53369999999999995</v>
      </c>
      <c r="IT41" s="47">
        <v>4.1500000000000002E-2</v>
      </c>
      <c r="IU41" s="47">
        <v>1.3112999999999999</v>
      </c>
      <c r="IV41" s="47">
        <v>0.67659999999999998</v>
      </c>
      <c r="IW41" s="47">
        <v>0.65</v>
      </c>
      <c r="IX41" s="47">
        <v>0.74160000000000004</v>
      </c>
      <c r="IY41" s="47">
        <v>0.72009999999999996</v>
      </c>
      <c r="IZ41" s="48">
        <v>36.65</v>
      </c>
      <c r="JA41" s="48">
        <v>36.747619047999997</v>
      </c>
      <c r="JB41" s="48">
        <v>123.27619048</v>
      </c>
      <c r="JC41" s="48">
        <f t="shared" si="30"/>
        <v>23.723809520000003</v>
      </c>
      <c r="JD41" s="48">
        <f t="shared" si="31"/>
        <v>8.9889514271280024</v>
      </c>
      <c r="JE41" s="47">
        <v>0.35203636363636365</v>
      </c>
      <c r="JF41" s="47">
        <v>0.19174242424242421</v>
      </c>
      <c r="JG41" s="47">
        <v>0.13346969696969693</v>
      </c>
      <c r="JH41" s="47">
        <v>0.13422424242424244</v>
      </c>
      <c r="JI41" s="47">
        <v>0.10690303030303029</v>
      </c>
      <c r="JJ41" s="47">
        <v>8.8209090909090918E-2</v>
      </c>
      <c r="JK41" s="47">
        <v>0.44325548484848487</v>
      </c>
      <c r="JL41" s="47">
        <v>0.44669963636363647</v>
      </c>
      <c r="JM41" s="47">
        <v>0.17670978787878786</v>
      </c>
      <c r="JN41" s="47">
        <v>0.18050745454545458</v>
      </c>
      <c r="JO41" s="47">
        <v>0.29103715151515153</v>
      </c>
      <c r="JP41" s="47">
        <v>0.53020769696969694</v>
      </c>
      <c r="JQ41" s="47">
        <v>0.59580636363636352</v>
      </c>
      <c r="JR41" s="47">
        <v>2.7321212121212132E-2</v>
      </c>
      <c r="JS41" s="47">
        <v>1.6470604848484849</v>
      </c>
      <c r="JT41" s="47">
        <v>0.65422230303030293</v>
      </c>
      <c r="JU41" s="47">
        <v>0.6552697878787882</v>
      </c>
      <c r="JV41" s="47">
        <v>0.72994051515151515</v>
      </c>
      <c r="JW41" s="47">
        <v>0.73163730303030294</v>
      </c>
      <c r="JX41" s="48">
        <v>44.731999999999999</v>
      </c>
      <c r="JY41" s="48">
        <v>40.840000000000003</v>
      </c>
      <c r="JZ41" s="48">
        <v>140.47999999999999</v>
      </c>
      <c r="KA41" s="48">
        <f t="shared" si="32"/>
        <v>25.52000000000001</v>
      </c>
      <c r="KB41" s="48">
        <f t="shared" si="33"/>
        <v>11.399774720000007</v>
      </c>
      <c r="KC41" s="47">
        <v>0.39625294117647047</v>
      </c>
      <c r="KD41" s="47">
        <v>0.19815588235294126</v>
      </c>
      <c r="KE41" s="47">
        <v>0.12119411764705881</v>
      </c>
      <c r="KF41" s="47">
        <v>0.12210588235294118</v>
      </c>
      <c r="KG41" s="47">
        <v>0.10072941176470586</v>
      </c>
      <c r="KH41" s="47">
        <v>8.2589705882352968E-2</v>
      </c>
      <c r="KI41" s="47">
        <v>0.5243433970588236</v>
      </c>
      <c r="KJ41" s="47">
        <v>0.52828502941176469</v>
      </c>
      <c r="KK41" s="47">
        <v>0.2369281911764706</v>
      </c>
      <c r="KL41" s="47">
        <v>0.24208324999999994</v>
      </c>
      <c r="KM41" s="47">
        <v>0.3307299558823531</v>
      </c>
      <c r="KN41" s="47">
        <v>0.59144754411764699</v>
      </c>
      <c r="KO41" s="47">
        <v>0.65187736764705884</v>
      </c>
      <c r="KP41" s="47">
        <v>2.1376470588235295E-2</v>
      </c>
      <c r="KQ41" s="47">
        <v>2.2847444117647071</v>
      </c>
      <c r="KR41" s="47">
        <v>0.63170897058823539</v>
      </c>
      <c r="KS41" s="47">
        <v>0.63414761764705918</v>
      </c>
      <c r="KT41" s="47">
        <v>0.72272041176470569</v>
      </c>
      <c r="KU41" s="47">
        <v>0.7247908088235292</v>
      </c>
      <c r="KV41" s="48">
        <v>37.4</v>
      </c>
      <c r="KW41" s="48">
        <v>39.545185185000001</v>
      </c>
      <c r="KX41" s="48">
        <v>144.94814815000001</v>
      </c>
      <c r="KY41" s="48">
        <f t="shared" si="44"/>
        <v>26.051851849999991</v>
      </c>
      <c r="KZ41" s="48">
        <f t="shared" si="45"/>
        <v>13.762803320808182</v>
      </c>
      <c r="LA41" s="47">
        <v>0.49655238095238097</v>
      </c>
      <c r="LB41" s="47">
        <v>0.23556190476190478</v>
      </c>
      <c r="LC41" s="47">
        <v>8.9180952380952389E-2</v>
      </c>
      <c r="LD41" s="47">
        <v>0.11029047619047622</v>
      </c>
      <c r="LE41" s="47">
        <v>0.10287619047619045</v>
      </c>
      <c r="LF41" s="47">
        <v>8.7728571428571406E-2</v>
      </c>
      <c r="LG41" s="47">
        <v>0.63340157142857134</v>
      </c>
      <c r="LH41" s="47">
        <v>0.69194642857142852</v>
      </c>
      <c r="LI41" s="47">
        <v>0.360296619047619</v>
      </c>
      <c r="LJ41" s="47">
        <v>0.44862580952380948</v>
      </c>
      <c r="LK41" s="47">
        <v>0.35494314285714285</v>
      </c>
      <c r="LL41" s="47">
        <v>0.65477652380952378</v>
      </c>
      <c r="LM41" s="47">
        <v>0.69687066666666653</v>
      </c>
      <c r="LN41" s="47">
        <v>7.4142857142857135E-3</v>
      </c>
      <c r="LO41" s="47">
        <v>3.5065947619047622</v>
      </c>
      <c r="LP41" s="47">
        <v>0.5137693333333333</v>
      </c>
      <c r="LQ41" s="47">
        <v>0.56047247619047635</v>
      </c>
      <c r="LR41" s="47">
        <v>0.64059204761904753</v>
      </c>
      <c r="LS41" s="47">
        <v>0.67510733333333328</v>
      </c>
      <c r="LT41" s="47">
        <f t="shared" si="34"/>
        <v>0.32047135554606293</v>
      </c>
      <c r="LU41" s="48">
        <v>42.76</v>
      </c>
      <c r="LV41" s="48">
        <v>41.58</v>
      </c>
      <c r="LW41" s="48">
        <v>119.9</v>
      </c>
      <c r="LX41" s="48">
        <f t="shared" si="46"/>
        <v>69.099999999999994</v>
      </c>
      <c r="LY41" s="48">
        <f t="shared" si="35"/>
        <v>47.813498214285708</v>
      </c>
      <c r="LZ41" s="47">
        <v>0.36166999999999999</v>
      </c>
      <c r="MA41" s="47">
        <v>0.16167500000000001</v>
      </c>
      <c r="MB41" s="47">
        <v>8.8304999999999995E-2</v>
      </c>
      <c r="MC41" s="47">
        <v>9.6130000000000007E-2</v>
      </c>
      <c r="MD41" s="47">
        <v>7.9114999999999991E-2</v>
      </c>
      <c r="ME41" s="47">
        <v>6.6289999999999988E-2</v>
      </c>
      <c r="MF41" s="47">
        <v>0.57609409999999994</v>
      </c>
      <c r="MG41" s="47">
        <v>0.60371669999999988</v>
      </c>
      <c r="MH41" s="47">
        <v>0.25317659999999997</v>
      </c>
      <c r="MI41" s="47">
        <v>0.29354230000000003</v>
      </c>
      <c r="MJ41" s="47">
        <v>0.38002164999999993</v>
      </c>
      <c r="MK41" s="47">
        <v>0.63806035000000016</v>
      </c>
      <c r="ML41" s="47">
        <v>0.68742244999999991</v>
      </c>
      <c r="MM41" s="47">
        <v>1.7014999999999999E-2</v>
      </c>
      <c r="MN41" s="47">
        <v>2.79026525</v>
      </c>
      <c r="MO41" s="47">
        <v>0.63294864999999978</v>
      </c>
      <c r="MP41" s="47">
        <v>0.66152115000000022</v>
      </c>
      <c r="MQ41" s="47">
        <v>0.73385374999999997</v>
      </c>
      <c r="MR41" s="47">
        <v>0.75448459999999995</v>
      </c>
      <c r="MS41" s="47">
        <f t="shared" si="36"/>
        <v>0.11033007389162566</v>
      </c>
      <c r="MT41" s="46">
        <v>-9999</v>
      </c>
      <c r="MU41" s="46">
        <v>-9999</v>
      </c>
      <c r="MV41" s="46">
        <v>-9999</v>
      </c>
      <c r="MW41" s="48">
        <f>AO41-MV41</f>
        <v>10188</v>
      </c>
      <c r="MX41" s="45">
        <f t="shared" si="37"/>
        <v>6150.6657395999991</v>
      </c>
      <c r="MY41" s="47">
        <v>0.32876875</v>
      </c>
      <c r="MZ41" s="47">
        <v>0.15333437499999999</v>
      </c>
      <c r="NA41" s="47">
        <v>8.6103124999999989E-2</v>
      </c>
      <c r="NB41" s="47">
        <v>8.9137500000000008E-2</v>
      </c>
      <c r="NC41" s="47">
        <v>8.0978124999999984E-2</v>
      </c>
      <c r="ND41" s="47">
        <v>6.5737500000000004E-2</v>
      </c>
      <c r="NE41" s="47">
        <v>0.56769974999999995</v>
      </c>
      <c r="NF41" s="47">
        <v>0.5795020312500001</v>
      </c>
      <c r="NG41" s="47">
        <v>0.26155393749999994</v>
      </c>
      <c r="NH41" s="47">
        <v>0.27827962499999992</v>
      </c>
      <c r="NI41" s="47">
        <v>0.36165671874999994</v>
      </c>
      <c r="NJ41" s="47">
        <v>0.60023181250000002</v>
      </c>
      <c r="NK41" s="47">
        <v>0.66308178124999984</v>
      </c>
      <c r="NL41" s="47">
        <v>8.159375E-3</v>
      </c>
      <c r="NM41" s="47">
        <v>2.7111929999999993</v>
      </c>
      <c r="NN41" s="47">
        <v>0.62930612499999961</v>
      </c>
      <c r="NO41" s="47">
        <v>0.64021662500000009</v>
      </c>
      <c r="NP41" s="47">
        <v>0.7271965937499999</v>
      </c>
      <c r="NQ41" s="47">
        <v>0.73526906250000001</v>
      </c>
      <c r="NR41" s="47">
        <f t="shared" si="38"/>
        <v>9.6862270192900973E-2</v>
      </c>
      <c r="NS41" s="47">
        <v>0.36477941176470591</v>
      </c>
      <c r="NT41" s="47">
        <v>0.1839617647058823</v>
      </c>
      <c r="NU41" s="47">
        <v>7.48735294117647E-2</v>
      </c>
      <c r="NV41" s="47">
        <v>9.0479411764705905E-2</v>
      </c>
      <c r="NW41" s="47">
        <v>7.5750000000000012E-2</v>
      </c>
      <c r="NX41" s="47">
        <v>6.5211764705882358E-2</v>
      </c>
      <c r="NY41" s="47">
        <v>0.59883900000000001</v>
      </c>
      <c r="NZ41" s="47">
        <v>0.6551179117647058</v>
      </c>
      <c r="OA41" s="47">
        <v>0.33819617647058808</v>
      </c>
      <c r="OB41" s="47">
        <v>0.41914529411764706</v>
      </c>
      <c r="OC41" s="47">
        <v>0.32799935294117644</v>
      </c>
      <c r="OD41" s="47">
        <v>0.65313464705882363</v>
      </c>
      <c r="OE41" s="47">
        <v>0.69419705882352944</v>
      </c>
      <c r="OF41" s="47">
        <v>1.472941176470588E-2</v>
      </c>
      <c r="OG41" s="47">
        <v>3.0377422941176464</v>
      </c>
      <c r="OH41" s="47">
        <v>0.50292061764705887</v>
      </c>
      <c r="OI41" s="47">
        <v>0.54866067647058836</v>
      </c>
      <c r="OJ41" s="47">
        <v>0.62539461764705884</v>
      </c>
      <c r="OK41" s="47">
        <v>0.65975194117647074</v>
      </c>
      <c r="OL41" s="47">
        <f t="shared" si="39"/>
        <v>0.22208955128486546</v>
      </c>
      <c r="OM41" s="47">
        <v>116.92592592592592</v>
      </c>
      <c r="ON41" s="48">
        <f>AR41-OM41+2</f>
        <v>86.074074074074076</v>
      </c>
      <c r="OO41" s="48">
        <f t="shared" si="40"/>
        <v>56.388667664488011</v>
      </c>
      <c r="OP41" s="47">
        <v>0.39702702702702697</v>
      </c>
      <c r="OQ41" s="47">
        <v>0.17584324324324327</v>
      </c>
      <c r="OR41" s="47">
        <v>6.2470270270270266E-2</v>
      </c>
      <c r="OS41" s="47">
        <v>7.54837837837838E-2</v>
      </c>
      <c r="OT41" s="47">
        <v>6.8532432432432441E-2</v>
      </c>
      <c r="OU41" s="47">
        <v>6.041621621621622E-2</v>
      </c>
      <c r="OV41" s="47">
        <v>0.67719667567567576</v>
      </c>
      <c r="OW41" s="47">
        <v>0.72452148648648651</v>
      </c>
      <c r="OX41" s="47">
        <v>0.39561789189189195</v>
      </c>
      <c r="OY41" s="47">
        <v>0.47192427027027017</v>
      </c>
      <c r="OZ41" s="47">
        <v>0.38553829729729733</v>
      </c>
      <c r="PA41" s="47">
        <v>0.70334186486486483</v>
      </c>
      <c r="PB41" s="47">
        <v>0.73403435135135153</v>
      </c>
      <c r="PC41" s="47">
        <v>6.951351351351354E-3</v>
      </c>
      <c r="PD41" s="47">
        <v>4.2715500810810809</v>
      </c>
      <c r="PE41" s="47">
        <v>0.53368164864864875</v>
      </c>
      <c r="PF41" s="47">
        <v>0.57027056756756755</v>
      </c>
      <c r="PG41" s="47">
        <v>0.6628792432432431</v>
      </c>
      <c r="PH41" s="47">
        <v>0.6893078918918919</v>
      </c>
      <c r="PI41" s="47">
        <f t="shared" si="41"/>
        <v>0.26262676028802023</v>
      </c>
      <c r="PJ41" s="48">
        <v>141.80645161290323</v>
      </c>
      <c r="PK41" s="48">
        <f t="shared" si="55"/>
        <v>61.193548387096769</v>
      </c>
      <c r="PL41" s="45">
        <f t="shared" si="42"/>
        <v>44.336040640802089</v>
      </c>
    </row>
    <row r="42" spans="1:428" x14ac:dyDescent="0.25">
      <c r="A42" s="45">
        <v>41</v>
      </c>
      <c r="B42" s="45">
        <v>6</v>
      </c>
      <c r="C42" s="45">
        <v>406</v>
      </c>
      <c r="D42" s="45">
        <v>4</v>
      </c>
      <c r="E42" s="45" t="s">
        <v>65</v>
      </c>
      <c r="F42" s="45">
        <v>6</v>
      </c>
      <c r="G42" s="45">
        <f t="shared" si="7"/>
        <v>116.48000000000002</v>
      </c>
      <c r="H42" s="45">
        <v>104</v>
      </c>
      <c r="I42" s="45">
        <v>1.6621902203671197</v>
      </c>
      <c r="J42" s="47">
        <v>18.104297013888232</v>
      </c>
      <c r="K42" s="45">
        <v>3.8017299425078988</v>
      </c>
      <c r="L42" s="45">
        <v>9.3541202672605799</v>
      </c>
      <c r="M42" s="45">
        <v>0.78803473785783162</v>
      </c>
      <c r="N42" s="47">
        <v>9.7727029055430421</v>
      </c>
      <c r="O42" s="48">
        <v>19.5</v>
      </c>
      <c r="P42" s="48">
        <v>19.5</v>
      </c>
      <c r="Q42" s="48">
        <v>19.5</v>
      </c>
      <c r="R42" s="48">
        <v>25</v>
      </c>
      <c r="S42" s="48">
        <v>31.333333333333332</v>
      </c>
      <c r="T42" s="48">
        <v>35.666666666666664</v>
      </c>
      <c r="U42" s="48">
        <v>43.666666666666664</v>
      </c>
      <c r="V42" s="48">
        <v>49.333333333333336</v>
      </c>
      <c r="W42" s="48">
        <v>61.333333333333336</v>
      </c>
      <c r="X42" s="48">
        <v>58.666666666666664</v>
      </c>
      <c r="Y42" s="48">
        <v>66.333333333333329</v>
      </c>
      <c r="Z42" s="48">
        <v>65</v>
      </c>
      <c r="AA42" s="48">
        <v>74</v>
      </c>
      <c r="AB42" s="48">
        <v>72.666666666666671</v>
      </c>
      <c r="AC42" s="48">
        <v>76.333333333333329</v>
      </c>
      <c r="AD42" s="48">
        <v>75.333333333333329</v>
      </c>
      <c r="AE42" s="48">
        <v>84.333333333333329</v>
      </c>
      <c r="AF42" s="48">
        <f t="shared" si="8"/>
        <v>71</v>
      </c>
      <c r="AG42" s="48">
        <f t="shared" si="9"/>
        <v>71</v>
      </c>
      <c r="AH42" s="48">
        <v>70</v>
      </c>
      <c r="AI42" s="48">
        <v>77.333333333333329</v>
      </c>
      <c r="AJ42" s="48">
        <v>131</v>
      </c>
      <c r="AK42" s="48">
        <v>147</v>
      </c>
      <c r="AL42" s="48">
        <v>166</v>
      </c>
      <c r="AM42" s="48">
        <v>171</v>
      </c>
      <c r="AN42" s="48">
        <v>178</v>
      </c>
      <c r="AO42" s="48">
        <v>189</v>
      </c>
      <c r="AP42" s="48">
        <v>199</v>
      </c>
      <c r="AQ42" s="48">
        <v>199</v>
      </c>
      <c r="AR42" s="48">
        <v>201</v>
      </c>
      <c r="AS42" s="48">
        <v>203</v>
      </c>
      <c r="AT42" s="49">
        <v>48.5</v>
      </c>
      <c r="AU42" s="49">
        <v>43.1</v>
      </c>
      <c r="AV42" s="49">
        <v>41.1</v>
      </c>
      <c r="AW42" s="49">
        <v>45.1</v>
      </c>
      <c r="AX42" s="49">
        <v>44.2</v>
      </c>
      <c r="AY42" s="49">
        <v>38.200000000000003</v>
      </c>
      <c r="AZ42" s="49">
        <v>43.5</v>
      </c>
      <c r="BA42" s="49">
        <v>44</v>
      </c>
      <c r="BB42" s="49">
        <v>41.9</v>
      </c>
      <c r="BC42" s="49">
        <v>41.9</v>
      </c>
      <c r="BD42" s="45">
        <v>4.2</v>
      </c>
      <c r="BE42" s="45">
        <v>5.43</v>
      </c>
      <c r="BF42" s="45">
        <v>4.79</v>
      </c>
      <c r="BG42" s="45">
        <v>4.47</v>
      </c>
      <c r="BH42" s="45">
        <v>3.88</v>
      </c>
      <c r="BI42" s="45">
        <v>4.07</v>
      </c>
      <c r="BJ42" s="45">
        <v>4.5</v>
      </c>
      <c r="BK42" s="45">
        <v>4.5</v>
      </c>
      <c r="BL42" s="45">
        <v>3.99</v>
      </c>
      <c r="BM42" s="45">
        <v>3.49</v>
      </c>
      <c r="BN42" s="45">
        <v>29560.460460460461</v>
      </c>
      <c r="BO42" s="45">
        <v>19559.122632103688</v>
      </c>
      <c r="BP42" s="49">
        <v>10115.66866267465</v>
      </c>
      <c r="BQ42" s="45">
        <v>9764.5771144278606</v>
      </c>
      <c r="BR42" s="45">
        <v>6731.7412935323373</v>
      </c>
      <c r="BS42" s="45">
        <v>5642.9141716566864</v>
      </c>
      <c r="BT42" s="49">
        <v>11399.004975124377</v>
      </c>
      <c r="BU42" s="49">
        <v>8494.5273631840791</v>
      </c>
      <c r="BV42" s="49">
        <v>3599.010880316519</v>
      </c>
      <c r="BW42" s="49">
        <v>980.79847908745239</v>
      </c>
      <c r="BX42" s="48">
        <v>222.07</v>
      </c>
      <c r="BY42" s="45">
        <v>12</v>
      </c>
      <c r="BZ42" s="45">
        <v>188.32</v>
      </c>
      <c r="CA42" s="45">
        <v>53</v>
      </c>
      <c r="CB42" s="45">
        <v>52.429999999999993</v>
      </c>
      <c r="CC42" s="45">
        <v>174.20999999999998</v>
      </c>
      <c r="CD42" s="45">
        <v>100.47999999999999</v>
      </c>
      <c r="CE42" s="45">
        <v>78.31</v>
      </c>
      <c r="CF42" s="48">
        <f t="shared" si="10"/>
        <v>767.74509803921569</v>
      </c>
      <c r="CG42" s="48">
        <f t="shared" si="11"/>
        <v>685.48669467787113</v>
      </c>
      <c r="CH42" s="48">
        <f t="shared" si="51"/>
        <v>2177.1568627450979</v>
      </c>
      <c r="CI42" s="48">
        <f t="shared" si="1"/>
        <v>1846.2745098039215</v>
      </c>
      <c r="CJ42" s="48">
        <f t="shared" si="12"/>
        <v>514.01960784313712</v>
      </c>
      <c r="CK42" s="48">
        <f t="shared" si="12"/>
        <v>1707.9411764705881</v>
      </c>
      <c r="CL42" s="48">
        <f t="shared" si="13"/>
        <v>6245.3921568627447</v>
      </c>
      <c r="CM42" s="48">
        <f t="shared" si="14"/>
        <v>985.09803921568619</v>
      </c>
      <c r="CN42" s="48">
        <v>45.66</v>
      </c>
      <c r="CO42" s="48">
        <v>59.44</v>
      </c>
      <c r="CP42" s="48">
        <f t="shared" si="15"/>
        <v>-4.6200000000000045</v>
      </c>
      <c r="CQ42" s="45">
        <v>3.33</v>
      </c>
      <c r="CR42" s="45">
        <f t="shared" si="16"/>
        <v>72.499323529411768</v>
      </c>
      <c r="CS42" s="45">
        <v>1.31</v>
      </c>
      <c r="CT42" s="45">
        <f t="shared" si="17"/>
        <v>24.186196078431372</v>
      </c>
      <c r="CU42" s="45">
        <v>1.85</v>
      </c>
      <c r="CV42" s="45">
        <f t="shared" si="18"/>
        <v>9.5093627450980378</v>
      </c>
      <c r="CW42" s="45">
        <v>4.3499999999999996</v>
      </c>
      <c r="CX42" s="45">
        <f t="shared" si="19"/>
        <v>42.851764705882346</v>
      </c>
      <c r="CY42" s="48">
        <f t="shared" si="20"/>
        <v>149.04664705882351</v>
      </c>
      <c r="CZ42" s="48">
        <f t="shared" si="21"/>
        <v>133.07736344537813</v>
      </c>
      <c r="DA42" s="45">
        <v>16.7</v>
      </c>
      <c r="DB42" s="48">
        <v>4.3099999999999996</v>
      </c>
      <c r="DC42" s="45">
        <f t="shared" si="22"/>
        <v>3714.1749971511153</v>
      </c>
      <c r="DD42" s="45">
        <v>1.62</v>
      </c>
      <c r="DE42" s="45">
        <f t="shared" si="23"/>
        <v>0.37587006960556851</v>
      </c>
      <c r="DF42" s="45">
        <f t="shared" si="24"/>
        <v>1396.047214706452</v>
      </c>
      <c r="DG42" s="45">
        <v>3382.2708333333344</v>
      </c>
      <c r="DH42" s="45">
        <v>3148.65</v>
      </c>
      <c r="DI42" s="45">
        <f t="shared" si="25"/>
        <v>1165.0005000000001</v>
      </c>
      <c r="DJ42" s="45">
        <f t="shared" si="26"/>
        <v>1328.1005700000001</v>
      </c>
      <c r="DK42" s="45">
        <f t="shared" si="43"/>
        <v>1251.4402083333337</v>
      </c>
      <c r="DL42" s="47">
        <v>2.04</v>
      </c>
      <c r="DM42" s="47">
        <f t="shared" si="27"/>
        <v>1.98</v>
      </c>
      <c r="DN42" s="47">
        <v>2035</v>
      </c>
      <c r="DO42" s="47">
        <f t="shared" si="52"/>
        <v>0.45939675174013928</v>
      </c>
      <c r="DP42" s="45">
        <f t="shared" si="53"/>
        <v>1757.9853814821986</v>
      </c>
      <c r="DQ42" s="45">
        <f t="shared" si="54"/>
        <v>1753.6765937824873</v>
      </c>
      <c r="DR42" s="47">
        <v>0.5519799999999998</v>
      </c>
      <c r="DS42" s="47">
        <v>0.39424000000000009</v>
      </c>
      <c r="DT42" s="47">
        <v>0.39864285714285713</v>
      </c>
      <c r="DU42" s="47">
        <v>0.33364571428571432</v>
      </c>
      <c r="DV42" s="47">
        <v>0.20465142857142862</v>
      </c>
      <c r="DW42" s="47">
        <v>0.18543428571428575</v>
      </c>
      <c r="DX42" s="47">
        <v>0.24636285714285713</v>
      </c>
      <c r="DY42" s="47">
        <v>0.16116482857142853</v>
      </c>
      <c r="DZ42" s="47">
        <v>8.3215057142857179E-2</v>
      </c>
      <c r="EA42" s="47">
        <v>-5.5586285714285723E-3</v>
      </c>
      <c r="EB42" s="47">
        <v>0.16655185714285711</v>
      </c>
      <c r="EC42" s="47">
        <v>0.45893357142857161</v>
      </c>
      <c r="ED42" s="47">
        <v>0.49696208571428563</v>
      </c>
      <c r="EE42" s="47">
        <v>0.12899428571428573</v>
      </c>
      <c r="EF42" s="47">
        <v>0.65448925714285722</v>
      </c>
      <c r="EG42" s="47">
        <v>1.0323755428571428</v>
      </c>
      <c r="EH42" s="47">
        <v>0.67483802857142849</v>
      </c>
      <c r="EI42" s="47">
        <v>1.0272965428571428</v>
      </c>
      <c r="EJ42" s="47">
        <v>0.72074337142857148</v>
      </c>
      <c r="EK42" s="45">
        <v>0.55371250000000005</v>
      </c>
      <c r="EL42" s="45">
        <v>0.40625624999999999</v>
      </c>
      <c r="EM42" s="45">
        <v>0.39779375000000006</v>
      </c>
      <c r="EN42" s="45">
        <v>0.35854374999999999</v>
      </c>
      <c r="EO42" s="45">
        <v>0.25058125000000009</v>
      </c>
      <c r="EP42" s="45">
        <v>0.22498750000000001</v>
      </c>
      <c r="EQ42" s="45">
        <v>0.21375193749999999</v>
      </c>
      <c r="ER42" s="45">
        <v>0.16364049999999997</v>
      </c>
      <c r="ES42" s="45">
        <v>6.2356250000000016E-2</v>
      </c>
      <c r="ET42" s="45">
        <v>1.0452124999999998E-2</v>
      </c>
      <c r="EU42" s="45">
        <v>0.15345093749999997</v>
      </c>
      <c r="EV42" s="45">
        <v>0.37672881250000007</v>
      </c>
      <c r="EW42" s="45">
        <v>0.42199275000000008</v>
      </c>
      <c r="EX42" s="45">
        <v>0.1079625</v>
      </c>
      <c r="EY42" s="45">
        <v>0.54447656249999998</v>
      </c>
      <c r="EZ42" s="45">
        <v>0.93790775000000004</v>
      </c>
      <c r="FA42" s="45">
        <v>0.71727462500000005</v>
      </c>
      <c r="FB42" s="45">
        <v>0.94600462500000015</v>
      </c>
      <c r="FC42" s="45">
        <v>0.75460825000000009</v>
      </c>
      <c r="FD42" s="47">
        <v>0.61912499999999993</v>
      </c>
      <c r="FE42" s="47">
        <v>0.42714999999999997</v>
      </c>
      <c r="FF42" s="47">
        <v>0.42705500000000002</v>
      </c>
      <c r="FG42" s="47">
        <v>0.37322500000000003</v>
      </c>
      <c r="FH42" s="47">
        <v>0.27605000000000002</v>
      </c>
      <c r="FI42" s="47">
        <v>0.23760500000000001</v>
      </c>
      <c r="FJ42" s="47">
        <v>0.2476797</v>
      </c>
      <c r="FK42" s="47">
        <v>0.18348615000000001</v>
      </c>
      <c r="FL42" s="47">
        <v>6.7363750000000028E-2</v>
      </c>
      <c r="FM42" s="47">
        <v>9.8650000000000108E-5</v>
      </c>
      <c r="FN42" s="47">
        <v>0.18338055</v>
      </c>
      <c r="FO42" s="47">
        <v>0.38312610000000002</v>
      </c>
      <c r="FP42" s="47">
        <v>0.44522414999999993</v>
      </c>
      <c r="FQ42" s="47">
        <v>9.7174999999999997E-2</v>
      </c>
      <c r="FR42" s="47">
        <v>0.65914355000000002</v>
      </c>
      <c r="FS42" s="47">
        <v>1.0000439500000002</v>
      </c>
      <c r="FT42" s="47">
        <v>0.74002744999999992</v>
      </c>
      <c r="FU42" s="47">
        <v>0.99972554999999996</v>
      </c>
      <c r="FV42" s="47">
        <v>0.78007364999999995</v>
      </c>
      <c r="FW42" s="47">
        <v>0.63947058823529412</v>
      </c>
      <c r="FX42" s="47">
        <v>0.41693529411764707</v>
      </c>
      <c r="FY42" s="47">
        <v>0.43341764705882352</v>
      </c>
      <c r="FZ42" s="47">
        <v>0.37500000000000006</v>
      </c>
      <c r="GA42" s="47">
        <v>0.27671764705882351</v>
      </c>
      <c r="GB42" s="47">
        <v>0.23978823529411764</v>
      </c>
      <c r="GC42" s="47">
        <v>0.26051282352941174</v>
      </c>
      <c r="GD42" s="47">
        <v>0.19186399999999998</v>
      </c>
      <c r="GE42" s="47">
        <v>5.2892000000000008E-2</v>
      </c>
      <c r="GF42" s="47">
        <v>-1.9447941176470588E-2</v>
      </c>
      <c r="GG42" s="47">
        <v>0.21047994117647062</v>
      </c>
      <c r="GH42" s="47">
        <v>0.39575141176470591</v>
      </c>
      <c r="GI42" s="47">
        <v>0.45439729411764712</v>
      </c>
      <c r="GJ42" s="47">
        <v>9.828235294117646E-2</v>
      </c>
      <c r="GK42" s="47">
        <v>0.70538011764705888</v>
      </c>
      <c r="GL42" s="47">
        <v>1.095950705882353</v>
      </c>
      <c r="GM42" s="47">
        <v>0.80653805882352958</v>
      </c>
      <c r="GN42" s="47">
        <v>1.078819823529412</v>
      </c>
      <c r="GO42" s="47">
        <v>0.83959811764705905</v>
      </c>
      <c r="GP42" s="47">
        <v>0.51214545454545468</v>
      </c>
      <c r="GQ42" s="47">
        <v>0.33503636363636358</v>
      </c>
      <c r="GR42" s="47">
        <v>0.31393636363636362</v>
      </c>
      <c r="GS42" s="47">
        <v>0.31014545454545456</v>
      </c>
      <c r="GT42" s="47">
        <v>0.21354090909090909</v>
      </c>
      <c r="GU42" s="47">
        <v>0.18429545454545454</v>
      </c>
      <c r="GV42" s="47">
        <v>0.24518554545454546</v>
      </c>
      <c r="GW42" s="47">
        <v>0.23948836363636358</v>
      </c>
      <c r="GX42" s="47">
        <v>3.8404727272727285E-2</v>
      </c>
      <c r="GY42" s="47">
        <v>3.2351818181818183E-2</v>
      </c>
      <c r="GZ42" s="47">
        <v>0.20878686363636365</v>
      </c>
      <c r="HA42" s="47">
        <v>0.41113009090909092</v>
      </c>
      <c r="HB42" s="47">
        <v>0.47030177272727264</v>
      </c>
      <c r="HC42" s="47">
        <v>9.6604545454545457E-2</v>
      </c>
      <c r="HD42" s="47">
        <v>0.65267236363636361</v>
      </c>
      <c r="HE42" s="47">
        <v>0.87362231818181801</v>
      </c>
      <c r="HF42" s="47">
        <v>0.85324322727272739</v>
      </c>
      <c r="HG42" s="47">
        <v>0.89503386363636361</v>
      </c>
      <c r="HH42" s="47">
        <v>0.87820395454545452</v>
      </c>
      <c r="HI42" s="45">
        <v>0.4879064516129033</v>
      </c>
      <c r="HJ42" s="45">
        <v>0.29482580645161288</v>
      </c>
      <c r="HK42" s="45">
        <v>0.25425161290322579</v>
      </c>
      <c r="HL42" s="45">
        <v>0.23596129032258081</v>
      </c>
      <c r="HM42" s="45">
        <v>0.18862903225806449</v>
      </c>
      <c r="HN42" s="45">
        <v>0.16192258064516124</v>
      </c>
      <c r="HO42" s="45">
        <v>0.3463743225806451</v>
      </c>
      <c r="HP42" s="45">
        <v>0.31381203225806459</v>
      </c>
      <c r="HQ42" s="45">
        <v>0.11072345161290321</v>
      </c>
      <c r="HR42" s="45">
        <v>7.4285516129032239E-2</v>
      </c>
      <c r="HS42" s="45">
        <v>0.24557061290322596</v>
      </c>
      <c r="HT42" s="45">
        <v>0.44103532258064509</v>
      </c>
      <c r="HU42" s="45">
        <v>0.50028645161290319</v>
      </c>
      <c r="HV42" s="45">
        <v>4.7332258064516117E-2</v>
      </c>
      <c r="HW42" s="45">
        <v>1.0746672258064514</v>
      </c>
      <c r="HX42" s="45">
        <v>0.78932938709677436</v>
      </c>
      <c r="HY42" s="45">
        <v>0.71315145161290283</v>
      </c>
      <c r="HZ42" s="45">
        <v>0.83033787096774203</v>
      </c>
      <c r="IA42" s="45">
        <v>0.76940654838709699</v>
      </c>
      <c r="IB42" s="48">
        <v>48.68</v>
      </c>
      <c r="IC42" s="48">
        <v>42.43</v>
      </c>
      <c r="ID42" s="48">
        <v>109.4</v>
      </c>
      <c r="IE42" s="48">
        <f t="shared" si="47"/>
        <v>21.599999999999994</v>
      </c>
      <c r="IF42" s="48">
        <f t="shared" si="29"/>
        <v>6.7783398967741935</v>
      </c>
      <c r="IG42" s="47">
        <v>0.43070000000000003</v>
      </c>
      <c r="IH42" s="47">
        <v>0.246</v>
      </c>
      <c r="II42" s="47">
        <v>0.18290000000000001</v>
      </c>
      <c r="IJ42" s="47">
        <v>0.18060000000000001</v>
      </c>
      <c r="IK42" s="47">
        <v>0.14449999999999999</v>
      </c>
      <c r="IL42" s="47">
        <v>0.1234</v>
      </c>
      <c r="IM42" s="47">
        <v>0.40799999999999997</v>
      </c>
      <c r="IN42" s="47">
        <v>0.40289999999999998</v>
      </c>
      <c r="IO42" s="47">
        <v>0.15290000000000001</v>
      </c>
      <c r="IP42" s="47">
        <v>0.1469</v>
      </c>
      <c r="IQ42" s="47">
        <v>0.27239999999999998</v>
      </c>
      <c r="IR42" s="47">
        <v>0.49669999999999997</v>
      </c>
      <c r="IS42" s="47">
        <v>0.55369999999999997</v>
      </c>
      <c r="IT42" s="47">
        <v>3.61E-2</v>
      </c>
      <c r="IU42" s="47">
        <v>1.3894</v>
      </c>
      <c r="IV42" s="47">
        <v>0.6794</v>
      </c>
      <c r="IW42" s="47">
        <v>0.66879999999999995</v>
      </c>
      <c r="IX42" s="47">
        <v>0.74719999999999998</v>
      </c>
      <c r="IY42" s="47">
        <v>0.73919999999999997</v>
      </c>
      <c r="IZ42" s="48">
        <v>36.798124999999999</v>
      </c>
      <c r="JA42" s="48">
        <v>36.76</v>
      </c>
      <c r="JB42" s="48">
        <v>126.7</v>
      </c>
      <c r="JC42" s="48">
        <f t="shared" si="30"/>
        <v>20.299999999999997</v>
      </c>
      <c r="JD42" s="48">
        <f t="shared" si="31"/>
        <v>8.1788699999999981</v>
      </c>
      <c r="JE42" s="47">
        <v>0.35076764705882357</v>
      </c>
      <c r="JF42" s="47">
        <v>0.18731764705882353</v>
      </c>
      <c r="JG42" s="47">
        <v>0.1289323529411765</v>
      </c>
      <c r="JH42" s="47">
        <v>0.12999411764705884</v>
      </c>
      <c r="JI42" s="47">
        <v>0.1019558823529412</v>
      </c>
      <c r="JJ42" s="47">
        <v>8.5467647058823523E-2</v>
      </c>
      <c r="JK42" s="47">
        <v>0.45665200000000006</v>
      </c>
      <c r="JL42" s="47">
        <v>0.45992023529411769</v>
      </c>
      <c r="JM42" s="47">
        <v>0.17952758823529416</v>
      </c>
      <c r="JN42" s="47">
        <v>0.18358758823529414</v>
      </c>
      <c r="JO42" s="47">
        <v>0.30258902941176474</v>
      </c>
      <c r="JP42" s="47">
        <v>0.54708717647058813</v>
      </c>
      <c r="JQ42" s="47">
        <v>0.6059072647058823</v>
      </c>
      <c r="JR42" s="47">
        <v>2.8038235294117638E-2</v>
      </c>
      <c r="JS42" s="47">
        <v>1.7063041176470586</v>
      </c>
      <c r="JT42" s="47">
        <v>0.66001694117647058</v>
      </c>
      <c r="JU42" s="47">
        <v>0.66363961764705881</v>
      </c>
      <c r="JV42" s="47">
        <v>0.73816985294117632</v>
      </c>
      <c r="JW42" s="47">
        <v>0.74108417647058833</v>
      </c>
      <c r="JX42" s="48">
        <v>45.306800000000003</v>
      </c>
      <c r="JY42" s="48">
        <v>40.573599999999999</v>
      </c>
      <c r="JZ42" s="48">
        <v>139.36799999999999</v>
      </c>
      <c r="KA42" s="48">
        <f t="shared" si="32"/>
        <v>26.632000000000005</v>
      </c>
      <c r="KB42" s="48">
        <f t="shared" si="33"/>
        <v>12.248595706352944</v>
      </c>
      <c r="KC42" s="47">
        <v>0.40100862068965509</v>
      </c>
      <c r="KD42" s="47">
        <v>0.20053965517241379</v>
      </c>
      <c r="KE42" s="47">
        <v>0.11645344827586211</v>
      </c>
      <c r="KF42" s="47">
        <v>0.11836896551724137</v>
      </c>
      <c r="KG42" s="47">
        <v>0.10008448275862068</v>
      </c>
      <c r="KH42" s="47">
        <v>8.1698275862068973E-2</v>
      </c>
      <c r="KI42" s="47">
        <v>0.54176575862068954</v>
      </c>
      <c r="KJ42" s="47">
        <v>0.54774824137931022</v>
      </c>
      <c r="KK42" s="47">
        <v>0.25631737931034482</v>
      </c>
      <c r="KL42" s="47">
        <v>0.26411806896551726</v>
      </c>
      <c r="KM42" s="47">
        <v>0.33236584482758619</v>
      </c>
      <c r="KN42" s="47">
        <v>0.59849881034482777</v>
      </c>
      <c r="KO42" s="47">
        <v>0.65961399999999992</v>
      </c>
      <c r="KP42" s="47">
        <v>1.8284482758620688E-2</v>
      </c>
      <c r="KQ42" s="47">
        <v>2.399412827586207</v>
      </c>
      <c r="KR42" s="47">
        <v>0.60810546551724132</v>
      </c>
      <c r="KS42" s="47">
        <v>0.61498827586206894</v>
      </c>
      <c r="KT42" s="47">
        <v>0.70549060344827585</v>
      </c>
      <c r="KU42" s="47">
        <v>0.71070856896551715</v>
      </c>
      <c r="KV42" s="48">
        <v>38.360303029999997</v>
      </c>
      <c r="KW42" s="48">
        <v>41.412727273000002</v>
      </c>
      <c r="KX42" s="48">
        <v>129.22727273000001</v>
      </c>
      <c r="KY42" s="48">
        <f t="shared" si="44"/>
        <v>41.77272726999999</v>
      </c>
      <c r="KZ42" s="48">
        <f t="shared" si="45"/>
        <v>22.880937899760049</v>
      </c>
      <c r="LA42" s="47">
        <v>0.43339499999999997</v>
      </c>
      <c r="LB42" s="47">
        <v>0.21136499999999997</v>
      </c>
      <c r="LC42" s="47">
        <v>0.10640500000000001</v>
      </c>
      <c r="LD42" s="47">
        <v>0.11872000000000001</v>
      </c>
      <c r="LE42" s="47">
        <v>0.10685000000000003</v>
      </c>
      <c r="LF42" s="47">
        <v>9.1129999999999989E-2</v>
      </c>
      <c r="LG42" s="47">
        <v>0.56757030000000008</v>
      </c>
      <c r="LH42" s="47">
        <v>0.60315055000000006</v>
      </c>
      <c r="LI42" s="47">
        <v>0.27952215000000002</v>
      </c>
      <c r="LJ42" s="47">
        <v>0.32929059999999999</v>
      </c>
      <c r="LK42" s="47">
        <v>0.34331275</v>
      </c>
      <c r="LL42" s="47">
        <v>0.60239329999999991</v>
      </c>
      <c r="LM42" s="47">
        <v>0.65096260000000006</v>
      </c>
      <c r="LN42" s="47">
        <v>1.187E-2</v>
      </c>
      <c r="LO42" s="47">
        <v>2.6588605000000003</v>
      </c>
      <c r="LP42" s="47">
        <v>0.57107079999999999</v>
      </c>
      <c r="LQ42" s="47">
        <v>0.60582844999999985</v>
      </c>
      <c r="LR42" s="47">
        <v>0.68059330000000007</v>
      </c>
      <c r="LS42" s="47">
        <v>0.7064855000000001</v>
      </c>
      <c r="LT42" s="47">
        <f t="shared" si="34"/>
        <v>0.17168825069310642</v>
      </c>
      <c r="LU42" s="48">
        <v>42.76</v>
      </c>
      <c r="LV42" s="48">
        <v>41.53</v>
      </c>
      <c r="LW42" s="48">
        <v>120.36470588</v>
      </c>
      <c r="LX42" s="48">
        <f t="shared" ref="LX42:LX73" si="56">AO40-LW42</f>
        <v>68.635294119999998</v>
      </c>
      <c r="LY42" s="48">
        <f t="shared" si="35"/>
        <v>41.397415397889766</v>
      </c>
      <c r="LZ42" s="47">
        <v>0.3498666666666666</v>
      </c>
      <c r="MA42" s="47">
        <v>0.16155714285714287</v>
      </c>
      <c r="MB42" s="47">
        <v>8.6914285714285694E-2</v>
      </c>
      <c r="MC42" s="47">
        <v>9.6100000000000005E-2</v>
      </c>
      <c r="MD42" s="47">
        <v>7.9052380952380943E-2</v>
      </c>
      <c r="ME42" s="47">
        <v>6.5790476190476191E-2</v>
      </c>
      <c r="MF42" s="47">
        <v>0.56677314285714286</v>
      </c>
      <c r="MG42" s="47">
        <v>0.59991976190476193</v>
      </c>
      <c r="MH42" s="47">
        <v>0.25223047619047617</v>
      </c>
      <c r="MI42" s="47">
        <v>0.29874633333333334</v>
      </c>
      <c r="MJ42" s="47">
        <v>0.36754742857142864</v>
      </c>
      <c r="MK42" s="47">
        <v>0.62962257142857136</v>
      </c>
      <c r="ML42" s="47">
        <v>0.68160752380952394</v>
      </c>
      <c r="MM42" s="47">
        <v>1.7047619047619051E-2</v>
      </c>
      <c r="MN42" s="47">
        <v>2.6511600476190478</v>
      </c>
      <c r="MO42" s="47">
        <v>0.61421871428571417</v>
      </c>
      <c r="MP42" s="47">
        <v>0.65011538095238097</v>
      </c>
      <c r="MQ42" s="47">
        <v>0.71736295238095238</v>
      </c>
      <c r="MR42" s="47">
        <v>0.74360066666666658</v>
      </c>
      <c r="MS42" s="47">
        <f t="shared" si="36"/>
        <v>0.11441241053817987</v>
      </c>
      <c r="MT42" s="48">
        <v>38.157499999999999</v>
      </c>
      <c r="MU42" s="48">
        <v>39.067500000000003</v>
      </c>
      <c r="MV42" s="48">
        <v>139.02500000000001</v>
      </c>
      <c r="MW42" s="46">
        <v>-9999</v>
      </c>
      <c r="MX42" s="46">
        <v>-9999</v>
      </c>
      <c r="MY42" s="47">
        <v>0.31977419354838715</v>
      </c>
      <c r="MZ42" s="47">
        <v>0.14843225806451613</v>
      </c>
      <c r="NA42" s="47">
        <v>8.0432258064516121E-2</v>
      </c>
      <c r="NB42" s="47">
        <v>8.5051612903225826E-2</v>
      </c>
      <c r="NC42" s="47">
        <v>7.8651612903225809E-2</v>
      </c>
      <c r="ND42" s="47">
        <v>6.3935483870967744E-2</v>
      </c>
      <c r="NE42" s="47">
        <v>0.57587300000000008</v>
      </c>
      <c r="NF42" s="47">
        <v>0.59343593548387097</v>
      </c>
      <c r="NG42" s="47">
        <v>0.26877270967741929</v>
      </c>
      <c r="NH42" s="47">
        <v>0.29498599999999997</v>
      </c>
      <c r="NI42" s="47">
        <v>0.36435719354838708</v>
      </c>
      <c r="NJ42" s="47">
        <v>0.60236635483870982</v>
      </c>
      <c r="NK42" s="47">
        <v>0.66384609677419359</v>
      </c>
      <c r="NL42" s="47">
        <v>6.3999999999999994E-3</v>
      </c>
      <c r="NM42" s="47">
        <v>2.7743977419354837</v>
      </c>
      <c r="NN42" s="47">
        <v>0.61597561290322589</v>
      </c>
      <c r="NO42" s="47">
        <v>0.63374267741935497</v>
      </c>
      <c r="NP42" s="47">
        <v>0.7177671612903227</v>
      </c>
      <c r="NQ42" s="47">
        <v>0.73054990322580626</v>
      </c>
      <c r="NR42" s="47">
        <f t="shared" si="38"/>
        <v>0.10209643854614896</v>
      </c>
      <c r="NS42" s="47">
        <v>0.33760731707317071</v>
      </c>
      <c r="NT42" s="47">
        <v>0.17689512195121948</v>
      </c>
      <c r="NU42" s="47">
        <v>7.1004878048780529E-2</v>
      </c>
      <c r="NV42" s="47">
        <v>8.7614634146341477E-2</v>
      </c>
      <c r="NW42" s="47">
        <v>7.3760975609756099E-2</v>
      </c>
      <c r="NX42" s="47">
        <v>6.1800000000000008E-2</v>
      </c>
      <c r="NY42" s="47">
        <v>0.58428070731707338</v>
      </c>
      <c r="NZ42" s="47">
        <v>0.64831878048780489</v>
      </c>
      <c r="OA42" s="47">
        <v>0.33597339024390244</v>
      </c>
      <c r="OB42" s="47">
        <v>0.42568278048780489</v>
      </c>
      <c r="OC42" s="47">
        <v>0.30989973170731716</v>
      </c>
      <c r="OD42" s="47">
        <v>0.63850592682926832</v>
      </c>
      <c r="OE42" s="47">
        <v>0.68803439024390278</v>
      </c>
      <c r="OF42" s="47">
        <v>1.3853658536585368E-2</v>
      </c>
      <c r="OG42" s="47">
        <v>2.8547044146341469</v>
      </c>
      <c r="OH42" s="47">
        <v>0.47817692682926827</v>
      </c>
      <c r="OI42" s="47">
        <v>0.52993302439024381</v>
      </c>
      <c r="OJ42" s="47">
        <v>0.60077504878048782</v>
      </c>
      <c r="OK42" s="47">
        <v>0.64020751219512184</v>
      </c>
      <c r="OL42" s="47">
        <f t="shared" si="39"/>
        <v>0.21932029856098198</v>
      </c>
      <c r="OM42" s="47">
        <v>124.05405405405405</v>
      </c>
      <c r="ON42" s="48">
        <f>AR42-OM42+2</f>
        <v>78.945945945945951</v>
      </c>
      <c r="OO42" s="48">
        <f t="shared" si="40"/>
        <v>51.182139400131845</v>
      </c>
      <c r="OP42" s="47">
        <v>0.3746166666666666</v>
      </c>
      <c r="OQ42" s="47">
        <v>0.1700694444444445</v>
      </c>
      <c r="OR42" s="47">
        <v>5.9727777777777762E-2</v>
      </c>
      <c r="OS42" s="47">
        <v>7.5883333333333344E-2</v>
      </c>
      <c r="OT42" s="47">
        <v>6.6036111111111115E-2</v>
      </c>
      <c r="OU42" s="47">
        <v>5.8422222222222216E-2</v>
      </c>
      <c r="OV42" s="47">
        <v>0.66015738888888897</v>
      </c>
      <c r="OW42" s="47">
        <v>0.72124788888888913</v>
      </c>
      <c r="OX42" s="47">
        <v>0.38113622222222227</v>
      </c>
      <c r="OY42" s="47">
        <v>0.47862497222222217</v>
      </c>
      <c r="OZ42" s="47">
        <v>0.37400633333333333</v>
      </c>
      <c r="PA42" s="47">
        <v>0.69807897222222204</v>
      </c>
      <c r="PB42" s="47">
        <v>0.72836961111111131</v>
      </c>
      <c r="PC42" s="47">
        <v>9.847222222222219E-3</v>
      </c>
      <c r="PD42" s="47">
        <v>3.9559098055555575</v>
      </c>
      <c r="PE42" s="47">
        <v>0.51980777777777787</v>
      </c>
      <c r="PF42" s="47">
        <v>0.56687944444444449</v>
      </c>
      <c r="PG42" s="47">
        <v>0.65017516666666664</v>
      </c>
      <c r="PH42" s="47">
        <v>0.68437130555555559</v>
      </c>
      <c r="PI42" s="47">
        <f t="shared" si="41"/>
        <v>0.26055062836532034</v>
      </c>
      <c r="PJ42" s="48">
        <v>146.16666666666666</v>
      </c>
      <c r="PK42" s="48">
        <f t="shared" si="55"/>
        <v>56.833333333333343</v>
      </c>
      <c r="PL42" s="45">
        <f t="shared" si="42"/>
        <v>40.990921685185207</v>
      </c>
    </row>
    <row r="43" spans="1:428" x14ac:dyDescent="0.25">
      <c r="A43" s="45">
        <v>42</v>
      </c>
      <c r="B43" s="45">
        <v>6</v>
      </c>
      <c r="C43" s="45">
        <v>406</v>
      </c>
      <c r="D43" s="45">
        <v>4</v>
      </c>
      <c r="E43" s="45" t="s">
        <v>65</v>
      </c>
      <c r="F43" s="45">
        <v>6</v>
      </c>
      <c r="G43" s="45">
        <f t="shared" si="7"/>
        <v>116.48000000000002</v>
      </c>
      <c r="H43" s="45">
        <v>104</v>
      </c>
      <c r="I43" s="46">
        <v>-9999</v>
      </c>
      <c r="J43" s="46">
        <v>-9999</v>
      </c>
      <c r="K43" s="46">
        <v>-9999</v>
      </c>
      <c r="L43" s="46">
        <v>-9999</v>
      </c>
      <c r="M43" s="46">
        <v>-9999</v>
      </c>
      <c r="N43" s="46">
        <v>-9999</v>
      </c>
      <c r="O43" s="48">
        <v>19.5</v>
      </c>
      <c r="P43" s="48">
        <v>19.5</v>
      </c>
      <c r="Q43" s="48">
        <v>19.5</v>
      </c>
      <c r="R43" s="48">
        <v>27</v>
      </c>
      <c r="S43" s="48">
        <v>34</v>
      </c>
      <c r="T43" s="48">
        <v>35.333333333333336</v>
      </c>
      <c r="U43" s="48">
        <v>46.666666666666664</v>
      </c>
      <c r="V43" s="48">
        <v>51.666666666666664</v>
      </c>
      <c r="W43" s="48">
        <v>61</v>
      </c>
      <c r="X43" s="48">
        <v>60</v>
      </c>
      <c r="Y43" s="48">
        <v>69.666666666666671</v>
      </c>
      <c r="Z43" s="48">
        <v>71</v>
      </c>
      <c r="AA43" s="48">
        <v>78</v>
      </c>
      <c r="AB43" s="48">
        <v>81.666666666666671</v>
      </c>
      <c r="AC43" s="48">
        <v>84.333333333333329</v>
      </c>
      <c r="AD43" s="48">
        <v>80.666666666666671</v>
      </c>
      <c r="AE43" s="48">
        <v>89.666666666666671</v>
      </c>
      <c r="AF43" s="48">
        <f t="shared" si="8"/>
        <v>77.777777777777786</v>
      </c>
      <c r="AG43" s="48">
        <f t="shared" si="9"/>
        <v>77.777777777777786</v>
      </c>
      <c r="AH43" s="48">
        <v>75.333333333333329</v>
      </c>
      <c r="AI43" s="48">
        <v>83.666666666666671</v>
      </c>
      <c r="AJ43" s="48">
        <v>131</v>
      </c>
      <c r="AK43" s="48">
        <v>147</v>
      </c>
      <c r="AL43" s="48">
        <v>166</v>
      </c>
      <c r="AM43" s="48">
        <v>171</v>
      </c>
      <c r="AN43" s="48">
        <v>178</v>
      </c>
      <c r="AO43" s="48">
        <v>189</v>
      </c>
      <c r="AP43" s="48">
        <v>199</v>
      </c>
      <c r="AQ43" s="48">
        <v>199</v>
      </c>
      <c r="AR43" s="48">
        <v>201</v>
      </c>
      <c r="AS43" s="48">
        <v>203</v>
      </c>
      <c r="AT43" s="43">
        <v>-9999</v>
      </c>
      <c r="AU43" s="43">
        <v>-9999</v>
      </c>
      <c r="AV43" s="43">
        <v>-9999</v>
      </c>
      <c r="AW43" s="43">
        <v>-9999</v>
      </c>
      <c r="AX43" s="43">
        <v>-9999</v>
      </c>
      <c r="AY43" s="43">
        <v>-9999</v>
      </c>
      <c r="AZ43" s="43">
        <v>-9999</v>
      </c>
      <c r="BA43" s="43">
        <v>-9999</v>
      </c>
      <c r="BB43" s="43">
        <v>-9999</v>
      </c>
      <c r="BC43" s="43">
        <v>-9999</v>
      </c>
      <c r="BD43" s="43">
        <v>-9999</v>
      </c>
      <c r="BE43" s="43">
        <v>-9999</v>
      </c>
      <c r="BF43" s="43">
        <v>-9999</v>
      </c>
      <c r="BG43" s="43">
        <v>-9999</v>
      </c>
      <c r="BH43" s="43">
        <v>-9999</v>
      </c>
      <c r="BI43" s="43">
        <v>-9999</v>
      </c>
      <c r="BJ43" s="43">
        <v>-9999</v>
      </c>
      <c r="BK43" s="43">
        <v>-9999</v>
      </c>
      <c r="BL43" s="43">
        <v>-9999</v>
      </c>
      <c r="BM43" s="43">
        <v>-9999</v>
      </c>
      <c r="BN43" s="43">
        <v>-9999</v>
      </c>
      <c r="BO43" s="43">
        <v>-9999</v>
      </c>
      <c r="BP43" s="43">
        <v>-9999</v>
      </c>
      <c r="BQ43" s="43">
        <v>-9999</v>
      </c>
      <c r="BR43" s="43">
        <v>-9999</v>
      </c>
      <c r="BS43" s="43">
        <v>-9999</v>
      </c>
      <c r="BT43" s="43">
        <v>-9999</v>
      </c>
      <c r="BU43" s="43">
        <v>-9999</v>
      </c>
      <c r="BV43" s="43">
        <v>-9999</v>
      </c>
      <c r="BW43" s="43">
        <v>-9999</v>
      </c>
      <c r="BX43" s="48">
        <v>293.45999999999998</v>
      </c>
      <c r="BY43" s="45">
        <v>16</v>
      </c>
      <c r="BZ43" s="45">
        <v>285.03999999999996</v>
      </c>
      <c r="CA43" s="45">
        <v>101</v>
      </c>
      <c r="CB43" s="45">
        <v>102.98</v>
      </c>
      <c r="CC43" s="45">
        <v>340.26</v>
      </c>
      <c r="CD43" s="45">
        <v>194.64</v>
      </c>
      <c r="CE43" s="45">
        <v>152.54999999999998</v>
      </c>
      <c r="CF43" s="48">
        <f t="shared" si="10"/>
        <v>1495.5882352941173</v>
      </c>
      <c r="CG43" s="48">
        <f t="shared" si="11"/>
        <v>1335.3466386554617</v>
      </c>
      <c r="CH43" s="48">
        <f t="shared" si="51"/>
        <v>2877.0588235294117</v>
      </c>
      <c r="CI43" s="48">
        <f t="shared" si="1"/>
        <v>2794.5098039215682</v>
      </c>
      <c r="CJ43" s="48">
        <f t="shared" si="12"/>
        <v>1009.6078431372549</v>
      </c>
      <c r="CK43" s="48">
        <f t="shared" si="12"/>
        <v>3335.8823529411766</v>
      </c>
      <c r="CL43" s="48">
        <f t="shared" si="13"/>
        <v>10017.058823529413</v>
      </c>
      <c r="CM43" s="48">
        <f t="shared" si="14"/>
        <v>1908.2352941176468</v>
      </c>
      <c r="CN43" s="48">
        <v>89.79</v>
      </c>
      <c r="CO43" s="48">
        <v>100.39</v>
      </c>
      <c r="CP43" s="48">
        <f t="shared" si="15"/>
        <v>4.4599999999999795</v>
      </c>
      <c r="CQ43" s="45">
        <v>3.26</v>
      </c>
      <c r="CR43" s="45">
        <f t="shared" si="16"/>
        <v>93.792117647058816</v>
      </c>
      <c r="CS43" s="45">
        <v>1.21</v>
      </c>
      <c r="CT43" s="45">
        <f t="shared" si="17"/>
        <v>33.813568627450977</v>
      </c>
      <c r="CU43" s="45">
        <v>1.62</v>
      </c>
      <c r="CV43" s="45">
        <f t="shared" si="18"/>
        <v>16.355647058823532</v>
      </c>
      <c r="CW43" s="45">
        <v>5.26</v>
      </c>
      <c r="CX43" s="45">
        <f t="shared" si="19"/>
        <v>100.37317647058822</v>
      </c>
      <c r="CY43" s="48">
        <f t="shared" si="20"/>
        <v>244.33450980392155</v>
      </c>
      <c r="CZ43" s="48">
        <f t="shared" si="21"/>
        <v>218.15581232492994</v>
      </c>
      <c r="DA43" s="45">
        <v>16.7</v>
      </c>
      <c r="DB43" s="48">
        <v>4.75</v>
      </c>
      <c r="DC43" s="45">
        <f t="shared" si="22"/>
        <v>4093.3483147257075</v>
      </c>
      <c r="DD43" s="45">
        <v>1.76</v>
      </c>
      <c r="DE43" s="45">
        <f t="shared" si="23"/>
        <v>0.3705263157894737</v>
      </c>
      <c r="DF43" s="45">
        <f t="shared" si="24"/>
        <v>1516.6932702983675</v>
      </c>
      <c r="DG43" s="46">
        <v>-9999</v>
      </c>
      <c r="DH43" s="45">
        <v>3807.75</v>
      </c>
      <c r="DI43" s="45">
        <f t="shared" si="25"/>
        <v>1408.8675000000001</v>
      </c>
      <c r="DJ43" s="45">
        <f t="shared" si="26"/>
        <v>1606.1089499999998</v>
      </c>
      <c r="DK43" s="46">
        <v>-9999</v>
      </c>
      <c r="DL43" s="47">
        <v>2.2400000000000002</v>
      </c>
      <c r="DM43" s="47">
        <f t="shared" si="27"/>
        <v>2.1800000000000002</v>
      </c>
      <c r="DN43" s="47">
        <v>2259</v>
      </c>
      <c r="DO43" s="47">
        <f t="shared" si="52"/>
        <v>0.45894736842105266</v>
      </c>
      <c r="DP43" s="45">
        <f t="shared" si="53"/>
        <v>1930.3368894706496</v>
      </c>
      <c r="DQ43" s="45">
        <f t="shared" si="54"/>
        <v>1946.7102827295521</v>
      </c>
      <c r="DR43" s="47">
        <v>0.5486361111111111</v>
      </c>
      <c r="DS43" s="47">
        <v>0.39437222222222224</v>
      </c>
      <c r="DT43" s="47">
        <v>0.39923055555555548</v>
      </c>
      <c r="DU43" s="47">
        <v>0.33578333333333332</v>
      </c>
      <c r="DV43" s="47">
        <v>0.20395277777777779</v>
      </c>
      <c r="DW43" s="47">
        <v>0.1885</v>
      </c>
      <c r="DX43" s="47">
        <v>0.24056430555555552</v>
      </c>
      <c r="DY43" s="47">
        <v>0.15753063888888894</v>
      </c>
      <c r="DZ43" s="47">
        <v>8.0219777777777806E-2</v>
      </c>
      <c r="EA43" s="47">
        <v>-6.1281388888888887E-3</v>
      </c>
      <c r="EB43" s="47">
        <v>0.16350086111111115</v>
      </c>
      <c r="EC43" s="47">
        <v>0.45792875</v>
      </c>
      <c r="ED43" s="47">
        <v>0.4884500833333334</v>
      </c>
      <c r="EE43" s="47">
        <v>0.13183055555555556</v>
      </c>
      <c r="EF43" s="47">
        <v>0.63414786111111121</v>
      </c>
      <c r="EG43" s="47">
        <v>1.0400364722222222</v>
      </c>
      <c r="EH43" s="47">
        <v>0.67938377777777759</v>
      </c>
      <c r="EI43" s="47">
        <v>1.0342593333333332</v>
      </c>
      <c r="EJ43" s="47">
        <v>0.72412830555555574</v>
      </c>
      <c r="EK43" s="45">
        <v>0.57191999999999998</v>
      </c>
      <c r="EL43" s="45">
        <v>0.42018666666666682</v>
      </c>
      <c r="EM43" s="45">
        <v>0.41008666666666677</v>
      </c>
      <c r="EN43" s="45">
        <v>0.37288666666666676</v>
      </c>
      <c r="EO43" s="45">
        <v>0.25831333333333334</v>
      </c>
      <c r="EP43" s="45">
        <v>0.23073333333333332</v>
      </c>
      <c r="EQ43" s="45">
        <v>0.21044013333333336</v>
      </c>
      <c r="ER43" s="45">
        <v>0.16457913333333338</v>
      </c>
      <c r="ES43" s="45">
        <v>5.9579733333333315E-2</v>
      </c>
      <c r="ET43" s="45">
        <v>1.2114266666666665E-2</v>
      </c>
      <c r="EU43" s="45">
        <v>0.15275666666666668</v>
      </c>
      <c r="EV43" s="45">
        <v>0.37759613333333342</v>
      </c>
      <c r="EW43" s="45">
        <v>0.42481493333333342</v>
      </c>
      <c r="EX43" s="45">
        <v>0.11457333333333329</v>
      </c>
      <c r="EY43" s="45">
        <v>0.53360186666666687</v>
      </c>
      <c r="EZ43" s="45">
        <v>0.92844953333333369</v>
      </c>
      <c r="FA43" s="45">
        <v>0.7244029333333335</v>
      </c>
      <c r="FB43" s="45">
        <v>0.93731580000000025</v>
      </c>
      <c r="FC43" s="45">
        <v>0.76026899999999986</v>
      </c>
      <c r="FD43" s="47">
        <v>0.62987500000000007</v>
      </c>
      <c r="FE43" s="47">
        <v>0.44070999999999999</v>
      </c>
      <c r="FF43" s="47">
        <v>0.43946000000000007</v>
      </c>
      <c r="FG43" s="47">
        <v>0.38594000000000001</v>
      </c>
      <c r="FH43" s="47">
        <v>0.28195999999999999</v>
      </c>
      <c r="FI43" s="47">
        <v>0.24503999999999992</v>
      </c>
      <c r="FJ43" s="47">
        <v>0.23994385000000001</v>
      </c>
      <c r="FK43" s="47">
        <v>0.17785095000000001</v>
      </c>
      <c r="FL43" s="47">
        <v>6.623105E-2</v>
      </c>
      <c r="FM43" s="47">
        <v>1.3616999999999998E-3</v>
      </c>
      <c r="FN43" s="47">
        <v>0.17653479999999999</v>
      </c>
      <c r="FO43" s="47">
        <v>0.38133834999999999</v>
      </c>
      <c r="FP43" s="47">
        <v>0.43965749999999992</v>
      </c>
      <c r="FQ43" s="47">
        <v>0.10398</v>
      </c>
      <c r="FR43" s="47">
        <v>0.63245704999999997</v>
      </c>
      <c r="FS43" s="47">
        <v>0.99362719999999993</v>
      </c>
      <c r="FT43" s="47">
        <v>0.73526059999999993</v>
      </c>
      <c r="FU43" s="47">
        <v>0.99449039999999989</v>
      </c>
      <c r="FV43" s="47">
        <v>0.77472020000000008</v>
      </c>
      <c r="FW43" s="47">
        <v>0.63393888888888883</v>
      </c>
      <c r="FX43" s="47">
        <v>0.41537777777777785</v>
      </c>
      <c r="FY43" s="47">
        <v>0.42167777777777782</v>
      </c>
      <c r="FZ43" s="47">
        <v>0.36760555555555552</v>
      </c>
      <c r="GA43" s="47">
        <v>0.27203333333333335</v>
      </c>
      <c r="GB43" s="47">
        <v>0.23149999999999998</v>
      </c>
      <c r="GC43" s="47">
        <v>0.2657302222222222</v>
      </c>
      <c r="GD43" s="47">
        <v>0.20083883333333336</v>
      </c>
      <c r="GE43" s="47">
        <v>6.097322222222222E-2</v>
      </c>
      <c r="GF43" s="47">
        <v>-7.6212222222222219E-3</v>
      </c>
      <c r="GG43" s="47">
        <v>0.20815188888888889</v>
      </c>
      <c r="GH43" s="47">
        <v>0.39927038888888888</v>
      </c>
      <c r="GI43" s="47">
        <v>0.46480055555555555</v>
      </c>
      <c r="GJ43" s="47">
        <v>9.5572222222222225E-2</v>
      </c>
      <c r="GK43" s="47">
        <v>0.72499505555555566</v>
      </c>
      <c r="GL43" s="47">
        <v>1.0391894444444445</v>
      </c>
      <c r="GM43" s="47">
        <v>0.78360716666666674</v>
      </c>
      <c r="GN43" s="47">
        <v>1.0323390555555554</v>
      </c>
      <c r="GO43" s="47">
        <v>0.82072711111111107</v>
      </c>
      <c r="GP43" s="47">
        <v>0.55348571428571436</v>
      </c>
      <c r="GQ43" s="47">
        <v>0.36156666666666665</v>
      </c>
      <c r="GR43" s="47">
        <v>0.32481428571428567</v>
      </c>
      <c r="GS43" s="47">
        <v>0.32373333333333337</v>
      </c>
      <c r="GT43" s="47">
        <v>0.22594761904761901</v>
      </c>
      <c r="GU43" s="47">
        <v>0.19430476190476187</v>
      </c>
      <c r="GV43" s="47">
        <v>0.2613172380952381</v>
      </c>
      <c r="GW43" s="47">
        <v>0.26001338095238097</v>
      </c>
      <c r="GX43" s="47">
        <v>5.5186333333333323E-2</v>
      </c>
      <c r="GY43" s="47">
        <v>5.3767047619047631E-2</v>
      </c>
      <c r="GZ43" s="47">
        <v>0.20922271428571429</v>
      </c>
      <c r="HA43" s="47">
        <v>0.41975238095238093</v>
      </c>
      <c r="HB43" s="47">
        <v>0.47978080952380964</v>
      </c>
      <c r="HC43" s="47">
        <v>9.7785714285714254E-2</v>
      </c>
      <c r="HD43" s="47">
        <v>0.71067452380952378</v>
      </c>
      <c r="HE43" s="47">
        <v>0.80749942857142865</v>
      </c>
      <c r="HF43" s="47">
        <v>0.80216333333333323</v>
      </c>
      <c r="HG43" s="47">
        <v>0.84031709523809517</v>
      </c>
      <c r="HH43" s="47">
        <v>0.83611923809523803</v>
      </c>
      <c r="HI43" s="45">
        <v>0.48705333333333317</v>
      </c>
      <c r="HJ43" s="45">
        <v>0.28774666666666676</v>
      </c>
      <c r="HK43" s="45">
        <v>0.25187333333333339</v>
      </c>
      <c r="HL43" s="45">
        <v>0.23558666666666681</v>
      </c>
      <c r="HM43" s="45">
        <v>0.18738666666666662</v>
      </c>
      <c r="HN43" s="45">
        <v>0.16192333333333328</v>
      </c>
      <c r="HO43" s="45">
        <v>0.34643246666666677</v>
      </c>
      <c r="HP43" s="45">
        <v>0.31737683333333327</v>
      </c>
      <c r="HQ43" s="45">
        <v>9.9498900000000029E-2</v>
      </c>
      <c r="HR43" s="45">
        <v>6.6840866666666679E-2</v>
      </c>
      <c r="HS43" s="45">
        <v>0.25627149999999999</v>
      </c>
      <c r="HT43" s="45">
        <v>0.44308513333333316</v>
      </c>
      <c r="HU43" s="45">
        <v>0.49971166666666683</v>
      </c>
      <c r="HV43" s="45">
        <v>4.8199999999999986E-2</v>
      </c>
      <c r="HW43" s="45">
        <v>1.0743794333333336</v>
      </c>
      <c r="HX43" s="45">
        <v>0.81455776666666646</v>
      </c>
      <c r="HY43" s="45">
        <v>0.7434772999999999</v>
      </c>
      <c r="HZ43" s="45">
        <v>0.85175829999999997</v>
      </c>
      <c r="IA43" s="45">
        <v>0.79562783333333353</v>
      </c>
      <c r="IB43" s="46">
        <v>-9999</v>
      </c>
      <c r="IC43" s="46">
        <v>-9999</v>
      </c>
      <c r="ID43" s="46">
        <v>-9999</v>
      </c>
      <c r="IE43" s="46">
        <v>-9999</v>
      </c>
      <c r="IF43" s="46">
        <v>-9999</v>
      </c>
      <c r="IG43" s="47">
        <v>0.4788</v>
      </c>
      <c r="IH43" s="47">
        <v>0.26900000000000002</v>
      </c>
      <c r="II43" s="47">
        <v>0.17</v>
      </c>
      <c r="IJ43" s="47">
        <v>0.17710000000000001</v>
      </c>
      <c r="IK43" s="47">
        <v>0.14280000000000001</v>
      </c>
      <c r="IL43" s="47">
        <v>0.12609999999999999</v>
      </c>
      <c r="IM43" s="47">
        <v>0.4582</v>
      </c>
      <c r="IN43" s="47">
        <v>0.47499999999999998</v>
      </c>
      <c r="IO43" s="47">
        <v>0.20549999999999999</v>
      </c>
      <c r="IP43" s="47">
        <v>0.2258</v>
      </c>
      <c r="IQ43" s="47">
        <v>0.27979999999999999</v>
      </c>
      <c r="IR43" s="47">
        <v>0.53920000000000001</v>
      </c>
      <c r="IS43" s="47">
        <v>0.58179999999999998</v>
      </c>
      <c r="IT43" s="47">
        <v>3.4299999999999997E-2</v>
      </c>
      <c r="IU43" s="47">
        <v>1.7136</v>
      </c>
      <c r="IV43" s="47">
        <v>0.59079999999999999</v>
      </c>
      <c r="IW43" s="47">
        <v>0.61299999999999999</v>
      </c>
      <c r="IX43" s="47">
        <v>0.67989999999999995</v>
      </c>
      <c r="IY43" s="47">
        <v>0.69750000000000001</v>
      </c>
      <c r="IZ43" s="48">
        <v>36.85</v>
      </c>
      <c r="JA43" s="48">
        <v>36.85</v>
      </c>
      <c r="JB43" s="48">
        <v>121.08750000000001</v>
      </c>
      <c r="JC43" s="48">
        <f t="shared" si="30"/>
        <v>25.912499999999994</v>
      </c>
      <c r="JD43" s="48">
        <f t="shared" si="31"/>
        <v>12.308437499999997</v>
      </c>
      <c r="JE43" s="47">
        <v>0.37472424242424246</v>
      </c>
      <c r="JF43" s="47">
        <v>0.19636969696969697</v>
      </c>
      <c r="JG43" s="47">
        <v>0.11815757575757577</v>
      </c>
      <c r="JH43" s="47">
        <v>0.12376363636363634</v>
      </c>
      <c r="JI43" s="47">
        <v>0.10040909090909092</v>
      </c>
      <c r="JJ43" s="47">
        <v>8.3954545454545434E-2</v>
      </c>
      <c r="JK43" s="47">
        <v>0.50181299999999995</v>
      </c>
      <c r="JL43" s="47">
        <v>0.51906466666666673</v>
      </c>
      <c r="JM43" s="47">
        <v>0.2261248181818182</v>
      </c>
      <c r="JN43" s="47">
        <v>0.24816624242424237</v>
      </c>
      <c r="JO43" s="47">
        <v>0.31129630303030298</v>
      </c>
      <c r="JP43" s="47">
        <v>0.57591166666666671</v>
      </c>
      <c r="JQ43" s="47">
        <v>0.63253618181818194</v>
      </c>
      <c r="JR43" s="47">
        <v>2.3354545454545454E-2</v>
      </c>
      <c r="JS43" s="47">
        <v>2.0348016060606056</v>
      </c>
      <c r="JT43" s="47">
        <v>0.59984742424242443</v>
      </c>
      <c r="JU43" s="47">
        <v>0.61994951515151508</v>
      </c>
      <c r="JV43" s="47">
        <v>0.69369236363636366</v>
      </c>
      <c r="JW43" s="47">
        <v>0.70908290909090887</v>
      </c>
      <c r="JX43" s="48">
        <v>39.823214286000002</v>
      </c>
      <c r="JY43" s="48">
        <v>40.588571428999998</v>
      </c>
      <c r="JZ43" s="48">
        <v>138.15</v>
      </c>
      <c r="KA43" s="48">
        <f t="shared" si="32"/>
        <v>27.849999999999994</v>
      </c>
      <c r="KB43" s="48">
        <f t="shared" si="33"/>
        <v>14.455950966666666</v>
      </c>
      <c r="KC43" s="47">
        <v>0.44302203389830508</v>
      </c>
      <c r="KD43" s="47">
        <v>0.21131355932203388</v>
      </c>
      <c r="KE43" s="47">
        <v>0.10843220338983048</v>
      </c>
      <c r="KF43" s="47">
        <v>0.11528305084745763</v>
      </c>
      <c r="KG43" s="47">
        <v>9.9279661016949142E-2</v>
      </c>
      <c r="KH43" s="47">
        <v>8.2144067796610154E-2</v>
      </c>
      <c r="KI43" s="47">
        <v>0.58498991525423716</v>
      </c>
      <c r="KJ43" s="47">
        <v>0.60477735593220339</v>
      </c>
      <c r="KK43" s="47">
        <v>0.29229869491525423</v>
      </c>
      <c r="KL43" s="47">
        <v>0.32021150847457625</v>
      </c>
      <c r="KM43" s="47">
        <v>0.35366181355932202</v>
      </c>
      <c r="KN43" s="47">
        <v>0.63229150847457638</v>
      </c>
      <c r="KO43" s="47">
        <v>0.68564481355932205</v>
      </c>
      <c r="KP43" s="47">
        <v>1.6003389830508478E-2</v>
      </c>
      <c r="KQ43" s="47">
        <v>2.8532525084745766</v>
      </c>
      <c r="KR43" s="47">
        <v>0.58636261016949165</v>
      </c>
      <c r="KS43" s="47">
        <v>0.60562344067796625</v>
      </c>
      <c r="KT43" s="47">
        <v>0.69401686440677945</v>
      </c>
      <c r="KU43" s="47">
        <v>0.7082869322033899</v>
      </c>
      <c r="KV43" s="48">
        <v>38.25</v>
      </c>
      <c r="KW43" s="48">
        <v>41.183157895000001</v>
      </c>
      <c r="KX43" s="48">
        <v>124.22368421</v>
      </c>
      <c r="KY43" s="48">
        <f t="shared" si="44"/>
        <v>46.776315789999998</v>
      </c>
      <c r="KZ43" s="48">
        <f t="shared" si="45"/>
        <v>28.289256583725976</v>
      </c>
      <c r="LA43" s="47">
        <v>0.4952962962962964</v>
      </c>
      <c r="LB43" s="47">
        <v>0.2329296296296296</v>
      </c>
      <c r="LC43" s="47">
        <v>9.191481481481481E-2</v>
      </c>
      <c r="LD43" s="47">
        <v>0.11395555555555553</v>
      </c>
      <c r="LE43" s="47">
        <v>0.10699259259259258</v>
      </c>
      <c r="LF43" s="47">
        <v>9.2459259259259255E-2</v>
      </c>
      <c r="LG43" s="47">
        <v>0.62511896296296277</v>
      </c>
      <c r="LH43" s="47">
        <v>0.68658511111111131</v>
      </c>
      <c r="LI43" s="47">
        <v>0.34223659259259259</v>
      </c>
      <c r="LJ43" s="47">
        <v>0.43393437037037036</v>
      </c>
      <c r="LK43" s="47">
        <v>0.36005840740740747</v>
      </c>
      <c r="LL43" s="47">
        <v>0.6444198148148147</v>
      </c>
      <c r="LM43" s="47">
        <v>0.68488948148148143</v>
      </c>
      <c r="LN43" s="47">
        <v>6.9629629629629607E-3</v>
      </c>
      <c r="LO43" s="47">
        <v>3.3553797037037043</v>
      </c>
      <c r="LP43" s="47">
        <v>0.52475129629629624</v>
      </c>
      <c r="LQ43" s="47">
        <v>0.57609203703703704</v>
      </c>
      <c r="LR43" s="47">
        <v>0.65003400000000011</v>
      </c>
      <c r="LS43" s="47">
        <v>0.68781796296296283</v>
      </c>
      <c r="LT43" s="47">
        <f t="shared" si="34"/>
        <v>0.2970577837772494</v>
      </c>
      <c r="LU43" s="48">
        <v>44.33</v>
      </c>
      <c r="LV43" s="48">
        <v>42.37</v>
      </c>
      <c r="LW43" s="48">
        <v>128.16249999999999</v>
      </c>
      <c r="LX43" s="48">
        <f t="shared" si="56"/>
        <v>60.837500000000006</v>
      </c>
      <c r="LY43" s="48">
        <f t="shared" si="35"/>
        <v>41.770121697222237</v>
      </c>
      <c r="LZ43" s="47">
        <v>0.45453636363636374</v>
      </c>
      <c r="MA43" s="47">
        <v>0.19382727272727271</v>
      </c>
      <c r="MB43" s="47">
        <v>7.661363636363637E-2</v>
      </c>
      <c r="MC43" s="47">
        <v>9.2495454545454547E-2</v>
      </c>
      <c r="MD43" s="47">
        <v>8.3177272727272725E-2</v>
      </c>
      <c r="ME43" s="47">
        <v>7.1654545454545457E-2</v>
      </c>
      <c r="MF43" s="47">
        <v>0.660999</v>
      </c>
      <c r="MG43" s="47">
        <v>0.71055190909090904</v>
      </c>
      <c r="MH43" s="47">
        <v>0.35256604545454551</v>
      </c>
      <c r="MI43" s="47">
        <v>0.43203490909090908</v>
      </c>
      <c r="MJ43" s="47">
        <v>0.40210877272727269</v>
      </c>
      <c r="MK43" s="47">
        <v>0.68930336363636358</v>
      </c>
      <c r="ML43" s="47">
        <v>0.72675704545454545</v>
      </c>
      <c r="MM43" s="47">
        <v>9.3181818181818192E-3</v>
      </c>
      <c r="MN43" s="47">
        <v>3.9166598181818184</v>
      </c>
      <c r="MO43" s="47">
        <v>0.56606086363636365</v>
      </c>
      <c r="MP43" s="47">
        <v>0.60857122727272728</v>
      </c>
      <c r="MQ43" s="47">
        <v>0.69012663636363636</v>
      </c>
      <c r="MR43" s="47">
        <v>0.7204033636363637</v>
      </c>
      <c r="MS43" s="47">
        <f t="shared" si="36"/>
        <v>0.24526998538334985</v>
      </c>
      <c r="MT43" s="46">
        <v>-9999</v>
      </c>
      <c r="MU43" s="46">
        <v>-9999</v>
      </c>
      <c r="MV43" s="46">
        <v>-9999</v>
      </c>
      <c r="MW43" s="46">
        <v>-9999</v>
      </c>
      <c r="MX43" s="46">
        <v>-9999</v>
      </c>
      <c r="MY43" s="47">
        <v>0.46160689655172404</v>
      </c>
      <c r="MZ43" s="47">
        <v>0.1993310344827586</v>
      </c>
      <c r="NA43" s="47">
        <v>6.6403448275862059E-2</v>
      </c>
      <c r="NB43" s="47">
        <v>8.2506896551724121E-2</v>
      </c>
      <c r="NC43" s="47">
        <v>8.082068965517239E-2</v>
      </c>
      <c r="ND43" s="47">
        <v>7.0613793103448272E-2</v>
      </c>
      <c r="NE43" s="47">
        <v>0.69196620689655153</v>
      </c>
      <c r="NF43" s="47">
        <v>0.74288868965517241</v>
      </c>
      <c r="NG43" s="47">
        <v>0.411269724137931</v>
      </c>
      <c r="NH43" s="47">
        <v>0.49650086206896549</v>
      </c>
      <c r="NI43" s="47">
        <v>0.39406868965517239</v>
      </c>
      <c r="NJ43" s="47">
        <v>0.69821303448275851</v>
      </c>
      <c r="NK43" s="47">
        <v>0.73166720689655163</v>
      </c>
      <c r="NL43" s="47">
        <v>1.6862068965517241E-3</v>
      </c>
      <c r="NM43" s="47">
        <v>4.5970788620689671</v>
      </c>
      <c r="NN43" s="47">
        <v>0.53050237931034483</v>
      </c>
      <c r="NO43" s="47">
        <v>0.5694968275862069</v>
      </c>
      <c r="NP43" s="47">
        <v>0.6627108275862067</v>
      </c>
      <c r="NQ43" s="47">
        <v>0.69059613793103458</v>
      </c>
      <c r="NR43" s="47">
        <f t="shared" si="38"/>
        <v>0.32888740846588699</v>
      </c>
      <c r="NS43" s="47">
        <v>0.43978421052631578</v>
      </c>
      <c r="NT43" s="47">
        <v>0.2069421052631579</v>
      </c>
      <c r="NU43" s="47">
        <v>6.2910526315789486E-2</v>
      </c>
      <c r="NV43" s="47">
        <v>8.8989473684210493E-2</v>
      </c>
      <c r="NW43" s="47">
        <v>8.0160526315789501E-2</v>
      </c>
      <c r="NX43" s="47">
        <v>6.9397368421052638E-2</v>
      </c>
      <c r="NY43" s="47">
        <v>0.65970234210526302</v>
      </c>
      <c r="NZ43" s="47">
        <v>0.74527423684210536</v>
      </c>
      <c r="OA43" s="47">
        <v>0.39584257894736846</v>
      </c>
      <c r="OB43" s="47">
        <v>0.5305146315789474</v>
      </c>
      <c r="OC43" s="47">
        <v>0.35848907894736831</v>
      </c>
      <c r="OD43" s="47">
        <v>0.68910039473684248</v>
      </c>
      <c r="OE43" s="47">
        <v>0.72501881578947391</v>
      </c>
      <c r="OF43" s="47">
        <v>8.8289473684210525E-3</v>
      </c>
      <c r="OG43" s="47">
        <v>3.950492105263157</v>
      </c>
      <c r="OH43" s="47">
        <v>0.48169121052631586</v>
      </c>
      <c r="OI43" s="47">
        <v>0.54379134210526292</v>
      </c>
      <c r="OJ43" s="47">
        <v>0.61816973684210508</v>
      </c>
      <c r="OK43" s="47">
        <v>0.66387876315789474</v>
      </c>
      <c r="OL43" s="47">
        <f t="shared" si="39"/>
        <v>0.39618687763917437</v>
      </c>
      <c r="OM43" s="47">
        <v>150.24324324324326</v>
      </c>
      <c r="ON43" s="48">
        <f>AR43-OM43+2</f>
        <v>52.756756756756744</v>
      </c>
      <c r="OO43" s="48">
        <f t="shared" si="40"/>
        <v>39.318251630156468</v>
      </c>
      <c r="OP43" s="47">
        <v>0.46852285714285724</v>
      </c>
      <c r="OQ43" s="47">
        <v>0.20445428571428564</v>
      </c>
      <c r="OR43" s="47">
        <v>5.0639999999999998E-2</v>
      </c>
      <c r="OS43" s="47">
        <v>7.4028571428571444E-2</v>
      </c>
      <c r="OT43" s="47">
        <v>6.8559999999999996E-2</v>
      </c>
      <c r="OU43" s="47">
        <v>6.3985714285714257E-2</v>
      </c>
      <c r="OV43" s="47">
        <v>0.72368451428571434</v>
      </c>
      <c r="OW43" s="47">
        <v>0.80096840000000014</v>
      </c>
      <c r="OX43" s="47">
        <v>0.46600197142857147</v>
      </c>
      <c r="OY43" s="47">
        <v>0.60013508571428575</v>
      </c>
      <c r="OZ43" s="47">
        <v>0.39077268571428564</v>
      </c>
      <c r="PA43" s="47">
        <v>0.74193625714285716</v>
      </c>
      <c r="PB43" s="47">
        <v>0.75796654285714282</v>
      </c>
      <c r="PC43" s="47">
        <v>5.4685714285714277E-3</v>
      </c>
      <c r="PD43" s="47">
        <v>5.3781865714285697</v>
      </c>
      <c r="PE43" s="47">
        <v>0.48837694285714284</v>
      </c>
      <c r="PF43" s="47">
        <v>0.5404074571428571</v>
      </c>
      <c r="PG43" s="47">
        <v>0.63186794285714254</v>
      </c>
      <c r="PH43" s="47">
        <v>0.66928817142857133</v>
      </c>
      <c r="PI43" s="47">
        <f t="shared" si="41"/>
        <v>0.51569452345487932</v>
      </c>
      <c r="PJ43" s="48">
        <v>134.15625</v>
      </c>
      <c r="PK43" s="48">
        <f t="shared" si="55"/>
        <v>68.84375</v>
      </c>
      <c r="PL43" s="45">
        <f t="shared" si="42"/>
        <v>55.141668287500011</v>
      </c>
    </row>
    <row r="44" spans="1:428" x14ac:dyDescent="0.25">
      <c r="A44" s="45">
        <v>43</v>
      </c>
      <c r="B44" s="45">
        <v>6</v>
      </c>
      <c r="C44" s="45">
        <v>306</v>
      </c>
      <c r="D44" s="45">
        <v>3</v>
      </c>
      <c r="E44" s="45" t="s">
        <v>67</v>
      </c>
      <c r="F44" s="45">
        <v>2</v>
      </c>
      <c r="G44" s="45">
        <f t="shared" si="7"/>
        <v>179.20000000000002</v>
      </c>
      <c r="H44" s="46">
        <v>160</v>
      </c>
      <c r="I44" s="45">
        <v>3.6333344943100565</v>
      </c>
      <c r="J44" s="47">
        <v>15.845820041264123</v>
      </c>
      <c r="K44" s="45">
        <v>4.1188600433564195</v>
      </c>
      <c r="L44" s="45">
        <v>23.925342357108853</v>
      </c>
      <c r="M44" s="45">
        <v>8.1505204163330589</v>
      </c>
      <c r="N44" s="47">
        <v>32.345876701361057</v>
      </c>
      <c r="O44" s="48">
        <v>15.2</v>
      </c>
      <c r="P44" s="48">
        <v>15.2</v>
      </c>
      <c r="Q44" s="48">
        <v>15.2</v>
      </c>
      <c r="R44" s="48">
        <v>28.333333333333332</v>
      </c>
      <c r="S44" s="48">
        <v>35.333333333333336</v>
      </c>
      <c r="T44" s="48">
        <v>38</v>
      </c>
      <c r="U44" s="48">
        <v>49</v>
      </c>
      <c r="V44" s="48">
        <v>56.666666666666664</v>
      </c>
      <c r="W44" s="48">
        <v>65.333333333333329</v>
      </c>
      <c r="X44" s="48">
        <v>64.666666666666671</v>
      </c>
      <c r="Y44" s="48">
        <v>73</v>
      </c>
      <c r="Z44" s="48">
        <v>81.333333333333329</v>
      </c>
      <c r="AA44" s="48">
        <v>89</v>
      </c>
      <c r="AB44" s="48">
        <v>88</v>
      </c>
      <c r="AC44" s="48">
        <v>94.666666666666671</v>
      </c>
      <c r="AD44" s="48">
        <v>91.666666666666671</v>
      </c>
      <c r="AE44" s="48">
        <v>99</v>
      </c>
      <c r="AF44" s="48">
        <f t="shared" si="8"/>
        <v>87</v>
      </c>
      <c r="AG44" s="48">
        <f t="shared" si="9"/>
        <v>87</v>
      </c>
      <c r="AH44" s="48">
        <v>80.333333333333329</v>
      </c>
      <c r="AI44" s="48">
        <v>86.333333333333329</v>
      </c>
      <c r="AJ44" s="48">
        <v>131</v>
      </c>
      <c r="AK44" s="48">
        <v>147</v>
      </c>
      <c r="AL44" s="48">
        <v>166</v>
      </c>
      <c r="AM44" s="48">
        <v>171</v>
      </c>
      <c r="AN44" s="48">
        <v>178</v>
      </c>
      <c r="AO44" s="48">
        <v>189</v>
      </c>
      <c r="AP44" s="48">
        <v>199</v>
      </c>
      <c r="AQ44" s="48">
        <v>199</v>
      </c>
      <c r="AR44" s="48">
        <v>201</v>
      </c>
      <c r="AS44" s="48">
        <v>203</v>
      </c>
      <c r="AT44" s="49">
        <v>48.6</v>
      </c>
      <c r="AU44" s="49">
        <v>45.4</v>
      </c>
      <c r="AV44" s="49">
        <v>37.4</v>
      </c>
      <c r="AW44" s="49">
        <v>45</v>
      </c>
      <c r="AX44" s="49">
        <v>42</v>
      </c>
      <c r="AY44" s="49">
        <v>39</v>
      </c>
      <c r="AZ44" s="49">
        <v>41.2</v>
      </c>
      <c r="BA44" s="49">
        <v>38</v>
      </c>
      <c r="BB44" s="49">
        <v>39.9</v>
      </c>
      <c r="BC44" s="49">
        <v>43.3</v>
      </c>
      <c r="BD44" s="45">
        <v>4.3099999999999996</v>
      </c>
      <c r="BE44" s="45">
        <v>5.13</v>
      </c>
      <c r="BF44" s="45">
        <v>4.91</v>
      </c>
      <c r="BG44" s="45">
        <v>4.38</v>
      </c>
      <c r="BH44" s="45">
        <v>3.74</v>
      </c>
      <c r="BI44" s="45">
        <v>4.07</v>
      </c>
      <c r="BJ44" s="45">
        <v>4.33</v>
      </c>
      <c r="BK44" s="45">
        <v>4.1900000000000004</v>
      </c>
      <c r="BL44" s="45">
        <v>3.88</v>
      </c>
      <c r="BM44" s="45">
        <v>3.51</v>
      </c>
      <c r="BN44" s="45">
        <v>32240.868706811452</v>
      </c>
      <c r="BO44" s="45">
        <v>24813.239719157475</v>
      </c>
      <c r="BP44" s="49">
        <v>12687.875751503007</v>
      </c>
      <c r="BQ44" s="45">
        <v>9829.3532338308451</v>
      </c>
      <c r="BR44" s="45">
        <v>6629.6593186372747</v>
      </c>
      <c r="BS44" s="45">
        <v>7434.3029087261793</v>
      </c>
      <c r="BT44" s="49">
        <v>11694.626865671642</v>
      </c>
      <c r="BU44" s="49">
        <v>7549.1525423728817</v>
      </c>
      <c r="BV44" s="49">
        <v>3616.9830169830175</v>
      </c>
      <c r="BW44" s="49">
        <v>1434.1597796143251</v>
      </c>
      <c r="BX44" s="48">
        <v>324.97999999999996</v>
      </c>
      <c r="BY44" s="45">
        <v>11</v>
      </c>
      <c r="BZ44" s="45">
        <v>303.64</v>
      </c>
      <c r="CA44" s="45">
        <v>128</v>
      </c>
      <c r="CB44" s="45">
        <v>117.80999999999999</v>
      </c>
      <c r="CC44" s="45">
        <v>303.12</v>
      </c>
      <c r="CD44" s="45">
        <v>172.32</v>
      </c>
      <c r="CE44" s="45">
        <v>138.58999999999997</v>
      </c>
      <c r="CF44" s="48">
        <f t="shared" si="10"/>
        <v>1358.7254901960782</v>
      </c>
      <c r="CG44" s="48">
        <f t="shared" si="11"/>
        <v>1213.1477591036412</v>
      </c>
      <c r="CH44" s="48">
        <f t="shared" si="51"/>
        <v>3186.0784313725485</v>
      </c>
      <c r="CI44" s="48">
        <f t="shared" si="1"/>
        <v>2976.8627450980393</v>
      </c>
      <c r="CJ44" s="48">
        <f t="shared" si="12"/>
        <v>1154.9999999999998</v>
      </c>
      <c r="CK44" s="48">
        <f t="shared" si="12"/>
        <v>2971.7647058823532</v>
      </c>
      <c r="CL44" s="48">
        <f t="shared" si="13"/>
        <v>10289.705882352941</v>
      </c>
      <c r="CM44" s="48">
        <f t="shared" si="14"/>
        <v>1689.4117647058824</v>
      </c>
      <c r="CN44" s="48">
        <v>74.849999999999994</v>
      </c>
      <c r="CO44" s="48">
        <v>94.33</v>
      </c>
      <c r="CP44" s="48">
        <f t="shared" si="15"/>
        <v>3.1400000000000006</v>
      </c>
      <c r="CQ44" s="45">
        <v>3.3</v>
      </c>
      <c r="CR44" s="45">
        <f t="shared" si="16"/>
        <v>105.1405882352941</v>
      </c>
      <c r="CS44" s="45">
        <v>1.28</v>
      </c>
      <c r="CT44" s="45">
        <f t="shared" si="17"/>
        <v>38.103843137254906</v>
      </c>
      <c r="CU44" s="45">
        <v>1.9</v>
      </c>
      <c r="CV44" s="45">
        <f t="shared" si="18"/>
        <v>21.944999999999997</v>
      </c>
      <c r="CW44" s="45">
        <v>3.98</v>
      </c>
      <c r="CX44" s="45">
        <f t="shared" si="19"/>
        <v>67.238588235294131</v>
      </c>
      <c r="CY44" s="48">
        <f t="shared" si="20"/>
        <v>232.42801960784311</v>
      </c>
      <c r="CZ44" s="48">
        <f t="shared" si="21"/>
        <v>207.52501750700276</v>
      </c>
      <c r="DA44" s="45">
        <v>16.7</v>
      </c>
      <c r="DB44" s="48">
        <v>5.54</v>
      </c>
      <c r="DC44" s="45">
        <f t="shared" si="22"/>
        <v>4774.1367712800884</v>
      </c>
      <c r="DD44" s="45">
        <v>2.06</v>
      </c>
      <c r="DE44" s="45">
        <f t="shared" si="23"/>
        <v>0.37184115523465705</v>
      </c>
      <c r="DF44" s="45">
        <f t="shared" si="24"/>
        <v>1775.2205322810437</v>
      </c>
      <c r="DG44" s="45">
        <v>4296.3770833333347</v>
      </c>
      <c r="DH44" s="45">
        <v>4214.9875000000002</v>
      </c>
      <c r="DI44" s="45">
        <f t="shared" si="25"/>
        <v>1559.5453750000001</v>
      </c>
      <c r="DJ44" s="45">
        <f t="shared" si="26"/>
        <v>1777.8817275000001</v>
      </c>
      <c r="DK44" s="45">
        <f t="shared" si="43"/>
        <v>1589.6595208333338</v>
      </c>
      <c r="DL44" s="47">
        <v>2.64</v>
      </c>
      <c r="DM44" s="47">
        <f t="shared" si="27"/>
        <v>2.58</v>
      </c>
      <c r="DN44" s="47">
        <v>2644</v>
      </c>
      <c r="DO44" s="47">
        <f t="shared" si="52"/>
        <v>0.46570397111913359</v>
      </c>
      <c r="DP44" s="45">
        <f t="shared" si="53"/>
        <v>2275.0399054475511</v>
      </c>
      <c r="DQ44" s="45">
        <f t="shared" si="54"/>
        <v>2278.48693560732</v>
      </c>
      <c r="DR44" s="47">
        <v>0.53712222222222228</v>
      </c>
      <c r="DS44" s="47">
        <v>0.37941944444444436</v>
      </c>
      <c r="DT44" s="47">
        <v>0.38614444444444446</v>
      </c>
      <c r="DU44" s="47">
        <v>0.32440833333333335</v>
      </c>
      <c r="DV44" s="47">
        <v>0.198575</v>
      </c>
      <c r="DW44" s="47">
        <v>0.18196111111111113</v>
      </c>
      <c r="DX44" s="47">
        <v>0.24669472222222222</v>
      </c>
      <c r="DY44" s="47">
        <v>0.16333558333333337</v>
      </c>
      <c r="DZ44" s="47">
        <v>7.8164111111111115E-2</v>
      </c>
      <c r="EA44" s="47">
        <v>-8.759444444444443E-3</v>
      </c>
      <c r="EB44" s="47">
        <v>0.17184072222222219</v>
      </c>
      <c r="EC44" s="47">
        <v>0.46003586111111111</v>
      </c>
      <c r="ED44" s="47">
        <v>0.49372805555555566</v>
      </c>
      <c r="EE44" s="47">
        <v>0.12583333333333332</v>
      </c>
      <c r="EF44" s="47">
        <v>0.65574213888888877</v>
      </c>
      <c r="EG44" s="47">
        <v>1.053340722222222</v>
      </c>
      <c r="EH44" s="47">
        <v>0.6958753333333334</v>
      </c>
      <c r="EI44" s="47">
        <v>1.0452474722222223</v>
      </c>
      <c r="EJ44" s="47">
        <v>0.74005700000000008</v>
      </c>
      <c r="EK44" s="45">
        <v>0.59371333333333354</v>
      </c>
      <c r="EL44" s="45">
        <v>0.43814666666666657</v>
      </c>
      <c r="EM44" s="45">
        <v>0.42569333333333342</v>
      </c>
      <c r="EN44" s="45">
        <v>0.38645333333333343</v>
      </c>
      <c r="EO44" s="45">
        <v>0.26902666666666675</v>
      </c>
      <c r="EP44" s="45">
        <v>0.24135999999999994</v>
      </c>
      <c r="EQ44" s="45">
        <v>0.21139720000000001</v>
      </c>
      <c r="ER44" s="45">
        <v>0.16464613333333339</v>
      </c>
      <c r="ES44" s="45">
        <v>6.2741666666666682E-2</v>
      </c>
      <c r="ET44" s="45">
        <v>1.4357466666666671E-2</v>
      </c>
      <c r="EU44" s="45">
        <v>0.15066286666666659</v>
      </c>
      <c r="EV44" s="45">
        <v>0.37615380000000004</v>
      </c>
      <c r="EW44" s="45">
        <v>0.42172020000000005</v>
      </c>
      <c r="EX44" s="45">
        <v>0.11742666666666665</v>
      </c>
      <c r="EY44" s="45">
        <v>0.53668193333333336</v>
      </c>
      <c r="EZ44" s="45">
        <v>0.91876046666666633</v>
      </c>
      <c r="FA44" s="45">
        <v>0.71251073333333348</v>
      </c>
      <c r="FB44" s="45">
        <v>0.929312466666667</v>
      </c>
      <c r="FC44" s="45">
        <v>0.74996499999999999</v>
      </c>
      <c r="FD44" s="47">
        <v>0.61856521739130432</v>
      </c>
      <c r="FE44" s="47">
        <v>0.42796086956521745</v>
      </c>
      <c r="FF44" s="47">
        <v>0.43317391304347824</v>
      </c>
      <c r="FG44" s="47">
        <v>0.37678260869565217</v>
      </c>
      <c r="FH44" s="47">
        <v>0.28003043478260864</v>
      </c>
      <c r="FI44" s="47">
        <v>0.24022173913043479</v>
      </c>
      <c r="FJ44" s="47">
        <v>0.24278347826086955</v>
      </c>
      <c r="FK44" s="47">
        <v>0.17617365217391304</v>
      </c>
      <c r="FL44" s="47">
        <v>6.3558478260869564E-2</v>
      </c>
      <c r="FM44" s="47">
        <v>-6.0543043478260873E-3</v>
      </c>
      <c r="FN44" s="47">
        <v>0.18203691304347827</v>
      </c>
      <c r="FO44" s="47">
        <v>0.37662295652173916</v>
      </c>
      <c r="FP44" s="47">
        <v>0.44043730434782608</v>
      </c>
      <c r="FQ44" s="47">
        <v>9.6752173913043471E-2</v>
      </c>
      <c r="FR44" s="47">
        <v>0.64217547826086951</v>
      </c>
      <c r="FS44" s="47">
        <v>1.0357537391304348</v>
      </c>
      <c r="FT44" s="47">
        <v>0.74923152173913055</v>
      </c>
      <c r="FU44" s="47">
        <v>1.0301387826086958</v>
      </c>
      <c r="FV44" s="47">
        <v>0.78749121739130434</v>
      </c>
      <c r="FW44" s="47">
        <v>0.59801052631578955</v>
      </c>
      <c r="FX44" s="47">
        <v>0.3879736842105263</v>
      </c>
      <c r="FY44" s="47">
        <v>0.40108421052631577</v>
      </c>
      <c r="FZ44" s="47">
        <v>0.34577368421052634</v>
      </c>
      <c r="GA44" s="47">
        <v>0.25529999999999992</v>
      </c>
      <c r="GB44" s="47">
        <v>0.22066315789473687</v>
      </c>
      <c r="GC44" s="47">
        <v>0.26712352631578939</v>
      </c>
      <c r="GD44" s="47">
        <v>0.1969803157894737</v>
      </c>
      <c r="GE44" s="47">
        <v>5.7484842105263154E-2</v>
      </c>
      <c r="GF44" s="47">
        <v>-1.6634842105263156E-2</v>
      </c>
      <c r="GG44" s="47">
        <v>0.21292494736842107</v>
      </c>
      <c r="GH44" s="47">
        <v>0.40153621052631583</v>
      </c>
      <c r="GI44" s="47">
        <v>0.46076510526315795</v>
      </c>
      <c r="GJ44" s="47">
        <v>9.0473684210526303E-2</v>
      </c>
      <c r="GK44" s="47">
        <v>0.72988168421052624</v>
      </c>
      <c r="GL44" s="47">
        <v>1.0834675789473684</v>
      </c>
      <c r="GM44" s="47">
        <v>0.79770315789473678</v>
      </c>
      <c r="GN44" s="47">
        <v>1.0686574736842105</v>
      </c>
      <c r="GO44" s="47">
        <v>0.83307457894736847</v>
      </c>
      <c r="GP44" s="47">
        <v>0.5421999999999999</v>
      </c>
      <c r="GQ44" s="47">
        <v>0.35612727272727268</v>
      </c>
      <c r="GR44" s="47">
        <v>0.32611363636363638</v>
      </c>
      <c r="GS44" s="47">
        <v>0.32491818181818183</v>
      </c>
      <c r="GT44" s="47">
        <v>0.22337727272727273</v>
      </c>
      <c r="GU44" s="47">
        <v>0.19266818181818185</v>
      </c>
      <c r="GV44" s="47">
        <v>0.25024054545454538</v>
      </c>
      <c r="GW44" s="47">
        <v>0.24866777272727278</v>
      </c>
      <c r="GX44" s="47">
        <v>4.5964045454545445E-2</v>
      </c>
      <c r="GY44" s="47">
        <v>4.4290090909090904E-2</v>
      </c>
      <c r="GZ44" s="47">
        <v>0.20681368181818174</v>
      </c>
      <c r="HA44" s="47">
        <v>0.41602827272727266</v>
      </c>
      <c r="HB44" s="47">
        <v>0.47515672727272718</v>
      </c>
      <c r="HC44" s="47">
        <v>0.1015409090909091</v>
      </c>
      <c r="HD44" s="47">
        <v>0.67232631818181809</v>
      </c>
      <c r="HE44" s="47">
        <v>0.83884045454545442</v>
      </c>
      <c r="HF44" s="47">
        <v>0.83140336363636369</v>
      </c>
      <c r="HG44" s="47">
        <v>0.86628463636363651</v>
      </c>
      <c r="HH44" s="47">
        <v>0.86035804545454575</v>
      </c>
      <c r="HI44" s="45">
        <v>0.49268387096774174</v>
      </c>
      <c r="HJ44" s="45">
        <v>0.29022903225806451</v>
      </c>
      <c r="HK44" s="45">
        <v>0.24903225806451609</v>
      </c>
      <c r="HL44" s="45">
        <v>0.23144516129032275</v>
      </c>
      <c r="HM44" s="45">
        <v>0.18754193548387096</v>
      </c>
      <c r="HN44" s="45">
        <v>0.16022580645161286</v>
      </c>
      <c r="HO44" s="45">
        <v>0.35938938709677426</v>
      </c>
      <c r="HP44" s="45">
        <v>0.32769109677419356</v>
      </c>
      <c r="HQ44" s="45">
        <v>0.11268567741935478</v>
      </c>
      <c r="HR44" s="45">
        <v>7.7269774193548399E-2</v>
      </c>
      <c r="HS44" s="45">
        <v>0.25771316129032251</v>
      </c>
      <c r="HT44" s="45">
        <v>0.44736825806451636</v>
      </c>
      <c r="HU44" s="45">
        <v>0.50805593548387107</v>
      </c>
      <c r="HV44" s="45">
        <v>4.3903225806451597E-2</v>
      </c>
      <c r="HW44" s="45">
        <v>1.1370975806451618</v>
      </c>
      <c r="HX44" s="45">
        <v>0.80049235483870951</v>
      </c>
      <c r="HY44" s="45">
        <v>0.72187322580645197</v>
      </c>
      <c r="HZ44" s="45">
        <v>0.84147954838709693</v>
      </c>
      <c r="IA44" s="45">
        <v>0.778920709677419</v>
      </c>
      <c r="IB44" s="48">
        <v>42.558333333</v>
      </c>
      <c r="IC44" s="48">
        <v>42.4</v>
      </c>
      <c r="ID44" s="48">
        <v>107.46666667</v>
      </c>
      <c r="IE44" s="48">
        <f t="shared" si="47"/>
        <v>23.533333330000005</v>
      </c>
      <c r="IF44" s="48">
        <f t="shared" si="29"/>
        <v>7.7116638096603864</v>
      </c>
      <c r="IG44" s="47">
        <v>0.4728</v>
      </c>
      <c r="IH44" s="47">
        <v>0.26629999999999998</v>
      </c>
      <c r="II44" s="47">
        <v>0.1857</v>
      </c>
      <c r="IJ44" s="47">
        <v>0.1885</v>
      </c>
      <c r="IK44" s="47">
        <v>0.1484</v>
      </c>
      <c r="IL44" s="47">
        <v>0.13109999999999999</v>
      </c>
      <c r="IM44" s="47">
        <v>0.4269</v>
      </c>
      <c r="IN44" s="47">
        <v>0.43369999999999997</v>
      </c>
      <c r="IO44" s="47">
        <v>0.16950000000000001</v>
      </c>
      <c r="IP44" s="47">
        <v>0.17799999999999999</v>
      </c>
      <c r="IQ44" s="47">
        <v>0.27839999999999998</v>
      </c>
      <c r="IR44" s="47">
        <v>0.51990000000000003</v>
      </c>
      <c r="IS44" s="47">
        <v>0.56379999999999997</v>
      </c>
      <c r="IT44" s="47">
        <v>4.0099999999999997E-2</v>
      </c>
      <c r="IU44" s="47">
        <v>1.5176000000000001</v>
      </c>
      <c r="IV44" s="47">
        <v>0.65149999999999997</v>
      </c>
      <c r="IW44" s="47">
        <v>0.65749999999999997</v>
      </c>
      <c r="IX44" s="47">
        <v>0.7268</v>
      </c>
      <c r="IY44" s="47">
        <v>0.73180000000000001</v>
      </c>
      <c r="IZ44" s="48">
        <v>36.895555555999998</v>
      </c>
      <c r="JA44" s="48">
        <v>36.943333332999998</v>
      </c>
      <c r="JB44" s="48">
        <v>131.91111111000001</v>
      </c>
      <c r="JC44" s="48">
        <f t="shared" si="30"/>
        <v>15.088888889999993</v>
      </c>
      <c r="JD44" s="48">
        <f t="shared" si="31"/>
        <v>6.5440511115929967</v>
      </c>
      <c r="JE44" s="47">
        <v>0.40056363636363645</v>
      </c>
      <c r="JF44" s="47">
        <v>0.20416969696969695</v>
      </c>
      <c r="JG44" s="47">
        <v>0.12520909090909091</v>
      </c>
      <c r="JH44" s="47">
        <v>0.12891818181818185</v>
      </c>
      <c r="JI44" s="47">
        <v>0.10364242424242426</v>
      </c>
      <c r="JJ44" s="47">
        <v>8.8812121212121217E-2</v>
      </c>
      <c r="JK44" s="47">
        <v>0.50519293939393939</v>
      </c>
      <c r="JL44" s="47">
        <v>0.51622630303030304</v>
      </c>
      <c r="JM44" s="47">
        <v>0.22471296969696969</v>
      </c>
      <c r="JN44" s="47">
        <v>0.23974475757575761</v>
      </c>
      <c r="JO44" s="47">
        <v>0.32054345454545452</v>
      </c>
      <c r="JP44" s="47">
        <v>0.5820908787878788</v>
      </c>
      <c r="JQ44" s="47">
        <v>0.63086075757575755</v>
      </c>
      <c r="JR44" s="47">
        <v>2.5275757575757573E-2</v>
      </c>
      <c r="JS44" s="47">
        <v>2.1681052727272725</v>
      </c>
      <c r="JT44" s="47">
        <v>0.63091439393939397</v>
      </c>
      <c r="JU44" s="47">
        <v>0.64208866666666675</v>
      </c>
      <c r="JV44" s="47">
        <v>0.72003263636363635</v>
      </c>
      <c r="JW44" s="47">
        <v>0.72900781818181826</v>
      </c>
      <c r="JX44" s="48">
        <v>43.714705881999997</v>
      </c>
      <c r="JY44" s="48">
        <v>40.549999999999997</v>
      </c>
      <c r="JZ44" s="48">
        <v>139.35882353</v>
      </c>
      <c r="KA44" s="48">
        <f t="shared" si="32"/>
        <v>26.641176470000005</v>
      </c>
      <c r="KB44" s="48">
        <f t="shared" si="33"/>
        <v>13.752876037486001</v>
      </c>
      <c r="KC44" s="47">
        <v>0.45892586206896557</v>
      </c>
      <c r="KD44" s="47">
        <v>0.21980172413793111</v>
      </c>
      <c r="KE44" s="47">
        <v>0.11152758620689654</v>
      </c>
      <c r="KF44" s="47">
        <v>0.11775862068965517</v>
      </c>
      <c r="KG44" s="47">
        <v>0.10106034482758618</v>
      </c>
      <c r="KH44" s="47">
        <v>8.3544827586206877E-2</v>
      </c>
      <c r="KI44" s="47">
        <v>0.57940663793103442</v>
      </c>
      <c r="KJ44" s="47">
        <v>0.59672817241379295</v>
      </c>
      <c r="KK44" s="47">
        <v>0.29636167241379308</v>
      </c>
      <c r="KL44" s="47">
        <v>0.32232674137931039</v>
      </c>
      <c r="KM44" s="47">
        <v>0.34793367241379314</v>
      </c>
      <c r="KN44" s="47">
        <v>0.62881779310344843</v>
      </c>
      <c r="KO44" s="47">
        <v>0.68307072413793091</v>
      </c>
      <c r="KP44" s="47">
        <v>1.6698275862068967E-2</v>
      </c>
      <c r="KQ44" s="47">
        <v>2.9837471379310339</v>
      </c>
      <c r="KR44" s="47">
        <v>0.59518058620689662</v>
      </c>
      <c r="KS44" s="47">
        <v>0.6112230344827585</v>
      </c>
      <c r="KT44" s="47">
        <v>0.6999071551724142</v>
      </c>
      <c r="KU44" s="47">
        <v>0.71211389655172408</v>
      </c>
      <c r="KV44" s="48">
        <v>38.21</v>
      </c>
      <c r="KW44" s="48">
        <v>41.039285714000002</v>
      </c>
      <c r="KX44" s="48">
        <v>126.06428570999999</v>
      </c>
      <c r="KY44" s="48">
        <f t="shared" si="44"/>
        <v>44.935714290000007</v>
      </c>
      <c r="KZ44" s="48">
        <f t="shared" si="45"/>
        <v>26.814406664380062</v>
      </c>
      <c r="LA44" s="47">
        <v>0.56181621621621625</v>
      </c>
      <c r="LB44" s="47">
        <v>0.25870810810810807</v>
      </c>
      <c r="LC44" s="47">
        <v>8.2827027027027045E-2</v>
      </c>
      <c r="LD44" s="47">
        <v>0.11456486486486485</v>
      </c>
      <c r="LE44" s="47">
        <v>0.10941891891891893</v>
      </c>
      <c r="LF44" s="47">
        <v>9.8637837837837861E-2</v>
      </c>
      <c r="LG44" s="47">
        <v>0.64932767567567562</v>
      </c>
      <c r="LH44" s="47">
        <v>0.72771005405405398</v>
      </c>
      <c r="LI44" s="47">
        <v>0.37548943243243238</v>
      </c>
      <c r="LJ44" s="47">
        <v>0.50260735135135137</v>
      </c>
      <c r="LK44" s="47">
        <v>0.36638375675675672</v>
      </c>
      <c r="LL44" s="47">
        <v>0.66440059459459444</v>
      </c>
      <c r="LM44" s="47">
        <v>0.69381764864864848</v>
      </c>
      <c r="LN44" s="47">
        <v>5.1459459459459438E-3</v>
      </c>
      <c r="LO44" s="47">
        <v>3.923250729729729</v>
      </c>
      <c r="LP44" s="47">
        <v>0.5102977567567567</v>
      </c>
      <c r="LQ44" s="47">
        <v>0.56763362162162156</v>
      </c>
      <c r="LR44" s="47">
        <v>0.6413328378378379</v>
      </c>
      <c r="LS44" s="47">
        <v>0.68322767567567588</v>
      </c>
      <c r="LT44" s="47">
        <f t="shared" si="34"/>
        <v>0.45931452513532883</v>
      </c>
      <c r="LU44" s="48">
        <v>44.231818181999998</v>
      </c>
      <c r="LV44" s="48">
        <v>42.381818182000004</v>
      </c>
      <c r="LW44" s="48">
        <v>119.19090909000001</v>
      </c>
      <c r="LX44" s="48">
        <f t="shared" si="56"/>
        <v>69.809090909999995</v>
      </c>
      <c r="LY44" s="48">
        <f t="shared" si="35"/>
        <v>50.800777319580462</v>
      </c>
      <c r="LZ44" s="47">
        <v>0.40671304347826082</v>
      </c>
      <c r="MA44" s="47">
        <v>0.18045652173913043</v>
      </c>
      <c r="MB44" s="47">
        <v>8.6391304347826076E-2</v>
      </c>
      <c r="MC44" s="47">
        <v>9.8965217391304358E-2</v>
      </c>
      <c r="MD44" s="47">
        <v>8.5095652173913044E-2</v>
      </c>
      <c r="ME44" s="47">
        <v>7.2656521739130425E-2</v>
      </c>
      <c r="MF44" s="47">
        <v>0.59829847826086957</v>
      </c>
      <c r="MG44" s="47">
        <v>0.63872313043478246</v>
      </c>
      <c r="MH44" s="47">
        <v>0.28442147826086961</v>
      </c>
      <c r="MI44" s="47">
        <v>0.34726426086956524</v>
      </c>
      <c r="MJ44" s="47">
        <v>0.38286634782608692</v>
      </c>
      <c r="MK44" s="47">
        <v>0.64661586956521755</v>
      </c>
      <c r="ML44" s="47">
        <v>0.69129978260869562</v>
      </c>
      <c r="MM44" s="47">
        <v>1.3869565217391302E-2</v>
      </c>
      <c r="MN44" s="47">
        <v>3.1711503913043479</v>
      </c>
      <c r="MO44" s="47">
        <v>0.61033330434782618</v>
      </c>
      <c r="MP44" s="47">
        <v>0.64836739130434784</v>
      </c>
      <c r="MQ44" s="47">
        <v>0.71806500000000006</v>
      </c>
      <c r="MR44" s="47">
        <v>0.74558369565217375</v>
      </c>
      <c r="MS44" s="47">
        <f t="shared" si="36"/>
        <v>0.16244174788297852</v>
      </c>
      <c r="MT44" s="48">
        <v>38.07</v>
      </c>
      <c r="MU44" s="48">
        <v>38.9</v>
      </c>
      <c r="MV44" s="48">
        <v>114.58571429</v>
      </c>
      <c r="MW44" s="48">
        <f>AO44-MV44</f>
        <v>74.414285710000001</v>
      </c>
      <c r="MX44" s="45">
        <f t="shared" si="37"/>
        <v>47.530125517759501</v>
      </c>
      <c r="MY44" s="47">
        <v>0.53547560975609765</v>
      </c>
      <c r="MZ44" s="47">
        <v>0.23207073170731704</v>
      </c>
      <c r="NA44" s="47">
        <v>6.1834146341463406E-2</v>
      </c>
      <c r="NB44" s="47">
        <v>9.1756097560975608E-2</v>
      </c>
      <c r="NC44" s="47">
        <v>8.4382926829268304E-2</v>
      </c>
      <c r="ND44" s="47">
        <v>7.6997560975609738E-2</v>
      </c>
      <c r="NE44" s="47">
        <v>0.7024556585365852</v>
      </c>
      <c r="NF44" s="47">
        <v>0.75478914634146343</v>
      </c>
      <c r="NG44" s="47">
        <v>0.43134436585365843</v>
      </c>
      <c r="NH44" s="47">
        <v>0.53784199999999993</v>
      </c>
      <c r="NI44" s="47">
        <v>0.39290885365853662</v>
      </c>
      <c r="NJ44" s="47">
        <v>0.69265168292682922</v>
      </c>
      <c r="NK44" s="47">
        <v>0.71631341463414611</v>
      </c>
      <c r="NL44" s="47">
        <v>1.017073170731707E-3</v>
      </c>
      <c r="NM44" s="47">
        <v>4.9561229512195126</v>
      </c>
      <c r="NN44" s="47">
        <v>0.49914921951219515</v>
      </c>
      <c r="NO44" s="47">
        <v>0.5613218536585366</v>
      </c>
      <c r="NP44" s="47">
        <v>0.63369987804878058</v>
      </c>
      <c r="NQ44" s="47">
        <v>0.68494558536585382</v>
      </c>
      <c r="NR44" s="47">
        <f t="shared" si="38"/>
        <v>0.53359425039829433</v>
      </c>
      <c r="NS44" s="47">
        <v>0.46244883720930224</v>
      </c>
      <c r="NT44" s="47">
        <v>0.21904651162790695</v>
      </c>
      <c r="NU44" s="47">
        <v>6.1627906976744175E-2</v>
      </c>
      <c r="NV44" s="47">
        <v>8.9593023255813947E-2</v>
      </c>
      <c r="NW44" s="47">
        <v>8.2269767441860472E-2</v>
      </c>
      <c r="NX44" s="47">
        <v>7.274651162790699E-2</v>
      </c>
      <c r="NY44" s="47">
        <v>0.65413451162790714</v>
      </c>
      <c r="NZ44" s="47">
        <v>0.74121746511627906</v>
      </c>
      <c r="OA44" s="47">
        <v>0.40345518604651165</v>
      </c>
      <c r="OB44" s="47">
        <v>0.54228046511627892</v>
      </c>
      <c r="OC44" s="47">
        <v>0.3487507906976744</v>
      </c>
      <c r="OD44" s="47">
        <v>0.68168455813953488</v>
      </c>
      <c r="OE44" s="47">
        <v>0.71652213953488375</v>
      </c>
      <c r="OF44" s="47">
        <v>7.3232558139534895E-3</v>
      </c>
      <c r="OG44" s="47">
        <v>4.1416649302325581</v>
      </c>
      <c r="OH44" s="47">
        <v>0.47508013953488393</v>
      </c>
      <c r="OI44" s="47">
        <v>0.53677609302325591</v>
      </c>
      <c r="OJ44" s="47">
        <v>0.61058067441860464</v>
      </c>
      <c r="OK44" s="47">
        <v>0.65636446511627922</v>
      </c>
      <c r="OL44" s="47">
        <f t="shared" si="39"/>
        <v>0.46749485125054852</v>
      </c>
      <c r="OM44" s="47">
        <v>165.0952380952381</v>
      </c>
      <c r="ON44" s="46">
        <v>-9999</v>
      </c>
      <c r="OO44" s="46">
        <v>-9999</v>
      </c>
      <c r="OP44" s="47">
        <v>0.51270270270270268</v>
      </c>
      <c r="OQ44" s="47">
        <v>0.21903243243243251</v>
      </c>
      <c r="OR44" s="47">
        <v>5.0743243243243252E-2</v>
      </c>
      <c r="OS44" s="47">
        <v>7.7586486486486486E-2</v>
      </c>
      <c r="OT44" s="47">
        <v>7.5372972972972963E-2</v>
      </c>
      <c r="OU44" s="47">
        <v>6.8324324324324337E-2</v>
      </c>
      <c r="OV44" s="47">
        <v>0.72030891891891891</v>
      </c>
      <c r="OW44" s="47">
        <v>0.80286589189189184</v>
      </c>
      <c r="OX44" s="47">
        <v>0.46304027027027017</v>
      </c>
      <c r="OY44" s="47">
        <v>0.60734989189189192</v>
      </c>
      <c r="OZ44" s="47">
        <v>0.3946657297297298</v>
      </c>
      <c r="PA44" s="47">
        <v>0.73200581081081062</v>
      </c>
      <c r="PB44" s="47">
        <v>0.75557916216216203</v>
      </c>
      <c r="PC44" s="47">
        <v>2.2135135135135115E-3</v>
      </c>
      <c r="PD44" s="47">
        <v>5.6109298918918906</v>
      </c>
      <c r="PE44" s="47">
        <v>0.49291072972972955</v>
      </c>
      <c r="PF44" s="47">
        <v>0.55111456756756749</v>
      </c>
      <c r="PG44" s="47">
        <v>0.63632937837837844</v>
      </c>
      <c r="PH44" s="47">
        <v>0.67831072972972994</v>
      </c>
      <c r="PI44" s="47">
        <f t="shared" si="41"/>
        <v>0.60430785619174454</v>
      </c>
      <c r="PJ44" s="48">
        <v>132.08823529411765</v>
      </c>
      <c r="PK44" s="48">
        <f t="shared" si="55"/>
        <v>70.911764705882348</v>
      </c>
      <c r="PL44" s="45">
        <f t="shared" si="42"/>
        <v>56.932637216216207</v>
      </c>
    </row>
    <row r="45" spans="1:428" x14ac:dyDescent="0.25">
      <c r="A45" s="45">
        <v>44</v>
      </c>
      <c r="B45" s="45">
        <v>6</v>
      </c>
      <c r="C45" s="45">
        <v>306</v>
      </c>
      <c r="D45" s="45">
        <v>3</v>
      </c>
      <c r="E45" s="45" t="s">
        <v>67</v>
      </c>
      <c r="F45" s="45">
        <v>2</v>
      </c>
      <c r="G45" s="45">
        <f t="shared" si="7"/>
        <v>179.20000000000002</v>
      </c>
      <c r="H45" s="46">
        <v>160</v>
      </c>
      <c r="I45" s="46">
        <v>-9999</v>
      </c>
      <c r="J45" s="46">
        <v>-9999</v>
      </c>
      <c r="K45" s="46">
        <v>-9999</v>
      </c>
      <c r="L45" s="46">
        <v>-9999</v>
      </c>
      <c r="M45" s="46">
        <v>-9999</v>
      </c>
      <c r="N45" s="46">
        <v>-9999</v>
      </c>
      <c r="O45" s="48">
        <v>15.2</v>
      </c>
      <c r="P45" s="48">
        <v>15.2</v>
      </c>
      <c r="Q45" s="48">
        <v>15.2</v>
      </c>
      <c r="R45" s="48">
        <v>28.666666666666668</v>
      </c>
      <c r="S45" s="48">
        <v>35</v>
      </c>
      <c r="T45" s="48">
        <v>38</v>
      </c>
      <c r="U45" s="48">
        <v>48.666666666666664</v>
      </c>
      <c r="V45" s="48">
        <v>51.333333333333336</v>
      </c>
      <c r="W45" s="48">
        <v>61.666666666666664</v>
      </c>
      <c r="X45" s="48">
        <v>61.333333333333336</v>
      </c>
      <c r="Y45" s="48">
        <v>66.666666666666671</v>
      </c>
      <c r="Z45" s="48">
        <v>74</v>
      </c>
      <c r="AA45" s="48">
        <v>79.666666666666671</v>
      </c>
      <c r="AB45" s="48">
        <v>79.666666666666671</v>
      </c>
      <c r="AC45" s="48">
        <v>82</v>
      </c>
      <c r="AD45" s="48">
        <v>80.333333333333329</v>
      </c>
      <c r="AE45" s="48">
        <v>89.333333333333329</v>
      </c>
      <c r="AF45" s="48">
        <f t="shared" si="8"/>
        <v>78</v>
      </c>
      <c r="AG45" s="48">
        <f t="shared" si="9"/>
        <v>78</v>
      </c>
      <c r="AH45" s="48">
        <v>83.333333333333329</v>
      </c>
      <c r="AI45" s="48">
        <v>88.333333333333329</v>
      </c>
      <c r="AJ45" s="48">
        <v>131</v>
      </c>
      <c r="AK45" s="48">
        <v>147</v>
      </c>
      <c r="AL45" s="48">
        <v>166</v>
      </c>
      <c r="AM45" s="48">
        <v>171</v>
      </c>
      <c r="AN45" s="48">
        <v>178</v>
      </c>
      <c r="AO45" s="48">
        <v>189</v>
      </c>
      <c r="AP45" s="48">
        <v>199</v>
      </c>
      <c r="AQ45" s="48">
        <v>199</v>
      </c>
      <c r="AR45" s="48">
        <v>201</v>
      </c>
      <c r="AS45" s="48">
        <v>203</v>
      </c>
      <c r="AT45" s="43">
        <v>-9999</v>
      </c>
      <c r="AU45" s="43">
        <v>-9999</v>
      </c>
      <c r="AV45" s="43">
        <v>-9999</v>
      </c>
      <c r="AW45" s="43">
        <v>-9999</v>
      </c>
      <c r="AX45" s="43">
        <v>-9999</v>
      </c>
      <c r="AY45" s="43">
        <v>-9999</v>
      </c>
      <c r="AZ45" s="43">
        <v>-9999</v>
      </c>
      <c r="BA45" s="43">
        <v>-9999</v>
      </c>
      <c r="BB45" s="43">
        <v>-9999</v>
      </c>
      <c r="BC45" s="43">
        <v>-9999</v>
      </c>
      <c r="BD45" s="43">
        <v>-9999</v>
      </c>
      <c r="BE45" s="43">
        <v>-9999</v>
      </c>
      <c r="BF45" s="43">
        <v>-9999</v>
      </c>
      <c r="BG45" s="43">
        <v>-9999</v>
      </c>
      <c r="BH45" s="43">
        <v>-9999</v>
      </c>
      <c r="BI45" s="43">
        <v>-9999</v>
      </c>
      <c r="BJ45" s="43">
        <v>-9999</v>
      </c>
      <c r="BK45" s="43">
        <v>-9999</v>
      </c>
      <c r="BL45" s="43">
        <v>-9999</v>
      </c>
      <c r="BM45" s="43">
        <v>-9999</v>
      </c>
      <c r="BN45" s="43">
        <v>-9999</v>
      </c>
      <c r="BO45" s="43">
        <v>-9999</v>
      </c>
      <c r="BP45" s="43">
        <v>-9999</v>
      </c>
      <c r="BQ45" s="43">
        <v>-9999</v>
      </c>
      <c r="BR45" s="43">
        <v>-9999</v>
      </c>
      <c r="BS45" s="43">
        <v>-9999</v>
      </c>
      <c r="BT45" s="43">
        <v>-9999</v>
      </c>
      <c r="BU45" s="43">
        <v>-9999</v>
      </c>
      <c r="BV45" s="43">
        <v>-9999</v>
      </c>
      <c r="BW45" s="43">
        <v>-9999</v>
      </c>
      <c r="BX45" s="48">
        <v>340.69</v>
      </c>
      <c r="BY45" s="45">
        <v>13</v>
      </c>
      <c r="BZ45" s="45">
        <v>339.07</v>
      </c>
      <c r="CA45" s="45">
        <v>129</v>
      </c>
      <c r="CB45" s="45">
        <v>122.08</v>
      </c>
      <c r="CC45" s="45">
        <v>325.20999999999998</v>
      </c>
      <c r="CD45" s="45">
        <v>185.44</v>
      </c>
      <c r="CE45" s="45">
        <v>141.04999999999998</v>
      </c>
      <c r="CF45" s="48">
        <f t="shared" si="10"/>
        <v>1382.8431372549016</v>
      </c>
      <c r="CG45" s="48">
        <f t="shared" si="11"/>
        <v>1234.6813725490192</v>
      </c>
      <c r="CH45" s="48">
        <f t="shared" si="51"/>
        <v>3340.0980392156862</v>
      </c>
      <c r="CI45" s="48">
        <f t="shared" si="1"/>
        <v>3324.2156862745096</v>
      </c>
      <c r="CJ45" s="48">
        <f t="shared" si="12"/>
        <v>1196.8627450980391</v>
      </c>
      <c r="CK45" s="48">
        <f t="shared" si="12"/>
        <v>3188.3333333333335</v>
      </c>
      <c r="CL45" s="48">
        <f t="shared" si="13"/>
        <v>11049.509803921568</v>
      </c>
      <c r="CM45" s="48">
        <f t="shared" si="14"/>
        <v>1818.0392156862745</v>
      </c>
      <c r="CN45" s="48">
        <v>65.06</v>
      </c>
      <c r="CO45" s="48">
        <v>120.47</v>
      </c>
      <c r="CP45" s="48">
        <f t="shared" si="15"/>
        <v>-9.0000000000003411E-2</v>
      </c>
      <c r="CQ45" s="45">
        <v>3.24</v>
      </c>
      <c r="CR45" s="45">
        <f t="shared" si="16"/>
        <v>108.21917647058825</v>
      </c>
      <c r="CS45" s="45">
        <v>1.07</v>
      </c>
      <c r="CT45" s="45">
        <f t="shared" si="17"/>
        <v>35.56910784313726</v>
      </c>
      <c r="CU45" s="45">
        <v>1.84</v>
      </c>
      <c r="CV45" s="45">
        <f t="shared" si="18"/>
        <v>22.022274509803918</v>
      </c>
      <c r="CW45" s="45">
        <v>3.82</v>
      </c>
      <c r="CX45" s="45">
        <f t="shared" si="19"/>
        <v>69.449098039215684</v>
      </c>
      <c r="CY45" s="48">
        <f t="shared" si="20"/>
        <v>235.25965686274509</v>
      </c>
      <c r="CZ45" s="48">
        <f t="shared" si="21"/>
        <v>210.05326505602238</v>
      </c>
      <c r="DA45" s="45">
        <v>16.7</v>
      </c>
      <c r="DB45" s="48">
        <v>4.7</v>
      </c>
      <c r="DC45" s="45">
        <f t="shared" si="22"/>
        <v>4050.2604377285948</v>
      </c>
      <c r="DD45" s="45">
        <v>1.76</v>
      </c>
      <c r="DE45" s="45">
        <f t="shared" si="23"/>
        <v>0.37446808510638296</v>
      </c>
      <c r="DF45" s="45">
        <f t="shared" si="24"/>
        <v>1516.6932702983675</v>
      </c>
      <c r="DG45" s="46">
        <v>-9999</v>
      </c>
      <c r="DH45" s="45">
        <v>3775.65</v>
      </c>
      <c r="DI45" s="45">
        <f t="shared" si="25"/>
        <v>1396.9905000000001</v>
      </c>
      <c r="DJ45" s="45">
        <f t="shared" si="26"/>
        <v>1592.56917</v>
      </c>
      <c r="DK45" s="46">
        <v>-9999</v>
      </c>
      <c r="DL45" s="47">
        <v>2.14</v>
      </c>
      <c r="DM45" s="47">
        <f t="shared" si="27"/>
        <v>2.08</v>
      </c>
      <c r="DN45" s="47">
        <v>2252</v>
      </c>
      <c r="DO45" s="47">
        <f t="shared" si="52"/>
        <v>0.44255319148936167</v>
      </c>
      <c r="DP45" s="45">
        <f t="shared" si="53"/>
        <v>1844.1611354764241</v>
      </c>
      <c r="DQ45" s="45">
        <f t="shared" si="54"/>
        <v>1940.6779799499566</v>
      </c>
      <c r="DR45" s="47">
        <v>0.53911333333333333</v>
      </c>
      <c r="DS45" s="47">
        <v>0.38424000000000003</v>
      </c>
      <c r="DT45" s="47">
        <v>0.38962000000000002</v>
      </c>
      <c r="DU45" s="47">
        <v>0.32769666666666658</v>
      </c>
      <c r="DV45" s="47">
        <v>0.20018666666666671</v>
      </c>
      <c r="DW45" s="47">
        <v>0.18391333333333332</v>
      </c>
      <c r="DX45" s="47">
        <v>0.24384586666666669</v>
      </c>
      <c r="DY45" s="47">
        <v>0.16102793333333337</v>
      </c>
      <c r="DZ45" s="47">
        <v>7.9256566666666653E-2</v>
      </c>
      <c r="EA45" s="47">
        <v>-6.9985666666666667E-3</v>
      </c>
      <c r="EB45" s="47">
        <v>0.16781706666666665</v>
      </c>
      <c r="EC45" s="47">
        <v>0.45846830000000005</v>
      </c>
      <c r="ED45" s="47">
        <v>0.49133446666666675</v>
      </c>
      <c r="EE45" s="47">
        <v>0.12750999999999998</v>
      </c>
      <c r="EF45" s="47">
        <v>0.64546106666666658</v>
      </c>
      <c r="EG45" s="47">
        <v>1.0422693999999999</v>
      </c>
      <c r="EH45" s="47">
        <v>0.68746076666666667</v>
      </c>
      <c r="EI45" s="47">
        <v>1.0356752333333332</v>
      </c>
      <c r="EJ45" s="47">
        <v>0.73191323333333336</v>
      </c>
      <c r="EK45" s="45">
        <v>0.57352000000000003</v>
      </c>
      <c r="EL45" s="45">
        <v>0.42102000000000006</v>
      </c>
      <c r="EM45" s="45">
        <v>0.40764</v>
      </c>
      <c r="EN45" s="45">
        <v>0.37299333333333345</v>
      </c>
      <c r="EO45" s="45">
        <v>0.25474000000000002</v>
      </c>
      <c r="EP45" s="45">
        <v>0.22882</v>
      </c>
      <c r="EQ45" s="45">
        <v>0.2118168</v>
      </c>
      <c r="ER45" s="45">
        <v>0.16894653333333337</v>
      </c>
      <c r="ES45" s="45">
        <v>6.0404533333333323E-2</v>
      </c>
      <c r="ET45" s="45">
        <v>1.5995266666666667E-2</v>
      </c>
      <c r="EU45" s="45">
        <v>0.15336739999999996</v>
      </c>
      <c r="EV45" s="45">
        <v>0.38485946666666682</v>
      </c>
      <c r="EW45" s="45">
        <v>0.42952773333333316</v>
      </c>
      <c r="EX45" s="45">
        <v>0.11825333333333329</v>
      </c>
      <c r="EY45" s="45">
        <v>0.53779400000000011</v>
      </c>
      <c r="EZ45" s="45">
        <v>0.91184233333333309</v>
      </c>
      <c r="FA45" s="45">
        <v>0.72484573333333346</v>
      </c>
      <c r="FB45" s="45">
        <v>0.92307660000000025</v>
      </c>
      <c r="FC45" s="45">
        <v>0.76109446666666647</v>
      </c>
      <c r="FD45" s="47">
        <v>0.60519545454545454</v>
      </c>
      <c r="FE45" s="47">
        <v>0.4177136363636364</v>
      </c>
      <c r="FF45" s="47">
        <v>0.41677727272727272</v>
      </c>
      <c r="FG45" s="47">
        <v>0.36473181818181821</v>
      </c>
      <c r="FH45" s="47">
        <v>0.26989090909090907</v>
      </c>
      <c r="FI45" s="47">
        <v>0.23219090909090914</v>
      </c>
      <c r="FJ45" s="47">
        <v>0.24760409090909088</v>
      </c>
      <c r="FK45" s="47">
        <v>0.1840431818181818</v>
      </c>
      <c r="FL45" s="47">
        <v>6.7578818181818198E-2</v>
      </c>
      <c r="FM45" s="47">
        <v>9.8659090909090918E-4</v>
      </c>
      <c r="FN45" s="47">
        <v>0.18309159090909094</v>
      </c>
      <c r="FO45" s="47">
        <v>0.38278963636363633</v>
      </c>
      <c r="FP45" s="47">
        <v>0.44503654545454535</v>
      </c>
      <c r="FQ45" s="47">
        <v>9.4840909090909073E-2</v>
      </c>
      <c r="FR45" s="47">
        <v>0.65948404545454564</v>
      </c>
      <c r="FS45" s="47">
        <v>0.99694859090909094</v>
      </c>
      <c r="FT45" s="47">
        <v>0.73835249999999997</v>
      </c>
      <c r="FU45" s="47">
        <v>0.99716381818181821</v>
      </c>
      <c r="FV45" s="47">
        <v>0.77831790909090903</v>
      </c>
      <c r="FW45" s="47">
        <v>0.59900526315789471</v>
      </c>
      <c r="FX45" s="47">
        <v>0.39447368421052625</v>
      </c>
      <c r="FY45" s="47">
        <v>0.40439473684210531</v>
      </c>
      <c r="FZ45" s="47">
        <v>0.34880526315789467</v>
      </c>
      <c r="GA45" s="47">
        <v>0.25895263157894738</v>
      </c>
      <c r="GB45" s="47">
        <v>0.2215368421052632</v>
      </c>
      <c r="GC45" s="47">
        <v>0.26367810526315788</v>
      </c>
      <c r="GD45" s="47">
        <v>0.19359194736842103</v>
      </c>
      <c r="GE45" s="47">
        <v>6.1377842105263161E-2</v>
      </c>
      <c r="GF45" s="47">
        <v>-1.2529789473684211E-2</v>
      </c>
      <c r="GG45" s="47">
        <v>0.20563952631578947</v>
      </c>
      <c r="GH45" s="47">
        <v>0.39598747368421061</v>
      </c>
      <c r="GI45" s="47">
        <v>0.4597308421052631</v>
      </c>
      <c r="GJ45" s="47">
        <v>8.9852631578947365E-2</v>
      </c>
      <c r="GK45" s="47">
        <v>0.71705015789473681</v>
      </c>
      <c r="GL45" s="47">
        <v>1.0651648421052631</v>
      </c>
      <c r="GM45" s="47">
        <v>0.7797613684210527</v>
      </c>
      <c r="GN45" s="47">
        <v>1.0540884736842107</v>
      </c>
      <c r="GO45" s="47">
        <v>0.81715205263157886</v>
      </c>
      <c r="GP45" s="47">
        <v>0.53996818181818185</v>
      </c>
      <c r="GQ45" s="47">
        <v>0.35611818181818183</v>
      </c>
      <c r="GR45" s="47">
        <v>0.31536818181818183</v>
      </c>
      <c r="GS45" s="47">
        <v>0.31459545454545457</v>
      </c>
      <c r="GT45" s="47">
        <v>0.21975000000000006</v>
      </c>
      <c r="GU45" s="47">
        <v>0.18899999999999997</v>
      </c>
      <c r="GV45" s="47">
        <v>0.26331431818181822</v>
      </c>
      <c r="GW45" s="47">
        <v>0.26226854545454548</v>
      </c>
      <c r="GX45" s="47">
        <v>6.1494863636363646E-2</v>
      </c>
      <c r="GY45" s="47">
        <v>6.04045E-2</v>
      </c>
      <c r="GZ45" s="47">
        <v>0.20521177272727273</v>
      </c>
      <c r="HA45" s="47">
        <v>0.42105122727272731</v>
      </c>
      <c r="HB45" s="47">
        <v>0.48109672727272729</v>
      </c>
      <c r="HC45" s="47">
        <v>9.4845454545454552E-2</v>
      </c>
      <c r="HD45" s="47">
        <v>0.71755277272727269</v>
      </c>
      <c r="HE45" s="47">
        <v>0.79084004545454545</v>
      </c>
      <c r="HF45" s="47">
        <v>0.78390477272727277</v>
      </c>
      <c r="HG45" s="47">
        <v>0.82593136363636366</v>
      </c>
      <c r="HH45" s="47">
        <v>0.82035190909090894</v>
      </c>
      <c r="HI45" s="45">
        <v>0.52412666666666685</v>
      </c>
      <c r="HJ45" s="45">
        <v>0.30280333333333326</v>
      </c>
      <c r="HK45" s="45">
        <v>0.24027999999999994</v>
      </c>
      <c r="HL45" s="45">
        <v>0.22889666666666658</v>
      </c>
      <c r="HM45" s="45">
        <v>0.18790666666666661</v>
      </c>
      <c r="HN45" s="45">
        <v>0.16305333333333327</v>
      </c>
      <c r="HO45" s="45">
        <v>0.39039226666666677</v>
      </c>
      <c r="HP45" s="45">
        <v>0.37020710000000007</v>
      </c>
      <c r="HQ45" s="45">
        <v>0.13851513333333329</v>
      </c>
      <c r="HR45" s="45">
        <v>0.11546593333333334</v>
      </c>
      <c r="HS45" s="45">
        <v>0.26690116666666658</v>
      </c>
      <c r="HT45" s="45">
        <v>0.47075729999999999</v>
      </c>
      <c r="HU45" s="45">
        <v>0.52405553333333332</v>
      </c>
      <c r="HV45" s="45">
        <v>4.0990000000000006E-2</v>
      </c>
      <c r="HW45" s="45">
        <v>1.297474</v>
      </c>
      <c r="HX45" s="45">
        <v>0.73076286666666634</v>
      </c>
      <c r="HY45" s="45">
        <v>0.6890947999999999</v>
      </c>
      <c r="HZ45" s="45">
        <v>0.78759933333333298</v>
      </c>
      <c r="IA45" s="45">
        <v>0.75450859999999986</v>
      </c>
      <c r="IB45" s="48">
        <v>41.332500000000003</v>
      </c>
      <c r="IC45" s="48">
        <v>42.38</v>
      </c>
      <c r="ID45" s="48">
        <v>108.27500000000001</v>
      </c>
      <c r="IE45" s="48">
        <f t="shared" si="47"/>
        <v>22.724999999999994</v>
      </c>
      <c r="IF45" s="48">
        <f t="shared" si="29"/>
        <v>8.4129563474999998</v>
      </c>
      <c r="IG45" s="47">
        <v>0.52859999999999996</v>
      </c>
      <c r="IH45" s="47">
        <v>0.28620000000000001</v>
      </c>
      <c r="II45" s="47">
        <v>0.1605</v>
      </c>
      <c r="IJ45" s="47">
        <v>0.17419999999999999</v>
      </c>
      <c r="IK45" s="47">
        <v>0.14199999999999999</v>
      </c>
      <c r="IL45" s="47">
        <v>0.12859999999999999</v>
      </c>
      <c r="IM45" s="47">
        <v>0.50170000000000003</v>
      </c>
      <c r="IN45" s="47">
        <v>0.53200000000000003</v>
      </c>
      <c r="IO45" s="47">
        <v>0.24199999999999999</v>
      </c>
      <c r="IP45" s="47">
        <v>0.28089999999999998</v>
      </c>
      <c r="IQ45" s="47">
        <v>0.29659999999999997</v>
      </c>
      <c r="IR45" s="47">
        <v>0.57440000000000002</v>
      </c>
      <c r="IS45" s="47">
        <v>0.60680000000000001</v>
      </c>
      <c r="IT45" s="47">
        <v>3.2099999999999997E-2</v>
      </c>
      <c r="IU45" s="47">
        <v>2.0468999999999999</v>
      </c>
      <c r="IV45" s="47">
        <v>0.56110000000000004</v>
      </c>
      <c r="IW45" s="47">
        <v>0.59409999999999996</v>
      </c>
      <c r="IX45" s="47">
        <v>0.66120000000000001</v>
      </c>
      <c r="IY45" s="47">
        <v>0.68669999999999998</v>
      </c>
      <c r="IZ45" s="48">
        <v>36.948999999999998</v>
      </c>
      <c r="JA45" s="48">
        <v>37.057000000000002</v>
      </c>
      <c r="JB45" s="48">
        <v>111.44499999999999</v>
      </c>
      <c r="JC45" s="48">
        <f t="shared" si="30"/>
        <v>35.555000000000007</v>
      </c>
      <c r="JD45" s="48">
        <f t="shared" si="31"/>
        <v>18.915260000000004</v>
      </c>
      <c r="JE45" s="47">
        <v>0.43152258064516141</v>
      </c>
      <c r="JF45" s="47">
        <v>0.21279354838709685</v>
      </c>
      <c r="JG45" s="47">
        <v>0.10376129032258066</v>
      </c>
      <c r="JH45" s="47">
        <v>0.11499354838709679</v>
      </c>
      <c r="JI45" s="47">
        <v>9.733225806451612E-2</v>
      </c>
      <c r="JJ45" s="47">
        <v>8.3558064516129044E-2</v>
      </c>
      <c r="JK45" s="47">
        <v>0.57731103225806435</v>
      </c>
      <c r="JL45" s="47">
        <v>0.61067706451612913</v>
      </c>
      <c r="JM45" s="47">
        <v>0.29734983870967741</v>
      </c>
      <c r="JN45" s="47">
        <v>0.34392887096774194</v>
      </c>
      <c r="JO45" s="47">
        <v>0.33878625806451618</v>
      </c>
      <c r="JP45" s="47">
        <v>0.63076306451612896</v>
      </c>
      <c r="JQ45" s="47">
        <v>0.67455077419354836</v>
      </c>
      <c r="JR45" s="47">
        <v>1.7661290322580646E-2</v>
      </c>
      <c r="JS45" s="47">
        <v>2.7657857096774192</v>
      </c>
      <c r="JT45" s="47">
        <v>0.55609632258064512</v>
      </c>
      <c r="JU45" s="47">
        <v>0.58755119354838703</v>
      </c>
      <c r="JV45" s="47">
        <v>0.66809025806451616</v>
      </c>
      <c r="JW45" s="47">
        <v>0.69164383870967749</v>
      </c>
      <c r="JX45" s="48">
        <v>39.902777778000001</v>
      </c>
      <c r="JY45" s="48">
        <v>40.527777778000001</v>
      </c>
      <c r="JZ45" s="48">
        <v>129.43333333000001</v>
      </c>
      <c r="KA45" s="48">
        <f t="shared" si="32"/>
        <v>36.566666669999989</v>
      </c>
      <c r="KB45" s="48">
        <f t="shared" si="33"/>
        <v>22.330424661175371</v>
      </c>
      <c r="KC45" s="47">
        <v>0.54538103448275854</v>
      </c>
      <c r="KD45" s="47">
        <v>0.25077758620689655</v>
      </c>
      <c r="KE45" s="47">
        <v>8.5091379310344856E-2</v>
      </c>
      <c r="KF45" s="47">
        <v>0.10816724137931039</v>
      </c>
      <c r="KG45" s="47">
        <v>9.8858620689655174E-2</v>
      </c>
      <c r="KH45" s="47">
        <v>8.7093103448275838E-2</v>
      </c>
      <c r="KI45" s="47">
        <v>0.66692013793103444</v>
      </c>
      <c r="KJ45" s="47">
        <v>0.7275202068965515</v>
      </c>
      <c r="KK45" s="47">
        <v>0.39516568965517257</v>
      </c>
      <c r="KL45" s="47">
        <v>0.49087005172413789</v>
      </c>
      <c r="KM45" s="47">
        <v>0.36962443103448273</v>
      </c>
      <c r="KN45" s="47">
        <v>0.69109698275862053</v>
      </c>
      <c r="KO45" s="47">
        <v>0.72324148275862055</v>
      </c>
      <c r="KP45" s="47">
        <v>9.3086206896551716E-3</v>
      </c>
      <c r="KQ45" s="47">
        <v>4.0500951034482755</v>
      </c>
      <c r="KR45" s="47">
        <v>0.50909484482758594</v>
      </c>
      <c r="KS45" s="47">
        <v>0.55493779310344826</v>
      </c>
      <c r="KT45" s="47">
        <v>0.64138351724137932</v>
      </c>
      <c r="KU45" s="47">
        <v>0.67483427586206901</v>
      </c>
      <c r="KV45" s="48">
        <v>38.25</v>
      </c>
      <c r="KW45" s="48">
        <v>40.985238095</v>
      </c>
      <c r="KX45" s="48">
        <v>115.87142857000001</v>
      </c>
      <c r="KY45" s="48">
        <f t="shared" si="44"/>
        <v>55.128571429999994</v>
      </c>
      <c r="KZ45" s="48">
        <f t="shared" si="45"/>
        <v>40.107149692664912</v>
      </c>
      <c r="LA45" s="47">
        <v>0.54042333333333326</v>
      </c>
      <c r="LB45" s="47">
        <v>0.25089333333333336</v>
      </c>
      <c r="LC45" s="47">
        <v>8.0100000000000005E-2</v>
      </c>
      <c r="LD45" s="47">
        <v>0.10802333333333335</v>
      </c>
      <c r="LE45" s="47">
        <v>0.10059999999999998</v>
      </c>
      <c r="LF45" s="47">
        <v>9.0109999999999982E-2</v>
      </c>
      <c r="LG45" s="47">
        <v>0.66111493333333327</v>
      </c>
      <c r="LH45" s="47">
        <v>0.73470870000000021</v>
      </c>
      <c r="LI45" s="47">
        <v>0.39223923333333338</v>
      </c>
      <c r="LJ45" s="47">
        <v>0.50948129999999991</v>
      </c>
      <c r="LK45" s="47">
        <v>0.36494296666666665</v>
      </c>
      <c r="LL45" s="47">
        <v>0.68188680000000035</v>
      </c>
      <c r="LM45" s="47">
        <v>0.71091520000000008</v>
      </c>
      <c r="LN45" s="47">
        <v>7.4233333333333339E-3</v>
      </c>
      <c r="LO45" s="47">
        <v>4.0174086666666655</v>
      </c>
      <c r="LP45" s="47">
        <v>0.5000471999999998</v>
      </c>
      <c r="LQ45" s="47">
        <v>0.5540265333333334</v>
      </c>
      <c r="LR45" s="47">
        <v>0.63355716666666673</v>
      </c>
      <c r="LS45" s="47">
        <v>0.67308546666666658</v>
      </c>
      <c r="LT45" s="47">
        <f t="shared" si="34"/>
        <v>0.44546669918157866</v>
      </c>
      <c r="LU45" s="48">
        <v>35.39</v>
      </c>
      <c r="LV45" s="48">
        <v>42.42</v>
      </c>
      <c r="LW45" s="48">
        <v>116.205</v>
      </c>
      <c r="LX45" s="48">
        <f t="shared" si="56"/>
        <v>72.795000000000002</v>
      </c>
      <c r="LY45" s="48">
        <f t="shared" si="35"/>
        <v>53.483119816500015</v>
      </c>
      <c r="LZ45" s="47">
        <v>0.56162500000000004</v>
      </c>
      <c r="MA45" s="47">
        <v>0.23866999999999999</v>
      </c>
      <c r="MB45" s="47">
        <v>6.6720000000000002E-2</v>
      </c>
      <c r="MC45" s="47">
        <v>9.3530000000000002E-2</v>
      </c>
      <c r="MD45" s="47">
        <v>8.6425000000000002E-2</v>
      </c>
      <c r="ME45" s="47">
        <v>7.6405000000000001E-2</v>
      </c>
      <c r="MF45" s="47">
        <v>0.71117225000000017</v>
      </c>
      <c r="MG45" s="47">
        <v>0.78383234999999996</v>
      </c>
      <c r="MH45" s="47">
        <v>0.43345649999999997</v>
      </c>
      <c r="MI45" s="47">
        <v>0.55929140000000011</v>
      </c>
      <c r="MJ45" s="47">
        <v>0.40263970000000004</v>
      </c>
      <c r="MK45" s="47">
        <v>0.73027014999999995</v>
      </c>
      <c r="ML45" s="47">
        <v>0.75850879999999998</v>
      </c>
      <c r="MM45" s="47">
        <v>7.1049999999999985E-3</v>
      </c>
      <c r="MN45" s="47">
        <v>5.0077630000000006</v>
      </c>
      <c r="MO45" s="47">
        <v>0.51438025000000009</v>
      </c>
      <c r="MP45" s="47">
        <v>0.56672584999999998</v>
      </c>
      <c r="MQ45" s="47">
        <v>0.65362975000000012</v>
      </c>
      <c r="MR45" s="47">
        <v>0.69091675000000019</v>
      </c>
      <c r="MS45" s="47">
        <f t="shared" si="36"/>
        <v>0.51125889898081534</v>
      </c>
      <c r="MT45" s="46">
        <v>-9999</v>
      </c>
      <c r="MU45" s="46">
        <v>-9999</v>
      </c>
      <c r="MV45" s="46">
        <v>-9999</v>
      </c>
      <c r="MW45" s="46">
        <v>-9999</v>
      </c>
      <c r="MX45" s="46">
        <v>-9999</v>
      </c>
      <c r="MY45" s="47">
        <v>0.50355254237288116</v>
      </c>
      <c r="MZ45" s="47">
        <v>0.21543728813559326</v>
      </c>
      <c r="NA45" s="47">
        <v>6.5996610169491557E-2</v>
      </c>
      <c r="NB45" s="47">
        <v>8.3161016949152552E-2</v>
      </c>
      <c r="NC45" s="47">
        <v>8.2366101694915261E-2</v>
      </c>
      <c r="ND45" s="47">
        <v>7.2535593220338979E-2</v>
      </c>
      <c r="NE45" s="47">
        <v>0.70693571186440685</v>
      </c>
      <c r="NF45" s="47">
        <v>0.75655654237288139</v>
      </c>
      <c r="NG45" s="47">
        <v>0.43482764406779667</v>
      </c>
      <c r="NH45" s="47">
        <v>0.520987813559322</v>
      </c>
      <c r="NI45" s="47">
        <v>0.39705737288135579</v>
      </c>
      <c r="NJ45" s="47">
        <v>0.71095691525423743</v>
      </c>
      <c r="NK45" s="47">
        <v>0.74232020338983062</v>
      </c>
      <c r="NL45" s="47">
        <v>7.9491525423728811E-4</v>
      </c>
      <c r="NM45" s="47">
        <v>5.0544321864406792</v>
      </c>
      <c r="NN45" s="47">
        <v>0.52765608474576275</v>
      </c>
      <c r="NO45" s="47">
        <v>0.56349377966101699</v>
      </c>
      <c r="NP45" s="47">
        <v>0.66187332203389837</v>
      </c>
      <c r="NQ45" s="47">
        <v>0.68745713559322041</v>
      </c>
      <c r="NR45" s="47">
        <f t="shared" si="38"/>
        <v>0.40146980428686707</v>
      </c>
      <c r="NS45" s="47">
        <v>0.52254883720930234</v>
      </c>
      <c r="NT45" s="47">
        <v>0.24038139534883723</v>
      </c>
      <c r="NU45" s="47">
        <v>5.6723255813953474E-2</v>
      </c>
      <c r="NV45" s="47">
        <v>8.9969767441860471E-2</v>
      </c>
      <c r="NW45" s="47">
        <v>7.9709302325581377E-2</v>
      </c>
      <c r="NX45" s="47">
        <v>7.0790697674418618E-2</v>
      </c>
      <c r="NY45" s="47">
        <v>0.7011803255813952</v>
      </c>
      <c r="NZ45" s="47">
        <v>0.79710446511627919</v>
      </c>
      <c r="OA45" s="47">
        <v>0.45028125581395356</v>
      </c>
      <c r="OB45" s="47">
        <v>0.610582511627907</v>
      </c>
      <c r="OC45" s="47">
        <v>0.36816751162790701</v>
      </c>
      <c r="OD45" s="47">
        <v>0.73164462790697682</v>
      </c>
      <c r="OE45" s="47">
        <v>0.75970830232558173</v>
      </c>
      <c r="OF45" s="47">
        <v>1.0260465116279075E-2</v>
      </c>
      <c r="OG45" s="47">
        <v>4.7915271395348844</v>
      </c>
      <c r="OH45" s="47">
        <v>0.46273900000000001</v>
      </c>
      <c r="OI45" s="47">
        <v>0.52535141860465118</v>
      </c>
      <c r="OJ45" s="47">
        <v>0.60695053488372097</v>
      </c>
      <c r="OK45" s="47">
        <v>0.65266502325581399</v>
      </c>
      <c r="OL45" s="47">
        <f t="shared" si="39"/>
        <v>0.65082245227700308</v>
      </c>
      <c r="OM45" s="47">
        <v>146.72499999999999</v>
      </c>
      <c r="ON45" s="48">
        <f>AR45-OM45+2</f>
        <v>56.275000000000006</v>
      </c>
      <c r="OO45" s="48">
        <f t="shared" si="40"/>
        <v>44.857053774418617</v>
      </c>
      <c r="OP45" s="47">
        <v>0.54027619047619047</v>
      </c>
      <c r="OQ45" s="47">
        <v>0.2278428571428571</v>
      </c>
      <c r="OR45" s="47">
        <v>4.6469047619047625E-2</v>
      </c>
      <c r="OS45" s="47">
        <v>7.2338095238095271E-2</v>
      </c>
      <c r="OT45" s="47">
        <v>7.0923809523809514E-2</v>
      </c>
      <c r="OU45" s="47">
        <v>6.4109523809523797E-2</v>
      </c>
      <c r="OV45" s="47">
        <v>0.75791883333333332</v>
      </c>
      <c r="OW45" s="47">
        <v>0.83287852380952387</v>
      </c>
      <c r="OX45" s="47">
        <v>0.51235490476190493</v>
      </c>
      <c r="OY45" s="47">
        <v>0.65243664285714309</v>
      </c>
      <c r="OZ45" s="47">
        <v>0.4041688809523809</v>
      </c>
      <c r="PA45" s="47">
        <v>0.76267654761904757</v>
      </c>
      <c r="PB45" s="47">
        <v>0.78401545238095238</v>
      </c>
      <c r="PC45" s="47">
        <v>1.4142857142857141E-3</v>
      </c>
      <c r="PD45" s="47">
        <v>6.4634897619047633</v>
      </c>
      <c r="PE45" s="47">
        <v>0.48656538095238089</v>
      </c>
      <c r="PF45" s="47">
        <v>0.53363771428571427</v>
      </c>
      <c r="PG45" s="47">
        <v>0.63415626190476215</v>
      </c>
      <c r="PH45" s="47">
        <v>0.66760133333333327</v>
      </c>
      <c r="PI45" s="47">
        <f t="shared" si="41"/>
        <v>0.73680436498583612</v>
      </c>
      <c r="PJ45" s="48">
        <v>136.26190476190476</v>
      </c>
      <c r="PK45" s="48">
        <f t="shared" si="55"/>
        <v>66.738095238095241</v>
      </c>
      <c r="PL45" s="45">
        <f t="shared" si="42"/>
        <v>55.58472624376418</v>
      </c>
    </row>
    <row r="46" spans="1:428" x14ac:dyDescent="0.25">
      <c r="A46" s="45">
        <v>45</v>
      </c>
      <c r="B46" s="45">
        <v>6</v>
      </c>
      <c r="C46" s="45">
        <v>206</v>
      </c>
      <c r="D46" s="45">
        <v>2</v>
      </c>
      <c r="E46" s="45" t="s">
        <v>64</v>
      </c>
      <c r="F46" s="45">
        <v>8</v>
      </c>
      <c r="G46" s="45">
        <f t="shared" si="7"/>
        <v>116.48000000000002</v>
      </c>
      <c r="H46" s="46">
        <v>104</v>
      </c>
      <c r="I46" s="45">
        <v>4.0378992690960986</v>
      </c>
      <c r="J46" s="47">
        <v>26.854512454613499</v>
      </c>
      <c r="K46" s="45">
        <v>1.1818085892159975</v>
      </c>
      <c r="L46" s="45">
        <v>13.395589321515258</v>
      </c>
      <c r="M46" s="45">
        <v>1.0964794410104808</v>
      </c>
      <c r="N46" s="47">
        <v>4.9341574845471641</v>
      </c>
      <c r="O46" s="48">
        <v>9.6999999999999993</v>
      </c>
      <c r="P46" s="48">
        <v>9.6999999999999993</v>
      </c>
      <c r="Q46" s="48">
        <v>9.6999999999999993</v>
      </c>
      <c r="R46" s="48">
        <v>28.666666666666668</v>
      </c>
      <c r="S46" s="48">
        <v>34.333333333333336</v>
      </c>
      <c r="T46" s="48">
        <v>37.333333333333336</v>
      </c>
      <c r="U46" s="48">
        <v>48</v>
      </c>
      <c r="V46" s="48">
        <v>55</v>
      </c>
      <c r="W46" s="48">
        <v>62.333333333333336</v>
      </c>
      <c r="X46" s="48">
        <v>62</v>
      </c>
      <c r="Y46" s="48">
        <v>73</v>
      </c>
      <c r="Z46" s="48">
        <v>75</v>
      </c>
      <c r="AA46" s="48">
        <v>81</v>
      </c>
      <c r="AB46" s="48">
        <v>82.333333333333329</v>
      </c>
      <c r="AC46" s="48">
        <v>87.666666666666671</v>
      </c>
      <c r="AD46" s="48">
        <v>86.666666666666671</v>
      </c>
      <c r="AE46" s="48">
        <v>95.666666666666671</v>
      </c>
      <c r="AF46" s="48">
        <f t="shared" si="8"/>
        <v>81.333333333333329</v>
      </c>
      <c r="AG46" s="48">
        <f t="shared" si="9"/>
        <v>81.333333333333329</v>
      </c>
      <c r="AH46" s="48">
        <v>79.333333333333329</v>
      </c>
      <c r="AI46" s="48">
        <v>86.333333333333329</v>
      </c>
      <c r="AJ46" s="48">
        <v>131</v>
      </c>
      <c r="AK46" s="48">
        <v>147</v>
      </c>
      <c r="AL46" s="48">
        <v>166</v>
      </c>
      <c r="AM46" s="48">
        <v>171</v>
      </c>
      <c r="AN46" s="48">
        <v>178</v>
      </c>
      <c r="AO46" s="48">
        <v>189</v>
      </c>
      <c r="AP46" s="48">
        <v>199</v>
      </c>
      <c r="AQ46" s="48">
        <v>199</v>
      </c>
      <c r="AR46" s="48">
        <v>201</v>
      </c>
      <c r="AS46" s="48">
        <v>203</v>
      </c>
      <c r="AT46" s="49">
        <v>50.9</v>
      </c>
      <c r="AU46" s="49">
        <v>40.799999999999997</v>
      </c>
      <c r="AV46" s="49">
        <v>40.6</v>
      </c>
      <c r="AW46" s="49">
        <v>42.6</v>
      </c>
      <c r="AX46" s="49">
        <v>46.5</v>
      </c>
      <c r="AY46" s="49">
        <v>39.5</v>
      </c>
      <c r="AZ46" s="49">
        <v>44.2</v>
      </c>
      <c r="BA46" s="49">
        <v>40.5</v>
      </c>
      <c r="BB46" s="49">
        <v>44.7</v>
      </c>
      <c r="BC46" s="49">
        <v>41</v>
      </c>
      <c r="BD46" s="45">
        <v>4.3600000000000003</v>
      </c>
      <c r="BE46" s="45">
        <v>5.61</v>
      </c>
      <c r="BF46" s="45">
        <v>4.83</v>
      </c>
      <c r="BG46" s="45">
        <v>4.38</v>
      </c>
      <c r="BH46" s="45">
        <v>4.26</v>
      </c>
      <c r="BI46" s="45">
        <v>4.18</v>
      </c>
      <c r="BJ46" s="45">
        <v>4.1900000000000004</v>
      </c>
      <c r="BK46" s="45">
        <v>4.3600000000000003</v>
      </c>
      <c r="BL46" s="45">
        <v>3.96</v>
      </c>
      <c r="BM46" s="45">
        <v>3.64</v>
      </c>
      <c r="BN46" s="45">
        <v>29464.776119402981</v>
      </c>
      <c r="BO46" s="45">
        <v>17851.445663010967</v>
      </c>
      <c r="BP46" s="49">
        <v>18238.82235528942</v>
      </c>
      <c r="BQ46" s="45">
        <v>11971.4</v>
      </c>
      <c r="BR46" s="45">
        <v>11325.572139303482</v>
      </c>
      <c r="BS46" s="45">
        <v>11107.085828343314</v>
      </c>
      <c r="BT46" s="49">
        <v>15248.955223880597</v>
      </c>
      <c r="BU46" s="49">
        <v>9665.9680638722548</v>
      </c>
      <c r="BV46" s="49">
        <v>6082.4297188755027</v>
      </c>
      <c r="BW46" s="49">
        <v>659.53488372093022</v>
      </c>
      <c r="BX46" s="48">
        <v>262.63</v>
      </c>
      <c r="BY46" s="45">
        <v>18</v>
      </c>
      <c r="BZ46" s="45">
        <v>262.01</v>
      </c>
      <c r="CA46" s="45">
        <v>86</v>
      </c>
      <c r="CB46" s="45">
        <v>82.000000000000014</v>
      </c>
      <c r="CC46" s="45">
        <v>243.63</v>
      </c>
      <c r="CD46" s="45">
        <v>140.29999999999998</v>
      </c>
      <c r="CE46" s="45">
        <v>115.46</v>
      </c>
      <c r="CF46" s="48">
        <f t="shared" si="10"/>
        <v>1131.9607843137255</v>
      </c>
      <c r="CG46" s="48">
        <f t="shared" si="11"/>
        <v>1010.6792717086834</v>
      </c>
      <c r="CH46" s="48">
        <f t="shared" si="51"/>
        <v>2574.8039215686276</v>
      </c>
      <c r="CI46" s="48">
        <f t="shared" si="1"/>
        <v>2568.7254901960782</v>
      </c>
      <c r="CJ46" s="48">
        <f t="shared" si="12"/>
        <v>803.92156862745105</v>
      </c>
      <c r="CK46" s="48">
        <f t="shared" si="12"/>
        <v>2388.5294117647059</v>
      </c>
      <c r="CL46" s="48">
        <f t="shared" si="13"/>
        <v>8335.9803921568637</v>
      </c>
      <c r="CM46" s="48">
        <f t="shared" si="14"/>
        <v>1375.4901960784312</v>
      </c>
      <c r="CN46" s="48">
        <v>63.43</v>
      </c>
      <c r="CO46" s="48">
        <v>77.58</v>
      </c>
      <c r="CP46" s="48">
        <f t="shared" si="15"/>
        <v>-0.71000000000002217</v>
      </c>
      <c r="CQ46" s="45">
        <v>3.13</v>
      </c>
      <c r="CR46" s="45">
        <f t="shared" si="16"/>
        <v>80.591362745098053</v>
      </c>
      <c r="CS46" s="45">
        <v>1.1599999999999999</v>
      </c>
      <c r="CT46" s="45">
        <f t="shared" si="17"/>
        <v>29.797215686274505</v>
      </c>
      <c r="CU46" s="45">
        <v>1.79</v>
      </c>
      <c r="CV46" s="45">
        <f t="shared" si="18"/>
        <v>14.390196078431373</v>
      </c>
      <c r="CW46" s="45">
        <v>4.28</v>
      </c>
      <c r="CX46" s="45">
        <f t="shared" si="19"/>
        <v>58.870980392156859</v>
      </c>
      <c r="CY46" s="48">
        <f t="shared" si="20"/>
        <v>183.64975490196079</v>
      </c>
      <c r="CZ46" s="48">
        <f t="shared" si="21"/>
        <v>163.97299544817926</v>
      </c>
      <c r="DA46" s="45">
        <v>16.7</v>
      </c>
      <c r="DB46" s="48">
        <v>4.4000000000000004</v>
      </c>
      <c r="DC46" s="45">
        <f t="shared" si="22"/>
        <v>3791.7331757459187</v>
      </c>
      <c r="DD46" s="45">
        <v>1.68</v>
      </c>
      <c r="DE46" s="45">
        <f t="shared" si="23"/>
        <v>0.38181818181818178</v>
      </c>
      <c r="DF46" s="45">
        <f t="shared" si="24"/>
        <v>1447.7526671029871</v>
      </c>
      <c r="DG46" s="45">
        <v>4238.6106382978742</v>
      </c>
      <c r="DH46" s="45">
        <v>3257.9250000000002</v>
      </c>
      <c r="DI46" s="45">
        <f t="shared" si="25"/>
        <v>1205.4322500000001</v>
      </c>
      <c r="DJ46" s="45">
        <f t="shared" si="26"/>
        <v>1374.192765</v>
      </c>
      <c r="DK46" s="45">
        <f t="shared" si="43"/>
        <v>1568.2859361702135</v>
      </c>
      <c r="DL46" s="47">
        <v>3.38</v>
      </c>
      <c r="DM46" s="47">
        <f t="shared" si="27"/>
        <v>3.32</v>
      </c>
      <c r="DN46" s="47">
        <v>2130</v>
      </c>
      <c r="DO46" s="47">
        <f t="shared" si="52"/>
        <v>0.75454545454545441</v>
      </c>
      <c r="DP46" s="45">
        <f t="shared" si="53"/>
        <v>2912.7404850048192</v>
      </c>
      <c r="DQ46" s="45">
        <f t="shared" si="54"/>
        <v>1835.5435600770013</v>
      </c>
      <c r="DR46" s="47">
        <v>0.51533076923076926</v>
      </c>
      <c r="DS46" s="47">
        <v>0.37215384615384611</v>
      </c>
      <c r="DT46" s="47">
        <v>0.37734615384615383</v>
      </c>
      <c r="DU46" s="47">
        <v>0.31758461538461541</v>
      </c>
      <c r="DV46" s="47">
        <v>0.19525384615384617</v>
      </c>
      <c r="DW46" s="47">
        <v>0.1780846153846154</v>
      </c>
      <c r="DX46" s="47">
        <v>0.23712115384615384</v>
      </c>
      <c r="DY46" s="47">
        <v>0.154366</v>
      </c>
      <c r="DZ46" s="47">
        <v>7.8929461538461546E-2</v>
      </c>
      <c r="EA46" s="47">
        <v>-7.0296923076923071E-3</v>
      </c>
      <c r="EB46" s="47">
        <v>0.16119415384615385</v>
      </c>
      <c r="EC46" s="47">
        <v>0.45031053846153846</v>
      </c>
      <c r="ED46" s="47">
        <v>0.48618499999999998</v>
      </c>
      <c r="EE46" s="47">
        <v>0.12233076923076923</v>
      </c>
      <c r="EF46" s="47">
        <v>0.62234061538461538</v>
      </c>
      <c r="EG46" s="47">
        <v>1.0438769230769231</v>
      </c>
      <c r="EH46" s="47">
        <v>0.67939338461538468</v>
      </c>
      <c r="EI46" s="47">
        <v>1.0370600000000001</v>
      </c>
      <c r="EJ46" s="47">
        <v>0.72330146153846164</v>
      </c>
      <c r="EK46" s="45">
        <v>0.57355000000000012</v>
      </c>
      <c r="EL46" s="45">
        <v>0.41590624999999998</v>
      </c>
      <c r="EM46" s="45">
        <v>0.40483750000000002</v>
      </c>
      <c r="EN46" s="45">
        <v>0.37341249999999998</v>
      </c>
      <c r="EO46" s="45">
        <v>0.25766875000000006</v>
      </c>
      <c r="EP46" s="45">
        <v>0.229875</v>
      </c>
      <c r="EQ46" s="45">
        <v>0.21123031250000004</v>
      </c>
      <c r="ER46" s="45">
        <v>0.172363875</v>
      </c>
      <c r="ES46" s="45">
        <v>5.3773562500000011E-2</v>
      </c>
      <c r="ET46" s="45">
        <v>1.3464375000000001E-2</v>
      </c>
      <c r="EU46" s="45">
        <v>0.15924574999999999</v>
      </c>
      <c r="EV46" s="45">
        <v>0.37998762500000005</v>
      </c>
      <c r="EW46" s="45">
        <v>0.42774350000000005</v>
      </c>
      <c r="EX46" s="45">
        <v>0.11574375000000001</v>
      </c>
      <c r="EY46" s="45">
        <v>0.5361653125000001</v>
      </c>
      <c r="EZ46" s="45">
        <v>0.92429268749999982</v>
      </c>
      <c r="FA46" s="45">
        <v>0.75273437500000018</v>
      </c>
      <c r="FB46" s="45">
        <v>0.93389487500000012</v>
      </c>
      <c r="FC46" s="45">
        <v>0.78606725</v>
      </c>
      <c r="FD46" s="47">
        <v>0.61410799999999999</v>
      </c>
      <c r="FE46" s="47">
        <v>0.42178800000000005</v>
      </c>
      <c r="FF46" s="47">
        <v>0.41910800000000004</v>
      </c>
      <c r="FG46" s="47">
        <v>0.36852000000000001</v>
      </c>
      <c r="FH46" s="47">
        <v>0.27176400000000001</v>
      </c>
      <c r="FI46" s="47">
        <v>0.23311199999999996</v>
      </c>
      <c r="FJ46" s="47">
        <v>0.24991711999999999</v>
      </c>
      <c r="FK46" s="47">
        <v>0.18866004</v>
      </c>
      <c r="FL46" s="47">
        <v>6.7327599999999987E-2</v>
      </c>
      <c r="FM46" s="47">
        <v>3.0661199999999999E-3</v>
      </c>
      <c r="FN46" s="47">
        <v>0.18572195999999999</v>
      </c>
      <c r="FO46" s="47">
        <v>0.38634819999999997</v>
      </c>
      <c r="FP46" s="47">
        <v>0.44962816000000005</v>
      </c>
      <c r="FQ46" s="47">
        <v>9.6755999999999995E-2</v>
      </c>
      <c r="FR46" s="47">
        <v>0.6671353200000002</v>
      </c>
      <c r="FS46" s="47">
        <v>0.99120272000000009</v>
      </c>
      <c r="FT46" s="47">
        <v>0.74340296000000006</v>
      </c>
      <c r="FU46" s="47">
        <v>0.99213671999999986</v>
      </c>
      <c r="FV46" s="47">
        <v>0.78334659999999989</v>
      </c>
      <c r="FW46" s="47">
        <v>0.58822105263157898</v>
      </c>
      <c r="FX46" s="47">
        <v>0.38467368421052628</v>
      </c>
      <c r="FY46" s="47">
        <v>0.39886315789473681</v>
      </c>
      <c r="FZ46" s="47">
        <v>0.34421578947368414</v>
      </c>
      <c r="GA46" s="47">
        <v>0.25229473684210524</v>
      </c>
      <c r="GB46" s="47">
        <v>0.21697894736842108</v>
      </c>
      <c r="GC46" s="47">
        <v>0.26128789473684211</v>
      </c>
      <c r="GD46" s="47">
        <v>0.191387</v>
      </c>
      <c r="GE46" s="47">
        <v>5.5475263157894736E-2</v>
      </c>
      <c r="GF46" s="47">
        <v>-1.8179999999999998E-2</v>
      </c>
      <c r="GG46" s="47">
        <v>0.20886078947368419</v>
      </c>
      <c r="GH46" s="47">
        <v>0.39921668421052631</v>
      </c>
      <c r="GI46" s="47">
        <v>0.46064721052631591</v>
      </c>
      <c r="GJ46" s="47">
        <v>9.1921052631578945E-2</v>
      </c>
      <c r="GK46" s="47">
        <v>0.70871415789473691</v>
      </c>
      <c r="GL46" s="47">
        <v>1.0953327368421051</v>
      </c>
      <c r="GM46" s="47">
        <v>0.79937836842105248</v>
      </c>
      <c r="GN46" s="47">
        <v>1.0790336842105264</v>
      </c>
      <c r="GO46" s="47">
        <v>0.83384999999999998</v>
      </c>
      <c r="GP46" s="47">
        <v>0.51658260869565198</v>
      </c>
      <c r="GQ46" s="47">
        <v>0.33179999999999998</v>
      </c>
      <c r="GR46" s="47">
        <v>0.3058043478260869</v>
      </c>
      <c r="GS46" s="47">
        <v>0.30515217391304345</v>
      </c>
      <c r="GT46" s="47">
        <v>0.20979565217391305</v>
      </c>
      <c r="GU46" s="47">
        <v>0.17920434782608693</v>
      </c>
      <c r="GV46" s="47">
        <v>0.25636747826086947</v>
      </c>
      <c r="GW46" s="47">
        <v>0.25521830434782611</v>
      </c>
      <c r="GX46" s="47">
        <v>4.1590391304347829E-2</v>
      </c>
      <c r="GY46" s="47">
        <v>4.0441695652173933E-2</v>
      </c>
      <c r="GZ46" s="47">
        <v>0.21723343478260868</v>
      </c>
      <c r="HA46" s="47">
        <v>0.42118608695652171</v>
      </c>
      <c r="HB46" s="47">
        <v>0.48395082608695655</v>
      </c>
      <c r="HC46" s="47">
        <v>9.5356521739130451E-2</v>
      </c>
      <c r="HD46" s="47">
        <v>0.69406060869565211</v>
      </c>
      <c r="HE46" s="47">
        <v>0.86354639130434785</v>
      </c>
      <c r="HF46" s="47">
        <v>0.85207504347826091</v>
      </c>
      <c r="HG46" s="47">
        <v>0.88752004347826063</v>
      </c>
      <c r="HH46" s="47">
        <v>0.87850278260869541</v>
      </c>
      <c r="HI46" s="45">
        <v>0.48434374999999985</v>
      </c>
      <c r="HJ46" s="45">
        <v>0.28782187500000006</v>
      </c>
      <c r="HK46" s="45">
        <v>0.2527375</v>
      </c>
      <c r="HL46" s="45">
        <v>0.23751250000000007</v>
      </c>
      <c r="HM46" s="45">
        <v>0.18816250000000004</v>
      </c>
      <c r="HN46" s="45">
        <v>0.16089687499999997</v>
      </c>
      <c r="HO46" s="45">
        <v>0.33959362499999995</v>
      </c>
      <c r="HP46" s="45">
        <v>0.31279293749999998</v>
      </c>
      <c r="HQ46" s="45">
        <v>9.5118812499999983E-2</v>
      </c>
      <c r="HR46" s="45">
        <v>6.527609375E-2</v>
      </c>
      <c r="HS46" s="45">
        <v>0.25332771875000004</v>
      </c>
      <c r="HT46" s="45">
        <v>0.43846462499999994</v>
      </c>
      <c r="HU46" s="45">
        <v>0.49946756249999996</v>
      </c>
      <c r="HV46" s="45">
        <v>4.9349999999999984E-2</v>
      </c>
      <c r="HW46" s="45">
        <v>1.0466820937500001</v>
      </c>
      <c r="HX46" s="45">
        <v>0.82469159375000001</v>
      </c>
      <c r="HY46" s="45">
        <v>0.75409315625000017</v>
      </c>
      <c r="HZ46" s="45">
        <v>0.85960715625000017</v>
      </c>
      <c r="IA46" s="45">
        <v>0.80362871874999986</v>
      </c>
      <c r="IB46" s="48">
        <v>41.41</v>
      </c>
      <c r="IC46" s="48">
        <v>42.4</v>
      </c>
      <c r="ID46" s="48">
        <v>108.6</v>
      </c>
      <c r="IE46" s="48">
        <f t="shared" si="47"/>
        <v>22.400000000000006</v>
      </c>
      <c r="IF46" s="48">
        <f t="shared" si="29"/>
        <v>7.006561800000001</v>
      </c>
      <c r="IG46" s="47">
        <v>0.49869999999999998</v>
      </c>
      <c r="IH46" s="47">
        <v>0.27839999999999998</v>
      </c>
      <c r="II46" s="47">
        <v>0.1686</v>
      </c>
      <c r="IJ46" s="47">
        <v>0.1762</v>
      </c>
      <c r="IK46" s="47">
        <v>0.14419999999999999</v>
      </c>
      <c r="IL46" s="47">
        <v>0.1278</v>
      </c>
      <c r="IM46" s="47">
        <v>0.4753</v>
      </c>
      <c r="IN46" s="47">
        <v>0.49380000000000002</v>
      </c>
      <c r="IO46" s="47">
        <v>0.22450000000000001</v>
      </c>
      <c r="IP46" s="47">
        <v>0.24660000000000001</v>
      </c>
      <c r="IQ46" s="47">
        <v>0.28199999999999997</v>
      </c>
      <c r="IR46" s="47">
        <v>0.54920000000000002</v>
      </c>
      <c r="IS46" s="47">
        <v>0.5897</v>
      </c>
      <c r="IT46" s="47">
        <v>3.2000000000000001E-2</v>
      </c>
      <c r="IU46" s="47">
        <v>1.8460000000000001</v>
      </c>
      <c r="IV46" s="47">
        <v>0.57379999999999998</v>
      </c>
      <c r="IW46" s="47">
        <v>0.59609999999999996</v>
      </c>
      <c r="IX46" s="47">
        <v>0.66690000000000005</v>
      </c>
      <c r="IY46" s="47">
        <v>0.68479999999999996</v>
      </c>
      <c r="IZ46" s="48">
        <v>36.986363636</v>
      </c>
      <c r="JA46" s="48">
        <v>37.155454544999998</v>
      </c>
      <c r="JB46" s="48">
        <v>112.12272727</v>
      </c>
      <c r="JC46" s="48">
        <f t="shared" si="30"/>
        <v>34.877272730000001</v>
      </c>
      <c r="JD46" s="48">
        <f t="shared" si="31"/>
        <v>17.222397274074002</v>
      </c>
      <c r="JE46" s="47">
        <v>0.39735312499999986</v>
      </c>
      <c r="JF46" s="47">
        <v>0.20080312500000003</v>
      </c>
      <c r="JG46" s="47">
        <v>0.11336874999999999</v>
      </c>
      <c r="JH46" s="47">
        <v>0.12051875000000001</v>
      </c>
      <c r="JI46" s="47">
        <v>9.7953125000000016E-2</v>
      </c>
      <c r="JJ46" s="47">
        <v>8.3453124999999989E-2</v>
      </c>
      <c r="JK46" s="47">
        <v>0.53160896874999997</v>
      </c>
      <c r="JL46" s="47">
        <v>0.55400109374999995</v>
      </c>
      <c r="JM46" s="47">
        <v>0.24890765625000003</v>
      </c>
      <c r="JN46" s="47">
        <v>0.27792168749999996</v>
      </c>
      <c r="JO46" s="47">
        <v>0.32702515624999989</v>
      </c>
      <c r="JP46" s="47">
        <v>0.60204368749999992</v>
      </c>
      <c r="JQ46" s="47">
        <v>0.65057440625000007</v>
      </c>
      <c r="JR46" s="47">
        <v>2.2565624999999995E-2</v>
      </c>
      <c r="JS46" s="47">
        <v>2.31365140625</v>
      </c>
      <c r="JT46" s="47">
        <v>0.59125925000000001</v>
      </c>
      <c r="JU46" s="47">
        <v>0.61605846875000014</v>
      </c>
      <c r="JV46" s="47">
        <v>0.69116903124999995</v>
      </c>
      <c r="JW46" s="47">
        <v>0.71022065624999997</v>
      </c>
      <c r="JX46" s="48">
        <v>39.984782609</v>
      </c>
      <c r="JY46" s="48">
        <v>40.547391304000001</v>
      </c>
      <c r="JZ46" s="48">
        <v>129.23913042999999</v>
      </c>
      <c r="KA46" s="48">
        <f t="shared" si="32"/>
        <v>36.760869570000011</v>
      </c>
      <c r="KB46" s="48">
        <f t="shared" si="33"/>
        <v>20.365561948981096</v>
      </c>
      <c r="KC46" s="47">
        <v>0.47567755102040821</v>
      </c>
      <c r="KD46" s="47">
        <v>0.22046734693877554</v>
      </c>
      <c r="KE46" s="47">
        <v>9.8718367346938785E-2</v>
      </c>
      <c r="KF46" s="47">
        <v>0.10932448979591833</v>
      </c>
      <c r="KG46" s="47">
        <v>9.5877551020408208E-2</v>
      </c>
      <c r="KH46" s="47">
        <v>8.1220408163265298E-2</v>
      </c>
      <c r="KI46" s="47">
        <v>0.62238610204081635</v>
      </c>
      <c r="KJ46" s="47">
        <v>0.65398359183673449</v>
      </c>
      <c r="KK46" s="47">
        <v>0.33383718367346943</v>
      </c>
      <c r="KL46" s="47">
        <v>0.37985102040816326</v>
      </c>
      <c r="KM46" s="47">
        <v>0.3657428571428572</v>
      </c>
      <c r="KN46" s="47">
        <v>0.66137140816326512</v>
      </c>
      <c r="KO46" s="47">
        <v>0.70553687755102035</v>
      </c>
      <c r="KP46" s="47">
        <v>1.34469387755102E-2</v>
      </c>
      <c r="KQ46" s="47">
        <v>3.3725722857142859</v>
      </c>
      <c r="KR46" s="47">
        <v>0.5603033469387757</v>
      </c>
      <c r="KS46" s="47">
        <v>0.58970753061224512</v>
      </c>
      <c r="KT46" s="47">
        <v>0.6776362857142858</v>
      </c>
      <c r="KU46" s="47">
        <v>0.69930877551020421</v>
      </c>
      <c r="KV46" s="48">
        <v>38.256551723999998</v>
      </c>
      <c r="KW46" s="48">
        <v>40.405172413999999</v>
      </c>
      <c r="KX46" s="48">
        <v>119.3</v>
      </c>
      <c r="KY46" s="48">
        <f t="shared" si="44"/>
        <v>51.7</v>
      </c>
      <c r="KZ46" s="48">
        <f t="shared" si="45"/>
        <v>33.810951697959176</v>
      </c>
      <c r="LA46" s="47">
        <v>0.46165866666666661</v>
      </c>
      <c r="LB46" s="47">
        <v>0.22136666666666671</v>
      </c>
      <c r="LC46" s="47">
        <v>8.7321333333333306E-2</v>
      </c>
      <c r="LD46" s="47">
        <v>0.11299866666666669</v>
      </c>
      <c r="LE46" s="47">
        <v>0.10275866666666668</v>
      </c>
      <c r="LF46" s="47">
        <v>8.9287999999999978E-2</v>
      </c>
      <c r="LG46" s="47">
        <v>0.60093520000000011</v>
      </c>
      <c r="LH46" s="47">
        <v>0.67745510666666675</v>
      </c>
      <c r="LI46" s="47">
        <v>0.32221083999999989</v>
      </c>
      <c r="LJ46" s="47">
        <v>0.43430161333333328</v>
      </c>
      <c r="LK46" s="47">
        <v>0.34914925333333324</v>
      </c>
      <c r="LL46" s="47">
        <v>0.63149860000000002</v>
      </c>
      <c r="LM46" s="47">
        <v>0.67192081333333331</v>
      </c>
      <c r="LN46" s="47">
        <v>1.0239999999999999E-2</v>
      </c>
      <c r="LO46" s="47">
        <v>3.1373896933333327</v>
      </c>
      <c r="LP46" s="47">
        <v>0.51889720000000006</v>
      </c>
      <c r="LQ46" s="47">
        <v>0.58514151999999975</v>
      </c>
      <c r="LR46" s="47">
        <v>0.64296685333333337</v>
      </c>
      <c r="LS46" s="47">
        <v>0.69263949333333341</v>
      </c>
      <c r="LT46" s="47">
        <f t="shared" si="34"/>
        <v>0.28487146366167393</v>
      </c>
      <c r="LU46" s="48">
        <v>37.437931034000002</v>
      </c>
      <c r="LV46" s="48">
        <v>42.42</v>
      </c>
      <c r="LW46" s="48">
        <v>117.88275862</v>
      </c>
      <c r="LX46" s="48">
        <f t="shared" si="56"/>
        <v>71.117241379999996</v>
      </c>
      <c r="LY46" s="48">
        <f t="shared" si="35"/>
        <v>48.178738344926984</v>
      </c>
      <c r="LZ46" s="47">
        <v>0.43107727272727275</v>
      </c>
      <c r="MA46" s="47">
        <v>0.19005000000000002</v>
      </c>
      <c r="MB46" s="47">
        <v>7.5895454545454558E-2</v>
      </c>
      <c r="MC46" s="47">
        <v>9.4527272727272738E-2</v>
      </c>
      <c r="MD46" s="47">
        <v>8.1363636363636346E-2</v>
      </c>
      <c r="ME46" s="47">
        <v>7.0036363636363633E-2</v>
      </c>
      <c r="MF46" s="47">
        <v>0.63514004545454539</v>
      </c>
      <c r="MG46" s="47">
        <v>0.69521168181818183</v>
      </c>
      <c r="MH46" s="47">
        <v>0.33236077272727277</v>
      </c>
      <c r="MI46" s="47">
        <v>0.42627545454545451</v>
      </c>
      <c r="MJ46" s="47">
        <v>0.38587040909090914</v>
      </c>
      <c r="MK46" s="47">
        <v>0.67828440909090915</v>
      </c>
      <c r="ML46" s="47">
        <v>0.71677086363636366</v>
      </c>
      <c r="MM46" s="47">
        <v>1.3163636363636367E-2</v>
      </c>
      <c r="MN46" s="47">
        <v>3.5758770909090902</v>
      </c>
      <c r="MO46" s="47">
        <v>0.55649549999999992</v>
      </c>
      <c r="MP46" s="47">
        <v>0.60856995454545471</v>
      </c>
      <c r="MQ46" s="47">
        <v>0.67964918181818179</v>
      </c>
      <c r="MR46" s="47">
        <v>0.71728377272727262</v>
      </c>
      <c r="MS46" s="47">
        <f t="shared" si="36"/>
        <v>0.23801494579864649</v>
      </c>
      <c r="MT46" s="48">
        <v>38.030625000000001</v>
      </c>
      <c r="MU46" s="48">
        <v>38.770000000000003</v>
      </c>
      <c r="MV46" s="48">
        <v>123.39375</v>
      </c>
      <c r="MW46" s="48">
        <f t="shared" ref="MW46:MW55" si="57">AO46-MV46</f>
        <v>65.606250000000003</v>
      </c>
      <c r="MX46" s="45">
        <f t="shared" si="37"/>
        <v>45.610231400284093</v>
      </c>
      <c r="MY46" s="47">
        <v>0.424982857142857</v>
      </c>
      <c r="MZ46" s="47">
        <v>0.18478285714285708</v>
      </c>
      <c r="NA46" s="47">
        <v>6.8111428571428573E-2</v>
      </c>
      <c r="NB46" s="47">
        <v>8.1974285714285708E-2</v>
      </c>
      <c r="NC46" s="47">
        <v>7.7468571428571414E-2</v>
      </c>
      <c r="ND46" s="47">
        <v>6.8931428571428574E-2</v>
      </c>
      <c r="NE46" s="47">
        <v>0.67225637142857131</v>
      </c>
      <c r="NF46" s="47">
        <v>0.71886317142857126</v>
      </c>
      <c r="NG46" s="47">
        <v>0.38073702857142849</v>
      </c>
      <c r="NH46" s="47">
        <v>0.45615117142857137</v>
      </c>
      <c r="NI46" s="47">
        <v>0.39297768571428571</v>
      </c>
      <c r="NJ46" s="47">
        <v>0.68798788571428571</v>
      </c>
      <c r="NK46" s="47">
        <v>0.71770134285714282</v>
      </c>
      <c r="NL46" s="47">
        <v>4.5057142857142882E-3</v>
      </c>
      <c r="NM46" s="47">
        <v>4.1853616857142839</v>
      </c>
      <c r="NN46" s="47">
        <v>0.54774828571428569</v>
      </c>
      <c r="NO46" s="47">
        <v>0.58529400000000009</v>
      </c>
      <c r="NP46" s="47">
        <v>0.67487374285714274</v>
      </c>
      <c r="NQ46" s="47">
        <v>0.7018257714285715</v>
      </c>
      <c r="NR46" s="47">
        <f t="shared" si="38"/>
        <v>0.26074078869559458</v>
      </c>
      <c r="NS46" s="47">
        <v>0.40791860465116275</v>
      </c>
      <c r="NT46" s="47">
        <v>0.1964093023255814</v>
      </c>
      <c r="NU46" s="47">
        <v>6.3558139534883706E-2</v>
      </c>
      <c r="NV46" s="47">
        <v>8.8139534883720949E-2</v>
      </c>
      <c r="NW46" s="47">
        <v>7.7158139534883693E-2</v>
      </c>
      <c r="NX46" s="47">
        <v>6.6725581395348829E-2</v>
      </c>
      <c r="NY46" s="47">
        <v>0.63761220930232554</v>
      </c>
      <c r="NZ46" s="47">
        <v>0.72356895348837225</v>
      </c>
      <c r="OA46" s="47">
        <v>0.37582423255813963</v>
      </c>
      <c r="OB46" s="47">
        <v>0.50606083720930228</v>
      </c>
      <c r="OC46" s="47">
        <v>0.34658939534883726</v>
      </c>
      <c r="OD46" s="47">
        <v>0.67694806976744204</v>
      </c>
      <c r="OE46" s="47">
        <v>0.71482197674418602</v>
      </c>
      <c r="OF46" s="47">
        <v>1.0981395348837209E-2</v>
      </c>
      <c r="OG46" s="47">
        <v>3.6313398139534887</v>
      </c>
      <c r="OH46" s="47">
        <v>0.4793897906976744</v>
      </c>
      <c r="OI46" s="47">
        <v>0.54399948837209311</v>
      </c>
      <c r="OJ46" s="47">
        <v>0.61264913953488376</v>
      </c>
      <c r="OK46" s="47">
        <v>0.66073604651162809</v>
      </c>
      <c r="OL46" s="47">
        <f t="shared" si="39"/>
        <v>0.34362500947080915</v>
      </c>
      <c r="OM46" s="47">
        <v>136.47619047619048</v>
      </c>
      <c r="ON46" s="48">
        <f>AR46-OM46+2</f>
        <v>66.523809523809518</v>
      </c>
      <c r="OO46" s="48">
        <f t="shared" si="40"/>
        <v>48.134563239202663</v>
      </c>
      <c r="OP46" s="47">
        <v>0.45215263157894725</v>
      </c>
      <c r="OQ46" s="47">
        <v>0.19526052631578955</v>
      </c>
      <c r="OR46" s="47">
        <v>5.1797368421052627E-2</v>
      </c>
      <c r="OS46" s="47">
        <v>7.4031578947368407E-2</v>
      </c>
      <c r="OT46" s="47">
        <v>6.9626315789473675E-2</v>
      </c>
      <c r="OU46" s="47">
        <v>6.0500000000000012E-2</v>
      </c>
      <c r="OV46" s="47">
        <v>0.71417265789473705</v>
      </c>
      <c r="OW46" s="47">
        <v>0.79017618421052627</v>
      </c>
      <c r="OX46" s="47">
        <v>0.44629468421052654</v>
      </c>
      <c r="OY46" s="47">
        <v>0.57666463157894743</v>
      </c>
      <c r="OZ46" s="47">
        <v>0.39512534210526312</v>
      </c>
      <c r="PA46" s="47">
        <v>0.72966928947368415</v>
      </c>
      <c r="PB46" s="47">
        <v>0.76116181578947384</v>
      </c>
      <c r="PC46" s="47">
        <v>4.4052631578947385E-3</v>
      </c>
      <c r="PD46" s="47">
        <v>5.1278463421052631</v>
      </c>
      <c r="PE46" s="47">
        <v>0.50080794736842105</v>
      </c>
      <c r="PF46" s="47">
        <v>0.55353249999999998</v>
      </c>
      <c r="PG46" s="47">
        <v>0.64171244736842115</v>
      </c>
      <c r="PH46" s="47">
        <v>0.67960460526315802</v>
      </c>
      <c r="PI46" s="47">
        <f t="shared" si="41"/>
        <v>0.44941368284680655</v>
      </c>
      <c r="PJ46" s="48">
        <v>137.45454545454547</v>
      </c>
      <c r="PK46" s="48">
        <f t="shared" si="55"/>
        <v>65.545454545454533</v>
      </c>
      <c r="PL46" s="45">
        <f t="shared" si="42"/>
        <v>51.79245716507176</v>
      </c>
    </row>
    <row r="47" spans="1:428" x14ac:dyDescent="0.25">
      <c r="A47" s="45">
        <v>46</v>
      </c>
      <c r="B47" s="45">
        <v>6</v>
      </c>
      <c r="C47" s="45">
        <v>206</v>
      </c>
      <c r="D47" s="45">
        <v>2</v>
      </c>
      <c r="E47" s="45" t="s">
        <v>64</v>
      </c>
      <c r="F47" s="45">
        <v>8</v>
      </c>
      <c r="G47" s="45">
        <f t="shared" si="7"/>
        <v>116.48000000000002</v>
      </c>
      <c r="H47" s="46">
        <v>104</v>
      </c>
      <c r="I47" s="46">
        <v>-9999</v>
      </c>
      <c r="J47" s="46">
        <v>-9999</v>
      </c>
      <c r="K47" s="46">
        <v>-9999</v>
      </c>
      <c r="L47" s="46">
        <v>-9999</v>
      </c>
      <c r="M47" s="46">
        <v>-9999</v>
      </c>
      <c r="N47" s="46">
        <v>-9999</v>
      </c>
      <c r="O47" s="48">
        <v>9.6999999999999993</v>
      </c>
      <c r="P47" s="48">
        <v>9.6999999999999993</v>
      </c>
      <c r="Q47" s="48">
        <v>9.6999999999999993</v>
      </c>
      <c r="R47" s="48">
        <v>30</v>
      </c>
      <c r="S47" s="48">
        <v>38</v>
      </c>
      <c r="T47" s="48">
        <v>34</v>
      </c>
      <c r="U47" s="48">
        <v>46.333333333333336</v>
      </c>
      <c r="V47" s="48">
        <v>54.666666666666664</v>
      </c>
      <c r="W47" s="48">
        <v>63.666666666666664</v>
      </c>
      <c r="X47" s="48">
        <v>67.666666666666671</v>
      </c>
      <c r="Y47" s="48">
        <v>75.666666666666671</v>
      </c>
      <c r="Z47" s="48">
        <v>79</v>
      </c>
      <c r="AA47" s="48">
        <v>88</v>
      </c>
      <c r="AB47" s="48">
        <v>91</v>
      </c>
      <c r="AC47" s="48">
        <v>97.666666666666671</v>
      </c>
      <c r="AD47" s="48">
        <v>94</v>
      </c>
      <c r="AE47" s="48">
        <v>100.33333333333333</v>
      </c>
      <c r="AF47" s="48">
        <f t="shared" si="8"/>
        <v>88</v>
      </c>
      <c r="AG47" s="48">
        <f t="shared" si="9"/>
        <v>88</v>
      </c>
      <c r="AH47" s="48">
        <v>91.333333333333329</v>
      </c>
      <c r="AI47" s="48">
        <v>101.33333333333333</v>
      </c>
      <c r="AJ47" s="48">
        <v>131</v>
      </c>
      <c r="AK47" s="48">
        <v>147</v>
      </c>
      <c r="AL47" s="48">
        <v>166</v>
      </c>
      <c r="AM47" s="48">
        <v>171</v>
      </c>
      <c r="AN47" s="48">
        <v>178</v>
      </c>
      <c r="AO47" s="48">
        <v>189</v>
      </c>
      <c r="AP47" s="48">
        <v>199</v>
      </c>
      <c r="AQ47" s="48">
        <v>199</v>
      </c>
      <c r="AR47" s="48">
        <v>201</v>
      </c>
      <c r="AS47" s="48">
        <v>203</v>
      </c>
      <c r="AT47" s="43">
        <v>-9999</v>
      </c>
      <c r="AU47" s="43">
        <v>-9999</v>
      </c>
      <c r="AV47" s="43">
        <v>-9999</v>
      </c>
      <c r="AW47" s="43">
        <v>-9999</v>
      </c>
      <c r="AX47" s="43">
        <v>-9999</v>
      </c>
      <c r="AY47" s="43">
        <v>-9999</v>
      </c>
      <c r="AZ47" s="43">
        <v>-9999</v>
      </c>
      <c r="BA47" s="43">
        <v>-9999</v>
      </c>
      <c r="BB47" s="43">
        <v>-9999</v>
      </c>
      <c r="BC47" s="43">
        <v>-9999</v>
      </c>
      <c r="BD47" s="43">
        <v>-9999</v>
      </c>
      <c r="BE47" s="43">
        <v>-9999</v>
      </c>
      <c r="BF47" s="43">
        <v>-9999</v>
      </c>
      <c r="BG47" s="43">
        <v>-9999</v>
      </c>
      <c r="BH47" s="43">
        <v>-9999</v>
      </c>
      <c r="BI47" s="43">
        <v>-9999</v>
      </c>
      <c r="BJ47" s="43">
        <v>-9999</v>
      </c>
      <c r="BK47" s="43">
        <v>-9999</v>
      </c>
      <c r="BL47" s="43">
        <v>-9999</v>
      </c>
      <c r="BM47" s="43">
        <v>-9999</v>
      </c>
      <c r="BN47" s="43">
        <v>-9999</v>
      </c>
      <c r="BO47" s="43">
        <v>-9999</v>
      </c>
      <c r="BP47" s="43">
        <v>-9999</v>
      </c>
      <c r="BQ47" s="43">
        <v>-9999</v>
      </c>
      <c r="BR47" s="43">
        <v>-9999</v>
      </c>
      <c r="BS47" s="43">
        <v>-9999</v>
      </c>
      <c r="BT47" s="43">
        <v>-9999</v>
      </c>
      <c r="BU47" s="43">
        <v>-9999</v>
      </c>
      <c r="BV47" s="43">
        <v>-9999</v>
      </c>
      <c r="BW47" s="43">
        <v>-9999</v>
      </c>
      <c r="BX47" s="48">
        <v>296.31</v>
      </c>
      <c r="BY47" s="45">
        <v>11</v>
      </c>
      <c r="BZ47" s="45">
        <v>315.68</v>
      </c>
      <c r="CA47" s="45">
        <v>95</v>
      </c>
      <c r="CB47" s="45">
        <v>97.910000000000011</v>
      </c>
      <c r="CC47" s="45">
        <v>208.29999999999998</v>
      </c>
      <c r="CD47" s="45">
        <v>129.19999999999999</v>
      </c>
      <c r="CE47" s="45">
        <v>88.100000000000009</v>
      </c>
      <c r="CF47" s="48">
        <f t="shared" si="10"/>
        <v>863.72549019607857</v>
      </c>
      <c r="CG47" s="48">
        <f t="shared" si="11"/>
        <v>771.18347338935575</v>
      </c>
      <c r="CH47" s="48">
        <f t="shared" si="51"/>
        <v>2905</v>
      </c>
      <c r="CI47" s="48">
        <f t="shared" si="1"/>
        <v>3094.9019607843138</v>
      </c>
      <c r="CJ47" s="48">
        <f t="shared" si="12"/>
        <v>959.90196078431381</v>
      </c>
      <c r="CK47" s="48">
        <f t="shared" si="12"/>
        <v>2042.1568627450979</v>
      </c>
      <c r="CL47" s="48">
        <f t="shared" si="13"/>
        <v>9001.9607843137255</v>
      </c>
      <c r="CM47" s="48">
        <f t="shared" si="14"/>
        <v>1266.6666666666667</v>
      </c>
      <c r="CN47" s="48">
        <v>45.49</v>
      </c>
      <c r="CO47" s="48">
        <v>76.2</v>
      </c>
      <c r="CP47" s="48">
        <f t="shared" si="15"/>
        <v>7.5099999999999767</v>
      </c>
      <c r="CQ47" s="45">
        <v>3.13</v>
      </c>
      <c r="CR47" s="45">
        <f t="shared" si="16"/>
        <v>90.926500000000004</v>
      </c>
      <c r="CS47" s="45">
        <v>1.01</v>
      </c>
      <c r="CT47" s="45">
        <f t="shared" si="17"/>
        <v>31.258509803921569</v>
      </c>
      <c r="CU47" s="45">
        <v>1.84</v>
      </c>
      <c r="CV47" s="45">
        <f t="shared" si="18"/>
        <v>17.662196078431375</v>
      </c>
      <c r="CW47" s="45">
        <v>3.65</v>
      </c>
      <c r="CX47" s="45">
        <f t="shared" si="19"/>
        <v>46.233333333333334</v>
      </c>
      <c r="CY47" s="48">
        <f t="shared" si="20"/>
        <v>186.08053921568626</v>
      </c>
      <c r="CZ47" s="48">
        <f t="shared" si="21"/>
        <v>166.14333858543415</v>
      </c>
      <c r="DA47" s="45">
        <v>16.7</v>
      </c>
      <c r="DB47" s="48">
        <v>6.8</v>
      </c>
      <c r="DC47" s="45">
        <f t="shared" si="22"/>
        <v>5859.9512716073286</v>
      </c>
      <c r="DD47" s="45">
        <v>2.5</v>
      </c>
      <c r="DE47" s="45">
        <f t="shared" si="23"/>
        <v>0.36764705882352944</v>
      </c>
      <c r="DF47" s="45">
        <f t="shared" si="24"/>
        <v>2154.3938498556354</v>
      </c>
      <c r="DG47" s="46">
        <v>-9999</v>
      </c>
      <c r="DH47" s="45">
        <v>4826.5249999999996</v>
      </c>
      <c r="DI47" s="45">
        <f t="shared" si="25"/>
        <v>1785.8142499999999</v>
      </c>
      <c r="DJ47" s="45">
        <f t="shared" si="26"/>
        <v>2035.8282449999997</v>
      </c>
      <c r="DK47" s="46">
        <v>-9999</v>
      </c>
      <c r="DL47" s="47">
        <v>2.8</v>
      </c>
      <c r="DM47" s="47">
        <f t="shared" si="27"/>
        <v>2.7399999999999998</v>
      </c>
      <c r="DN47" s="47">
        <v>3365</v>
      </c>
      <c r="DO47" s="47">
        <f t="shared" si="52"/>
        <v>0.40294117647058819</v>
      </c>
      <c r="DP47" s="45">
        <f t="shared" si="53"/>
        <v>2412.9211118383114</v>
      </c>
      <c r="DQ47" s="45">
        <f t="shared" si="54"/>
        <v>2899.8141219056856</v>
      </c>
      <c r="DR47" s="47">
        <v>0.52916153846153846</v>
      </c>
      <c r="DS47" s="47">
        <v>0.37886153846153842</v>
      </c>
      <c r="DT47" s="47">
        <v>0.38279230769230765</v>
      </c>
      <c r="DU47" s="47">
        <v>0.32192307692307687</v>
      </c>
      <c r="DV47" s="47">
        <v>0.19680000000000003</v>
      </c>
      <c r="DW47" s="47">
        <v>0.17946153846153848</v>
      </c>
      <c r="DX47" s="47">
        <v>0.24334853846153848</v>
      </c>
      <c r="DY47" s="47">
        <v>0.16039738461538458</v>
      </c>
      <c r="DZ47" s="47">
        <v>8.1230846153846153E-2</v>
      </c>
      <c r="EA47" s="47">
        <v>-5.1288461538461548E-3</v>
      </c>
      <c r="EB47" s="47">
        <v>0.16538592307692307</v>
      </c>
      <c r="EC47" s="47">
        <v>0.45768999999999999</v>
      </c>
      <c r="ED47" s="47">
        <v>0.4934038461538463</v>
      </c>
      <c r="EE47" s="47">
        <v>0.12512307692307692</v>
      </c>
      <c r="EF47" s="47">
        <v>0.64394123076923093</v>
      </c>
      <c r="EG47" s="47">
        <v>1.0315607692307693</v>
      </c>
      <c r="EH47" s="47">
        <v>0.67848246153846159</v>
      </c>
      <c r="EI47" s="47">
        <v>1.0269796153846154</v>
      </c>
      <c r="EJ47" s="47">
        <v>0.72372092307692304</v>
      </c>
      <c r="EK47" s="45">
        <v>0.5736062500000001</v>
      </c>
      <c r="EL47" s="45">
        <v>0.42159999999999997</v>
      </c>
      <c r="EM47" s="45">
        <v>0.41019375000000002</v>
      </c>
      <c r="EN47" s="45">
        <v>0.37971874999999999</v>
      </c>
      <c r="EO47" s="45">
        <v>0.25947500000000001</v>
      </c>
      <c r="EP47" s="45">
        <v>0.23573749999999993</v>
      </c>
      <c r="EQ47" s="45">
        <v>0.20336268749999997</v>
      </c>
      <c r="ER47" s="45">
        <v>0.16602162500000001</v>
      </c>
      <c r="ES47" s="45">
        <v>5.2056249999999998E-2</v>
      </c>
      <c r="ET47" s="45">
        <v>1.3437062500000003E-2</v>
      </c>
      <c r="EU47" s="45">
        <v>0.15292250000000004</v>
      </c>
      <c r="EV47" s="45">
        <v>0.37690531249999998</v>
      </c>
      <c r="EW47" s="45">
        <v>0.41730699999999998</v>
      </c>
      <c r="EX47" s="45">
        <v>0.12024375</v>
      </c>
      <c r="EY47" s="45">
        <v>0.51123868750000001</v>
      </c>
      <c r="EZ47" s="45">
        <v>0.92257412499999991</v>
      </c>
      <c r="FA47" s="45">
        <v>0.75103781250000001</v>
      </c>
      <c r="FB47" s="45">
        <v>0.9324151249999999</v>
      </c>
      <c r="FC47" s="45">
        <v>0.78363775000000013</v>
      </c>
      <c r="FD47" s="47">
        <v>0.61091153846153845</v>
      </c>
      <c r="FE47" s="47">
        <v>0.42261923076923075</v>
      </c>
      <c r="FF47" s="47">
        <v>0.4263038461538462</v>
      </c>
      <c r="FG47" s="47">
        <v>0.37284230769230781</v>
      </c>
      <c r="FH47" s="47">
        <v>0.2750538461538462</v>
      </c>
      <c r="FI47" s="47">
        <v>0.23624615384615388</v>
      </c>
      <c r="FJ47" s="47">
        <v>0.24166188461538465</v>
      </c>
      <c r="FK47" s="47">
        <v>0.17767846153846156</v>
      </c>
      <c r="FL47" s="47">
        <v>6.2466846153846158E-2</v>
      </c>
      <c r="FM47" s="47">
        <v>-4.4160769230769236E-3</v>
      </c>
      <c r="FN47" s="47">
        <v>0.18194684615384615</v>
      </c>
      <c r="FO47" s="47">
        <v>0.37877273076923079</v>
      </c>
      <c r="FP47" s="47">
        <v>0.44197049999999999</v>
      </c>
      <c r="FQ47" s="47">
        <v>9.7788461538461574E-2</v>
      </c>
      <c r="FR47" s="47">
        <v>0.63850596153846151</v>
      </c>
      <c r="FS47" s="47">
        <v>1.0254018076923075</v>
      </c>
      <c r="FT47" s="47">
        <v>0.75237223076923088</v>
      </c>
      <c r="FU47" s="47">
        <v>1.0212129230769231</v>
      </c>
      <c r="FV47" s="47">
        <v>0.79008176923076923</v>
      </c>
      <c r="FW47" s="47">
        <v>0.58459523809523817</v>
      </c>
      <c r="FX47" s="47">
        <v>0.38444761904761904</v>
      </c>
      <c r="FY47" s="47">
        <v>0.40058571428571438</v>
      </c>
      <c r="FZ47" s="47">
        <v>0.34610952380952381</v>
      </c>
      <c r="GA47" s="47">
        <v>0.25635714285714289</v>
      </c>
      <c r="GB47" s="47">
        <v>0.21958095238095238</v>
      </c>
      <c r="GC47" s="47">
        <v>0.25591752380952376</v>
      </c>
      <c r="GD47" s="47">
        <v>0.18641485714285716</v>
      </c>
      <c r="GE47" s="47">
        <v>5.2392428571428576E-2</v>
      </c>
      <c r="GF47" s="47">
        <v>-2.0656428571428576E-2</v>
      </c>
      <c r="GG47" s="47">
        <v>0.20626428571428576</v>
      </c>
      <c r="GH47" s="47">
        <v>0.38998995238095241</v>
      </c>
      <c r="GI47" s="47">
        <v>0.45355676190476196</v>
      </c>
      <c r="GJ47" s="47">
        <v>8.9752380952380958E-2</v>
      </c>
      <c r="GK47" s="47">
        <v>0.68888423809523813</v>
      </c>
      <c r="GL47" s="47">
        <v>1.1095475714285716</v>
      </c>
      <c r="GM47" s="47">
        <v>0.80501061904761906</v>
      </c>
      <c r="GN47" s="47">
        <v>1.0905935238095241</v>
      </c>
      <c r="GO47" s="47">
        <v>0.83781999999999979</v>
      </c>
      <c r="GP47" s="47">
        <v>0.55287499999999989</v>
      </c>
      <c r="GQ47" s="47">
        <v>0.36351249999999996</v>
      </c>
      <c r="GR47" s="47">
        <v>0.32601250000000004</v>
      </c>
      <c r="GS47" s="47">
        <v>0.32655416666666665</v>
      </c>
      <c r="GT47" s="47">
        <v>0.22854166666666667</v>
      </c>
      <c r="GU47" s="47">
        <v>0.19616249999999999</v>
      </c>
      <c r="GV47" s="47">
        <v>0.25686079166666675</v>
      </c>
      <c r="GW47" s="47">
        <v>0.25760858333333336</v>
      </c>
      <c r="GX47" s="47">
        <v>5.3456874999999994E-2</v>
      </c>
      <c r="GY47" s="47">
        <v>5.4314083333333318E-2</v>
      </c>
      <c r="GZ47" s="47">
        <v>0.20638425000000002</v>
      </c>
      <c r="HA47" s="47">
        <v>0.41445075000000003</v>
      </c>
      <c r="HB47" s="47">
        <v>0.47562541666666674</v>
      </c>
      <c r="HC47" s="47">
        <v>9.8012500000000002E-2</v>
      </c>
      <c r="HD47" s="47">
        <v>0.69561516666666667</v>
      </c>
      <c r="HE47" s="47">
        <v>0.81006991666666683</v>
      </c>
      <c r="HF47" s="47">
        <v>0.8088254583333333</v>
      </c>
      <c r="HG47" s="47">
        <v>0.84235129166666667</v>
      </c>
      <c r="HH47" s="47">
        <v>0.84127679166666647</v>
      </c>
      <c r="HI47" s="45">
        <v>0.51293225806451626</v>
      </c>
      <c r="HJ47" s="45">
        <v>0.2994451612903225</v>
      </c>
      <c r="HK47" s="45">
        <v>0.23532903225806456</v>
      </c>
      <c r="HL47" s="45">
        <v>0.22248709677419357</v>
      </c>
      <c r="HM47" s="45">
        <v>0.18255806451612897</v>
      </c>
      <c r="HN47" s="45">
        <v>0.15912258064516124</v>
      </c>
      <c r="HO47" s="45">
        <v>0.39228693548387106</v>
      </c>
      <c r="HP47" s="45">
        <v>0.3694362258064518</v>
      </c>
      <c r="HQ47" s="45">
        <v>0.14677241935483865</v>
      </c>
      <c r="HR47" s="45">
        <v>0.12038648387096776</v>
      </c>
      <c r="HS47" s="45">
        <v>0.26178545161290323</v>
      </c>
      <c r="HT47" s="45">
        <v>0.47272287096774207</v>
      </c>
      <c r="HU47" s="45">
        <v>0.52415083870967749</v>
      </c>
      <c r="HV47" s="45">
        <v>3.992903225806451E-2</v>
      </c>
      <c r="HW47" s="45">
        <v>1.3228771935483874</v>
      </c>
      <c r="HX47" s="45">
        <v>0.72466293548387095</v>
      </c>
      <c r="HY47" s="45">
        <v>0.6769877741935485</v>
      </c>
      <c r="HZ47" s="45">
        <v>0.78165116129032242</v>
      </c>
      <c r="IA47" s="45">
        <v>0.74418819354838683</v>
      </c>
      <c r="IB47" s="48">
        <v>41.47</v>
      </c>
      <c r="IC47" s="48">
        <v>42.43</v>
      </c>
      <c r="ID47" s="48">
        <v>107.11666667</v>
      </c>
      <c r="IE47" s="48">
        <f t="shared" si="47"/>
        <v>23.883333329999999</v>
      </c>
      <c r="IF47" s="48">
        <f t="shared" si="29"/>
        <v>8.8233685251126364</v>
      </c>
      <c r="IG47" s="47">
        <v>0.54759999999999998</v>
      </c>
      <c r="IH47" s="47">
        <v>0.2989</v>
      </c>
      <c r="II47" s="47">
        <v>0.1603</v>
      </c>
      <c r="IJ47" s="47">
        <v>0.17699999999999999</v>
      </c>
      <c r="IK47" s="47">
        <v>0.1482</v>
      </c>
      <c r="IL47" s="47">
        <v>0.13270000000000001</v>
      </c>
      <c r="IM47" s="47">
        <v>0.50790000000000002</v>
      </c>
      <c r="IN47" s="47">
        <v>0.54500000000000004</v>
      </c>
      <c r="IO47" s="47">
        <v>0.25530000000000003</v>
      </c>
      <c r="IP47" s="47">
        <v>0.30270000000000002</v>
      </c>
      <c r="IQ47" s="47">
        <v>0.29189999999999999</v>
      </c>
      <c r="IR47" s="47">
        <v>0.57140000000000002</v>
      </c>
      <c r="IS47" s="47">
        <v>0.60729999999999995</v>
      </c>
      <c r="IT47" s="47">
        <v>2.8899999999999999E-2</v>
      </c>
      <c r="IU47" s="47">
        <v>2.1139999999999999</v>
      </c>
      <c r="IV47" s="47">
        <v>0.53849999999999998</v>
      </c>
      <c r="IW47" s="47">
        <v>0.57679999999999998</v>
      </c>
      <c r="IX47" s="47">
        <v>0.64249999999999996</v>
      </c>
      <c r="IY47" s="47">
        <v>0.67230000000000001</v>
      </c>
      <c r="IZ47" s="48">
        <v>37.008461537999999</v>
      </c>
      <c r="JA47" s="48">
        <v>37.247307692</v>
      </c>
      <c r="JB47" s="48">
        <v>113.58461538</v>
      </c>
      <c r="JC47" s="48">
        <f t="shared" si="30"/>
        <v>33.415384619999998</v>
      </c>
      <c r="JD47" s="48">
        <f t="shared" si="31"/>
        <v>18.211384617899999</v>
      </c>
      <c r="JE47" s="47">
        <v>0.44224705882352933</v>
      </c>
      <c r="JF47" s="47">
        <v>0.22142058823529412</v>
      </c>
      <c r="JG47" s="47">
        <v>0.10229705882352937</v>
      </c>
      <c r="JH47" s="47">
        <v>0.11668235294117646</v>
      </c>
      <c r="JI47" s="47">
        <v>9.6799999999999997E-2</v>
      </c>
      <c r="JJ47" s="47">
        <v>8.5138235294117653E-2</v>
      </c>
      <c r="JK47" s="47">
        <v>0.57873544117647058</v>
      </c>
      <c r="JL47" s="47">
        <v>0.62054205882352942</v>
      </c>
      <c r="JM47" s="47">
        <v>0.30768473529411766</v>
      </c>
      <c r="JN47" s="47">
        <v>0.36647147058823532</v>
      </c>
      <c r="JO47" s="47">
        <v>0.3311417941176471</v>
      </c>
      <c r="JP47" s="47">
        <v>0.63792752941176478</v>
      </c>
      <c r="JQ47" s="47">
        <v>0.67465444117647055</v>
      </c>
      <c r="JR47" s="47">
        <v>1.9882352941176473E-2</v>
      </c>
      <c r="JS47" s="47">
        <v>2.8046922058823522</v>
      </c>
      <c r="JT47" s="47">
        <v>0.5355163823529413</v>
      </c>
      <c r="JU47" s="47">
        <v>0.57313358823529414</v>
      </c>
      <c r="JV47" s="47">
        <v>0.65035461764705893</v>
      </c>
      <c r="JW47" s="47">
        <v>0.67866550000000014</v>
      </c>
      <c r="JX47" s="48">
        <v>40.06</v>
      </c>
      <c r="JY47" s="48">
        <v>40.550312499999997</v>
      </c>
      <c r="JZ47" s="48">
        <v>129.83437499999999</v>
      </c>
      <c r="KA47" s="48">
        <f t="shared" si="32"/>
        <v>36.165625000000006</v>
      </c>
      <c r="KB47" s="48">
        <f t="shared" si="33"/>
        <v>22.442291396139709</v>
      </c>
      <c r="KC47" s="47">
        <v>0.62310784313725498</v>
      </c>
      <c r="KD47" s="47">
        <v>0.28630980392156857</v>
      </c>
      <c r="KE47" s="47">
        <v>8.1974509803921569E-2</v>
      </c>
      <c r="KF47" s="47">
        <v>0.11014117647058826</v>
      </c>
      <c r="KG47" s="47">
        <v>0.10362941176470589</v>
      </c>
      <c r="KH47" s="47">
        <v>9.3521568627450952E-2</v>
      </c>
      <c r="KI47" s="47">
        <v>0.69586550980392159</v>
      </c>
      <c r="KJ47" s="47">
        <v>0.76282060784313732</v>
      </c>
      <c r="KK47" s="47">
        <v>0.44022535294117643</v>
      </c>
      <c r="KL47" s="47">
        <v>0.54947313725490221</v>
      </c>
      <c r="KM47" s="47">
        <v>0.36986984313725485</v>
      </c>
      <c r="KN47" s="47">
        <v>0.71108145098039233</v>
      </c>
      <c r="KO47" s="47">
        <v>0.73644229411764661</v>
      </c>
      <c r="KP47" s="47">
        <v>6.5117647058823523E-3</v>
      </c>
      <c r="KQ47" s="47">
        <v>4.6640313921568621</v>
      </c>
      <c r="KR47" s="47">
        <v>0.48664062745098036</v>
      </c>
      <c r="KS47" s="47">
        <v>0.53220550980392167</v>
      </c>
      <c r="KT47" s="47">
        <v>0.6249563725490197</v>
      </c>
      <c r="KU47" s="47">
        <v>0.65829078431372523</v>
      </c>
      <c r="KV47" s="48">
        <v>38.343809524000001</v>
      </c>
      <c r="KW47" s="48">
        <v>40.29047619</v>
      </c>
      <c r="KX47" s="48">
        <v>110.57142856999999</v>
      </c>
      <c r="KY47" s="48">
        <f t="shared" si="44"/>
        <v>60.428571430000005</v>
      </c>
      <c r="KZ47" s="48">
        <f t="shared" si="45"/>
        <v>46.096159589325048</v>
      </c>
      <c r="LA47" s="47">
        <v>0.71716800000000003</v>
      </c>
      <c r="LB47" s="47">
        <v>0.31931600000000004</v>
      </c>
      <c r="LC47" s="47">
        <v>6.4616000000000007E-2</v>
      </c>
      <c r="LD47" s="47">
        <v>0.11226799999999999</v>
      </c>
      <c r="LE47" s="47">
        <v>0.110512</v>
      </c>
      <c r="LF47" s="47">
        <v>0.10513599999999998</v>
      </c>
      <c r="LG47" s="47">
        <v>0.72847067999999993</v>
      </c>
      <c r="LH47" s="47">
        <v>0.83389623999999984</v>
      </c>
      <c r="LI47" s="47">
        <v>0.47905272000000004</v>
      </c>
      <c r="LJ47" s="47">
        <v>0.66248688000000011</v>
      </c>
      <c r="LK47" s="47">
        <v>0.38351159999999995</v>
      </c>
      <c r="LL47" s="47">
        <v>0.73196780000000006</v>
      </c>
      <c r="LM47" s="47">
        <v>0.74343535999999999</v>
      </c>
      <c r="LN47" s="47">
        <v>1.7560000000000004E-3</v>
      </c>
      <c r="LO47" s="47">
        <v>5.3989100000000008</v>
      </c>
      <c r="LP47" s="47">
        <v>0.45989332000000011</v>
      </c>
      <c r="LQ47" s="47">
        <v>0.52651276000000002</v>
      </c>
      <c r="LR47" s="47">
        <v>0.60944703999999994</v>
      </c>
      <c r="LS47" s="47">
        <v>0.65761019999999992</v>
      </c>
      <c r="LT47" s="47">
        <f t="shared" si="34"/>
        <v>1.0540274446948126</v>
      </c>
      <c r="LU47" s="48">
        <v>43.575074626999999</v>
      </c>
      <c r="LV47" s="48">
        <v>42.448358208999998</v>
      </c>
      <c r="LW47" s="48">
        <v>126.86119402999999</v>
      </c>
      <c r="LX47" s="48">
        <f t="shared" si="56"/>
        <v>62.138805970000007</v>
      </c>
      <c r="LY47" s="48">
        <f t="shared" si="35"/>
        <v>51.817316656472549</v>
      </c>
      <c r="LZ47" s="47">
        <v>0.71926086956521751</v>
      </c>
      <c r="MA47" s="47">
        <v>0.29839130434782613</v>
      </c>
      <c r="MB47" s="47">
        <v>6.0143478260869576E-2</v>
      </c>
      <c r="MC47" s="47">
        <v>9.9617391304347824E-2</v>
      </c>
      <c r="MD47" s="47">
        <v>9.6500000000000002E-2</v>
      </c>
      <c r="ME47" s="47">
        <v>9.0408695652173882E-2</v>
      </c>
      <c r="MF47" s="47">
        <v>0.75537217391304357</v>
      </c>
      <c r="MG47" s="47">
        <v>0.84309186956521731</v>
      </c>
      <c r="MH47" s="47">
        <v>0.49668699999999988</v>
      </c>
      <c r="MI47" s="47">
        <v>0.65932647826086954</v>
      </c>
      <c r="MJ47" s="47">
        <v>0.4140459565217392</v>
      </c>
      <c r="MK47" s="47">
        <v>0.760884</v>
      </c>
      <c r="ML47" s="47">
        <v>0.77485926086956525</v>
      </c>
      <c r="MM47" s="47">
        <v>3.1173913043478262E-3</v>
      </c>
      <c r="MN47" s="47">
        <v>6.2002451304347836</v>
      </c>
      <c r="MO47" s="47">
        <v>0.49155117391304343</v>
      </c>
      <c r="MP47" s="47">
        <v>0.54824630434782606</v>
      </c>
      <c r="MQ47" s="47">
        <v>0.64021913043478251</v>
      </c>
      <c r="MR47" s="47">
        <v>0.68033665217391304</v>
      </c>
      <c r="MS47" s="47">
        <f t="shared" si="36"/>
        <v>0.98478837373765937</v>
      </c>
      <c r="MT47" s="48">
        <v>38.03</v>
      </c>
      <c r="MU47" s="48">
        <v>38.717142856999999</v>
      </c>
      <c r="MV47" s="48">
        <v>104.14285714</v>
      </c>
      <c r="MW47" s="48">
        <f t="shared" si="57"/>
        <v>84.857142859999996</v>
      </c>
      <c r="MX47" s="45">
        <f t="shared" si="37"/>
        <v>71.542367219800127</v>
      </c>
      <c r="MY47" s="47">
        <v>0.67835999999999985</v>
      </c>
      <c r="MZ47" s="47">
        <v>0.28073999999999999</v>
      </c>
      <c r="NA47" s="47">
        <v>5.9271428571428558E-2</v>
      </c>
      <c r="NB47" s="47">
        <v>9.2351428571428557E-2</v>
      </c>
      <c r="NC47" s="47">
        <v>9.5480000000000009E-2</v>
      </c>
      <c r="ND47" s="47">
        <v>9.1317142857142861E-2</v>
      </c>
      <c r="NE47" s="47">
        <v>0.75929902857142861</v>
      </c>
      <c r="NF47" s="47">
        <v>0.83799385714285723</v>
      </c>
      <c r="NG47" s="47">
        <v>0.50369439999999999</v>
      </c>
      <c r="NH47" s="47">
        <v>0.64944231428571397</v>
      </c>
      <c r="NI47" s="47">
        <v>0.41427145714285712</v>
      </c>
      <c r="NJ47" s="47">
        <v>0.75157428571428564</v>
      </c>
      <c r="NK47" s="47">
        <v>0.76106254285714281</v>
      </c>
      <c r="NL47" s="47">
        <v>-3.1285714285714289E-3</v>
      </c>
      <c r="NM47" s="47">
        <v>6.3506872857142849</v>
      </c>
      <c r="NN47" s="47">
        <v>0.49441042857142858</v>
      </c>
      <c r="NO47" s="47">
        <v>0.54556048571428584</v>
      </c>
      <c r="NP47" s="47">
        <v>0.64226625714285712</v>
      </c>
      <c r="NQ47" s="47">
        <v>0.67844782857142849</v>
      </c>
      <c r="NR47" s="47">
        <f t="shared" si="38"/>
        <v>0.87052811916124384</v>
      </c>
      <c r="NS47" s="47">
        <v>0.71083333333333321</v>
      </c>
      <c r="NT47" s="47">
        <v>0.31080952380952381</v>
      </c>
      <c r="NU47" s="47">
        <v>5.3171428571428571E-2</v>
      </c>
      <c r="NV47" s="47">
        <v>9.8226190476190495E-2</v>
      </c>
      <c r="NW47" s="47">
        <v>9.6530952380952398E-2</v>
      </c>
      <c r="NX47" s="47">
        <v>8.8152380952380982E-2</v>
      </c>
      <c r="NY47" s="47">
        <v>0.75710288095238099</v>
      </c>
      <c r="NZ47" s="47">
        <v>0.85999788095238061</v>
      </c>
      <c r="OA47" s="47">
        <v>0.5197842857142857</v>
      </c>
      <c r="OB47" s="47">
        <v>0.70645588095238077</v>
      </c>
      <c r="OC47" s="47">
        <v>0.39145659523809506</v>
      </c>
      <c r="OD47" s="47">
        <v>0.75996342857142829</v>
      </c>
      <c r="OE47" s="47">
        <v>0.77880064285714279</v>
      </c>
      <c r="OF47" s="47">
        <v>1.6952380952380956E-3</v>
      </c>
      <c r="OG47" s="47">
        <v>6.2578441904761899</v>
      </c>
      <c r="OH47" s="47">
        <v>0.45525816666666674</v>
      </c>
      <c r="OI47" s="47">
        <v>0.51704795238095236</v>
      </c>
      <c r="OJ47" s="47">
        <v>0.60833461904761921</v>
      </c>
      <c r="OK47" s="47">
        <v>0.65274871428571468</v>
      </c>
      <c r="OL47" s="47">
        <f t="shared" si="39"/>
        <v>1.257475877024641</v>
      </c>
      <c r="OM47" s="47">
        <v>163.19354838709677</v>
      </c>
      <c r="ON47" s="46">
        <v>-9999</v>
      </c>
      <c r="OO47" s="46">
        <v>-9999</v>
      </c>
      <c r="OP47" s="47">
        <v>0.7296789473684212</v>
      </c>
      <c r="OQ47" s="47">
        <v>0.30041842105263161</v>
      </c>
      <c r="OR47" s="47">
        <v>4.5057894736842082E-2</v>
      </c>
      <c r="OS47" s="47">
        <v>8.4523684210526293E-2</v>
      </c>
      <c r="OT47" s="47">
        <v>8.635526315789474E-2</v>
      </c>
      <c r="OU47" s="47">
        <v>8.4734210526315815E-2</v>
      </c>
      <c r="OV47" s="47">
        <v>0.79248844736842106</v>
      </c>
      <c r="OW47" s="47">
        <v>0.88325757894736845</v>
      </c>
      <c r="OX47" s="47">
        <v>0.56071102631578951</v>
      </c>
      <c r="OY47" s="47">
        <v>0.73809342105263165</v>
      </c>
      <c r="OZ47" s="47">
        <v>0.41707281578947386</v>
      </c>
      <c r="PA47" s="47">
        <v>0.78776455263157896</v>
      </c>
      <c r="PB47" s="47">
        <v>0.79142568421052606</v>
      </c>
      <c r="PC47" s="47">
        <v>-1.8315789473684208E-3</v>
      </c>
      <c r="PD47" s="47">
        <v>7.6590369473684214</v>
      </c>
      <c r="PE47" s="47">
        <v>0.47229194736842123</v>
      </c>
      <c r="PF47" s="47">
        <v>0.5263263421052633</v>
      </c>
      <c r="PG47" s="47">
        <v>0.62744405263157899</v>
      </c>
      <c r="PH47" s="47">
        <v>0.66557363157894733</v>
      </c>
      <c r="PI47" s="47">
        <f t="shared" si="41"/>
        <v>1.4146966984611993</v>
      </c>
      <c r="PJ47" s="48">
        <v>113.11111111111111</v>
      </c>
      <c r="PK47" s="48">
        <f t="shared" si="55"/>
        <v>89.888888888888886</v>
      </c>
      <c r="PL47" s="45">
        <f t="shared" si="42"/>
        <v>79.395042374269011</v>
      </c>
    </row>
    <row r="48" spans="1:428" x14ac:dyDescent="0.25">
      <c r="A48" s="45">
        <v>47</v>
      </c>
      <c r="B48" s="45">
        <v>6</v>
      </c>
      <c r="C48" s="45">
        <v>106</v>
      </c>
      <c r="D48" s="45">
        <v>1</v>
      </c>
      <c r="E48" s="45" t="s">
        <v>66</v>
      </c>
      <c r="F48" s="45">
        <v>5</v>
      </c>
      <c r="G48" s="45">
        <f t="shared" si="7"/>
        <v>89.600000000000009</v>
      </c>
      <c r="H48" s="46">
        <v>80</v>
      </c>
      <c r="I48" s="45">
        <v>1.2209644356335312</v>
      </c>
      <c r="J48" s="47">
        <v>23.61405143150127</v>
      </c>
      <c r="K48" s="45">
        <v>1.9900497512437798</v>
      </c>
      <c r="L48" s="45">
        <v>16.548834773500907</v>
      </c>
      <c r="M48" s="45">
        <v>0.64997851310700494</v>
      </c>
      <c r="N48" s="47">
        <v>9.4005156854318912</v>
      </c>
      <c r="O48" s="48">
        <v>7.6</v>
      </c>
      <c r="P48" s="48">
        <v>7.6</v>
      </c>
      <c r="Q48" s="48">
        <v>7.6</v>
      </c>
      <c r="R48" s="48">
        <v>31.666666666666668</v>
      </c>
      <c r="S48" s="48">
        <v>39.666666666666664</v>
      </c>
      <c r="T48" s="48">
        <v>40.666666666666664</v>
      </c>
      <c r="U48" s="48">
        <v>53</v>
      </c>
      <c r="V48" s="48">
        <v>54.333333333333336</v>
      </c>
      <c r="W48" s="48">
        <v>63.666666666666664</v>
      </c>
      <c r="X48" s="48">
        <v>67.666666666666671</v>
      </c>
      <c r="Y48" s="48">
        <v>75.666666666666671</v>
      </c>
      <c r="Z48" s="48">
        <v>75</v>
      </c>
      <c r="AA48" s="48">
        <v>83.666666666666671</v>
      </c>
      <c r="AB48" s="48">
        <v>86</v>
      </c>
      <c r="AC48" s="48">
        <v>92</v>
      </c>
      <c r="AD48" s="48">
        <v>86</v>
      </c>
      <c r="AE48" s="48">
        <v>95.666666666666671</v>
      </c>
      <c r="AF48" s="48">
        <f t="shared" si="8"/>
        <v>82.333333333333329</v>
      </c>
      <c r="AG48" s="48">
        <f t="shared" si="9"/>
        <v>82.333333333333329</v>
      </c>
      <c r="AH48" s="48">
        <v>78.333333333333329</v>
      </c>
      <c r="AI48" s="48">
        <v>87.666666666666671</v>
      </c>
      <c r="AJ48" s="48">
        <v>131</v>
      </c>
      <c r="AK48" s="48">
        <v>147</v>
      </c>
      <c r="AL48" s="48">
        <v>166</v>
      </c>
      <c r="AM48" s="48">
        <v>171</v>
      </c>
      <c r="AN48" s="48">
        <v>178</v>
      </c>
      <c r="AO48" s="48">
        <v>189</v>
      </c>
      <c r="AP48" s="48">
        <v>199</v>
      </c>
      <c r="AQ48" s="48">
        <v>199</v>
      </c>
      <c r="AR48" s="48">
        <v>201</v>
      </c>
      <c r="AS48" s="48">
        <v>203</v>
      </c>
      <c r="AT48" s="49">
        <v>49.1</v>
      </c>
      <c r="AU48" s="49">
        <v>40.4</v>
      </c>
      <c r="AV48" s="49">
        <v>40.799999999999997</v>
      </c>
      <c r="AW48" s="49">
        <v>43.2</v>
      </c>
      <c r="AX48" s="49">
        <v>45.2</v>
      </c>
      <c r="AY48" s="49">
        <v>39.799999999999997</v>
      </c>
      <c r="AZ48" s="49">
        <v>48.8</v>
      </c>
      <c r="BA48" s="49">
        <v>43.1</v>
      </c>
      <c r="BB48" s="49">
        <v>46.5</v>
      </c>
      <c r="BC48" s="49">
        <v>41.7</v>
      </c>
      <c r="BD48" s="45">
        <v>3.99</v>
      </c>
      <c r="BE48" s="45">
        <v>5.65</v>
      </c>
      <c r="BF48" s="45">
        <v>4.88</v>
      </c>
      <c r="BG48" s="45">
        <v>4.41</v>
      </c>
      <c r="BH48" s="45">
        <v>4.2699999999999996</v>
      </c>
      <c r="BI48" s="45">
        <v>4.4400000000000004</v>
      </c>
      <c r="BJ48" s="45">
        <v>4.3899999999999997</v>
      </c>
      <c r="BK48" s="45">
        <v>4.47</v>
      </c>
      <c r="BL48" s="45">
        <v>4.07</v>
      </c>
      <c r="BM48" s="45">
        <v>3.54</v>
      </c>
      <c r="BN48" s="45">
        <v>30340.59701492537</v>
      </c>
      <c r="BO48" s="45">
        <v>17161.161161161159</v>
      </c>
      <c r="BP48" s="49">
        <v>15029.780876494024</v>
      </c>
      <c r="BQ48" s="45">
        <v>12898.303393213573</v>
      </c>
      <c r="BR48" s="45">
        <v>12243.283582089551</v>
      </c>
      <c r="BS48" s="45">
        <v>8855.4228855721376</v>
      </c>
      <c r="BT48" s="49">
        <v>11210.468594217347</v>
      </c>
      <c r="BU48" s="49">
        <v>9067.4000000000015</v>
      </c>
      <c r="BV48" s="49">
        <v>6787.3015873015866</v>
      </c>
      <c r="BW48" s="49">
        <v>1241.5977961432509</v>
      </c>
      <c r="BX48" s="48">
        <v>308.37</v>
      </c>
      <c r="BY48" s="45">
        <v>14</v>
      </c>
      <c r="BZ48" s="45">
        <v>328.97999999999996</v>
      </c>
      <c r="CA48" s="45">
        <v>83</v>
      </c>
      <c r="CB48" s="45">
        <v>85.61</v>
      </c>
      <c r="CC48" s="45">
        <v>236.54999999999998</v>
      </c>
      <c r="CD48" s="45">
        <v>136.41</v>
      </c>
      <c r="CE48" s="45">
        <v>108.96000000000001</v>
      </c>
      <c r="CF48" s="48">
        <f t="shared" si="10"/>
        <v>1068.2352941176471</v>
      </c>
      <c r="CG48" s="48">
        <f t="shared" si="11"/>
        <v>953.78151260504194</v>
      </c>
      <c r="CH48" s="48">
        <f t="shared" si="51"/>
        <v>3023.2352941176468</v>
      </c>
      <c r="CI48" s="48">
        <f t="shared" si="1"/>
        <v>3225.2941176470586</v>
      </c>
      <c r="CJ48" s="48">
        <f t="shared" si="12"/>
        <v>839.31372549019613</v>
      </c>
      <c r="CK48" s="48">
        <f t="shared" si="12"/>
        <v>2319.1176470588234</v>
      </c>
      <c r="CL48" s="48">
        <f t="shared" si="13"/>
        <v>9406.9607843137237</v>
      </c>
      <c r="CM48" s="48">
        <f t="shared" si="14"/>
        <v>1337.3529411764705</v>
      </c>
      <c r="CN48" s="48">
        <v>66.209999999999994</v>
      </c>
      <c r="CO48" s="48">
        <v>66.209999999999994</v>
      </c>
      <c r="CP48" s="48">
        <f t="shared" si="15"/>
        <v>3.9900000000000091</v>
      </c>
      <c r="CQ48" s="45">
        <v>3.41</v>
      </c>
      <c r="CR48" s="45">
        <f t="shared" si="16"/>
        <v>103.09232352941176</v>
      </c>
      <c r="CS48" s="45">
        <v>1.22</v>
      </c>
      <c r="CT48" s="45">
        <f t="shared" si="17"/>
        <v>39.348588235294109</v>
      </c>
      <c r="CU48" s="45">
        <v>1.86</v>
      </c>
      <c r="CV48" s="45">
        <f t="shared" si="18"/>
        <v>15.61123529411765</v>
      </c>
      <c r="CW48" s="45">
        <v>4.1399999999999997</v>
      </c>
      <c r="CX48" s="45">
        <f t="shared" si="19"/>
        <v>55.36641176470588</v>
      </c>
      <c r="CY48" s="48">
        <f t="shared" si="20"/>
        <v>213.41855882352939</v>
      </c>
      <c r="CZ48" s="48">
        <f t="shared" si="21"/>
        <v>190.55228466386552</v>
      </c>
      <c r="DA48" s="45">
        <v>16.7</v>
      </c>
      <c r="DB48" s="48">
        <v>5.76</v>
      </c>
      <c r="DC48" s="45">
        <f t="shared" si="22"/>
        <v>4963.7234300673836</v>
      </c>
      <c r="DD48" s="45">
        <v>2.14</v>
      </c>
      <c r="DE48" s="45">
        <f t="shared" si="23"/>
        <v>0.37152777777777779</v>
      </c>
      <c r="DF48" s="45">
        <f t="shared" si="24"/>
        <v>1844.1611354764241</v>
      </c>
      <c r="DG48" s="45">
        <v>3855.7529411764699</v>
      </c>
      <c r="DH48" s="45">
        <v>3848.4749999999999</v>
      </c>
      <c r="DI48" s="45">
        <f t="shared" si="25"/>
        <v>1423.9357499999999</v>
      </c>
      <c r="DJ48" s="45">
        <f t="shared" si="26"/>
        <v>1623.2867549999996</v>
      </c>
      <c r="DK48" s="45">
        <f t="shared" si="43"/>
        <v>1426.6285882352938</v>
      </c>
      <c r="DL48" s="47">
        <v>2.2599999999999998</v>
      </c>
      <c r="DM48" s="47">
        <f t="shared" si="27"/>
        <v>2.1999999999999997</v>
      </c>
      <c r="DN48" s="47">
        <v>2803</v>
      </c>
      <c r="DO48" s="47">
        <f t="shared" si="52"/>
        <v>0.38194444444444442</v>
      </c>
      <c r="DP48" s="45">
        <f t="shared" si="53"/>
        <v>1947.5720402694942</v>
      </c>
      <c r="DQ48" s="45">
        <f t="shared" si="54"/>
        <v>2415.5063844581387</v>
      </c>
      <c r="DR48" s="47">
        <v>0.50308461538461535</v>
      </c>
      <c r="DS48" s="47">
        <v>0.36092307692307696</v>
      </c>
      <c r="DT48" s="47">
        <v>0.36328461538461537</v>
      </c>
      <c r="DU48" s="47">
        <v>0.30709230769230766</v>
      </c>
      <c r="DV48" s="47">
        <v>0.18781538461538463</v>
      </c>
      <c r="DW48" s="47">
        <v>0.17079230769230769</v>
      </c>
      <c r="DX48" s="47">
        <v>0.24170823076923076</v>
      </c>
      <c r="DY48" s="47">
        <v>0.16117115384615385</v>
      </c>
      <c r="DZ48" s="47">
        <v>8.0568769230769222E-2</v>
      </c>
      <c r="EA48" s="47">
        <v>-3.2616153846153845E-3</v>
      </c>
      <c r="EB48" s="47">
        <v>0.164353</v>
      </c>
      <c r="EC48" s="47">
        <v>0.45622107692307701</v>
      </c>
      <c r="ED48" s="47">
        <v>0.49290753846153851</v>
      </c>
      <c r="EE48" s="47">
        <v>0.11927692307692307</v>
      </c>
      <c r="EF48" s="47">
        <v>0.63820653846153852</v>
      </c>
      <c r="EG48" s="47">
        <v>1.0219579999999999</v>
      </c>
      <c r="EH48" s="47">
        <v>0.67996400000000001</v>
      </c>
      <c r="EI48" s="47">
        <v>1.0187913846153849</v>
      </c>
      <c r="EJ48" s="47">
        <v>0.72494069230769231</v>
      </c>
      <c r="EK48" s="45">
        <v>0.58154375000000003</v>
      </c>
      <c r="EL48" s="45">
        <v>0.42547499999999999</v>
      </c>
      <c r="EM48" s="45">
        <v>0.41396250000000007</v>
      </c>
      <c r="EN48" s="45">
        <v>0.38220000000000004</v>
      </c>
      <c r="EO48" s="45">
        <v>0.26239374999999998</v>
      </c>
      <c r="EP48" s="45">
        <v>0.23544999999999999</v>
      </c>
      <c r="EQ48" s="45">
        <v>0.20653668750000001</v>
      </c>
      <c r="ER48" s="45">
        <v>0.167988375</v>
      </c>
      <c r="ES48" s="45">
        <v>5.3510937500000001E-2</v>
      </c>
      <c r="ET48" s="45">
        <v>1.35958125E-2</v>
      </c>
      <c r="EU48" s="45">
        <v>0.154751375</v>
      </c>
      <c r="EV48" s="45">
        <v>0.37789656249999998</v>
      </c>
      <c r="EW48" s="45">
        <v>0.42329399999999995</v>
      </c>
      <c r="EX48" s="45">
        <v>0.11980625</v>
      </c>
      <c r="EY48" s="45">
        <v>0.52152106249999997</v>
      </c>
      <c r="EZ48" s="45">
        <v>0.92177374999999995</v>
      </c>
      <c r="FA48" s="45">
        <v>0.74891881249999992</v>
      </c>
      <c r="FB48" s="45">
        <v>0.93207706250000011</v>
      </c>
      <c r="FC48" s="45">
        <v>0.78231212499999991</v>
      </c>
      <c r="FD48" s="47">
        <v>0.61665000000000003</v>
      </c>
      <c r="FE48" s="47">
        <v>0.42702500000000004</v>
      </c>
      <c r="FF48" s="47">
        <v>0.42030000000000006</v>
      </c>
      <c r="FG48" s="47">
        <v>0.36940624999999994</v>
      </c>
      <c r="FH48" s="47">
        <v>0.27353750000000004</v>
      </c>
      <c r="FI48" s="47">
        <v>0.23540624999999998</v>
      </c>
      <c r="FJ48" s="47">
        <v>0.250666</v>
      </c>
      <c r="FK48" s="47">
        <v>0.18929075000000001</v>
      </c>
      <c r="FL48" s="47">
        <v>7.2364937500000004E-2</v>
      </c>
      <c r="FM48" s="47">
        <v>7.9412500000000004E-3</v>
      </c>
      <c r="FN48" s="47">
        <v>0.18160324999999999</v>
      </c>
      <c r="FO48" s="47">
        <v>0.38539562499999996</v>
      </c>
      <c r="FP48" s="47">
        <v>0.44737731250000012</v>
      </c>
      <c r="FQ48" s="47">
        <v>9.5868750000000003E-2</v>
      </c>
      <c r="FR48" s="47">
        <v>0.67027425000000007</v>
      </c>
      <c r="FS48" s="47">
        <v>0.96007256250000006</v>
      </c>
      <c r="FT48" s="47">
        <v>0.72347031250000016</v>
      </c>
      <c r="FU48" s="47">
        <v>0.96573581249999996</v>
      </c>
      <c r="FV48" s="47">
        <v>0.76558468749999997</v>
      </c>
      <c r="FW48" s="47">
        <v>0.59218636363636346</v>
      </c>
      <c r="FX48" s="47">
        <v>0.38728181818181823</v>
      </c>
      <c r="FY48" s="47">
        <v>0.39469090909090904</v>
      </c>
      <c r="FZ48" s="47">
        <v>0.34260000000000002</v>
      </c>
      <c r="GA48" s="47">
        <v>0.25771363636363642</v>
      </c>
      <c r="GB48" s="47">
        <v>0.21859545454545451</v>
      </c>
      <c r="GC48" s="47">
        <v>0.26695772727272726</v>
      </c>
      <c r="GD48" s="47">
        <v>0.20002095454545457</v>
      </c>
      <c r="GE48" s="47">
        <v>6.1274181818181811E-2</v>
      </c>
      <c r="GF48" s="47">
        <v>-9.4862727272727269E-3</v>
      </c>
      <c r="GG48" s="47">
        <v>0.20913204545454545</v>
      </c>
      <c r="GH48" s="47">
        <v>0.39345336363636357</v>
      </c>
      <c r="GI48" s="47">
        <v>0.46065009090909081</v>
      </c>
      <c r="GJ48" s="47">
        <v>8.4886363636363635E-2</v>
      </c>
      <c r="GK48" s="47">
        <v>0.72986218181818185</v>
      </c>
      <c r="GL48" s="47">
        <v>1.0494325454545455</v>
      </c>
      <c r="GM48" s="47">
        <v>0.78452240909090887</v>
      </c>
      <c r="GN48" s="47">
        <v>1.0406793181818184</v>
      </c>
      <c r="GO48" s="47">
        <v>0.82152604545454555</v>
      </c>
      <c r="GP48" s="47">
        <v>0.55892173913043475</v>
      </c>
      <c r="GQ48" s="47">
        <v>0.35703043478260865</v>
      </c>
      <c r="GR48" s="47">
        <v>0.3151565217391305</v>
      </c>
      <c r="GS48" s="47">
        <v>0.31636956521739135</v>
      </c>
      <c r="GT48" s="47">
        <v>0.22189999999999999</v>
      </c>
      <c r="GU48" s="47">
        <v>0.1923478260869565</v>
      </c>
      <c r="GV48" s="47">
        <v>0.2766576086956522</v>
      </c>
      <c r="GW48" s="47">
        <v>0.27864147826086955</v>
      </c>
      <c r="GX48" s="47">
        <v>6.0478304347826084E-2</v>
      </c>
      <c r="GY48" s="47">
        <v>6.2542869565217402E-2</v>
      </c>
      <c r="GZ48" s="47">
        <v>0.22009904347826084</v>
      </c>
      <c r="HA48" s="47">
        <v>0.43136517391304352</v>
      </c>
      <c r="HB48" s="47">
        <v>0.48755756521739124</v>
      </c>
      <c r="HC48" s="47">
        <v>9.4469565217391305E-2</v>
      </c>
      <c r="HD48" s="47">
        <v>0.77077847826086943</v>
      </c>
      <c r="HE48" s="47">
        <v>0.79462704347826085</v>
      </c>
      <c r="HF48" s="47">
        <v>0.80174247826086953</v>
      </c>
      <c r="HG48" s="47">
        <v>0.83158913043478255</v>
      </c>
      <c r="HH48" s="47">
        <v>0.83772052173913047</v>
      </c>
      <c r="HI48" s="45">
        <v>0.55355483870967714</v>
      </c>
      <c r="HJ48" s="45">
        <v>0.31353548387096775</v>
      </c>
      <c r="HK48" s="45">
        <v>0.22428064516129032</v>
      </c>
      <c r="HL48" s="45">
        <v>0.22169677419354841</v>
      </c>
      <c r="HM48" s="45">
        <v>0.18169032258064524</v>
      </c>
      <c r="HN48" s="45">
        <v>0.16125806451612903</v>
      </c>
      <c r="HO48" s="45">
        <v>0.42558748387096795</v>
      </c>
      <c r="HP48" s="45">
        <v>0.42303990322580642</v>
      </c>
      <c r="HQ48" s="45">
        <v>0.17127541935483864</v>
      </c>
      <c r="HR48" s="45">
        <v>0.16766654838709691</v>
      </c>
      <c r="HS48" s="45">
        <v>0.27563290322580641</v>
      </c>
      <c r="HT48" s="45">
        <v>0.50413293548387106</v>
      </c>
      <c r="HU48" s="45">
        <v>0.54703825806451634</v>
      </c>
      <c r="HV48" s="45">
        <v>4.000645161290322E-2</v>
      </c>
      <c r="HW48" s="45">
        <v>1.5172727741935488</v>
      </c>
      <c r="HX48" s="45">
        <v>0.65844370967741916</v>
      </c>
      <c r="HY48" s="45">
        <v>0.65519570967741947</v>
      </c>
      <c r="HZ48" s="45">
        <v>0.73156567741935496</v>
      </c>
      <c r="IA48" s="45">
        <v>0.72977341935483875</v>
      </c>
      <c r="IB48" s="48">
        <v>43.712857143000001</v>
      </c>
      <c r="IC48" s="48">
        <v>42.48</v>
      </c>
      <c r="ID48" s="48">
        <v>104.92857143000001</v>
      </c>
      <c r="IE48" s="48">
        <f t="shared" si="47"/>
        <v>26.071428569999995</v>
      </c>
      <c r="IF48" s="48">
        <f t="shared" si="29"/>
        <v>11.029254619211322</v>
      </c>
      <c r="IG48" s="47">
        <v>0.56369999999999998</v>
      </c>
      <c r="IH48" s="47">
        <v>0.30120000000000002</v>
      </c>
      <c r="II48" s="47">
        <v>0.1477</v>
      </c>
      <c r="IJ48" s="47">
        <v>0.16550000000000001</v>
      </c>
      <c r="IK48" s="47">
        <v>0.1424</v>
      </c>
      <c r="IL48" s="47">
        <v>0.1283</v>
      </c>
      <c r="IM48" s="47">
        <v>0.54310000000000003</v>
      </c>
      <c r="IN48" s="47">
        <v>0.58450000000000002</v>
      </c>
      <c r="IO48" s="47">
        <v>0.29010000000000002</v>
      </c>
      <c r="IP48" s="47">
        <v>0.34379999999999999</v>
      </c>
      <c r="IQ48" s="47">
        <v>0.30209999999999998</v>
      </c>
      <c r="IR48" s="47">
        <v>0.59440000000000004</v>
      </c>
      <c r="IS48" s="47">
        <v>0.62690000000000001</v>
      </c>
      <c r="IT48" s="47">
        <v>2.3E-2</v>
      </c>
      <c r="IU48" s="47">
        <v>2.4344999999999999</v>
      </c>
      <c r="IV48" s="47">
        <v>0.51880000000000004</v>
      </c>
      <c r="IW48" s="47">
        <v>0.55900000000000005</v>
      </c>
      <c r="IX48" s="47">
        <v>0.62990000000000002</v>
      </c>
      <c r="IY48" s="47">
        <v>0.6613</v>
      </c>
      <c r="IZ48" s="48">
        <v>37.03</v>
      </c>
      <c r="JA48" s="48">
        <v>37.357826086999999</v>
      </c>
      <c r="JB48" s="48">
        <v>105.90434783000001</v>
      </c>
      <c r="JC48" s="48">
        <f t="shared" si="30"/>
        <v>41.095652169999994</v>
      </c>
      <c r="JD48" s="48">
        <f t="shared" si="31"/>
        <v>24.020408693364999</v>
      </c>
      <c r="JE48" s="47">
        <v>0.44419999999999993</v>
      </c>
      <c r="JF48" s="47">
        <v>0.21532058823529412</v>
      </c>
      <c r="JG48" s="47">
        <v>0.10135882352941179</v>
      </c>
      <c r="JH48" s="47">
        <v>0.11406176470588232</v>
      </c>
      <c r="JI48" s="47">
        <v>9.6741176470588219E-2</v>
      </c>
      <c r="JJ48" s="47">
        <v>8.3120588235294099E-2</v>
      </c>
      <c r="JK48" s="47">
        <v>0.58804935294117633</v>
      </c>
      <c r="JL48" s="47">
        <v>0.62645652941176477</v>
      </c>
      <c r="JM48" s="47">
        <v>0.30573232352941182</v>
      </c>
      <c r="JN48" s="47">
        <v>0.35934526470588235</v>
      </c>
      <c r="JO48" s="47">
        <v>0.34590400000000004</v>
      </c>
      <c r="JP48" s="47">
        <v>0.63987844117647064</v>
      </c>
      <c r="JQ48" s="47">
        <v>0.68250129411764704</v>
      </c>
      <c r="JR48" s="47">
        <v>1.7320588235294115E-2</v>
      </c>
      <c r="JS48" s="47">
        <v>2.9237102647058815</v>
      </c>
      <c r="JT48" s="47">
        <v>0.55343414705882343</v>
      </c>
      <c r="JU48" s="47">
        <v>0.58998349999999999</v>
      </c>
      <c r="JV48" s="47">
        <v>0.66760923529411764</v>
      </c>
      <c r="JW48" s="47">
        <v>0.69504061764705871</v>
      </c>
      <c r="JX48" s="48">
        <v>40.11</v>
      </c>
      <c r="JY48" s="48">
        <v>40.549999999999997</v>
      </c>
      <c r="JZ48" s="48">
        <v>125.44666667</v>
      </c>
      <c r="KA48" s="48">
        <f t="shared" si="32"/>
        <v>40.553333330000001</v>
      </c>
      <c r="KB48" s="48">
        <f t="shared" si="33"/>
        <v>25.404900453990248</v>
      </c>
      <c r="KC48" s="47">
        <v>0.55683921568627459</v>
      </c>
      <c r="KD48" s="47">
        <v>0.25243333333333329</v>
      </c>
      <c r="KE48" s="47">
        <v>8.9349019607843153E-2</v>
      </c>
      <c r="KF48" s="47">
        <v>0.10651960784313724</v>
      </c>
      <c r="KG48" s="47">
        <v>0.10021960784313726</v>
      </c>
      <c r="KH48" s="47">
        <v>8.6664705882352921E-2</v>
      </c>
      <c r="KI48" s="47">
        <v>0.67410823529411767</v>
      </c>
      <c r="KJ48" s="47">
        <v>0.72075509803921589</v>
      </c>
      <c r="KK48" s="47">
        <v>0.40307256862745094</v>
      </c>
      <c r="KL48" s="47">
        <v>0.4760639803921568</v>
      </c>
      <c r="KM48" s="47">
        <v>0.37471101960784325</v>
      </c>
      <c r="KN48" s="47">
        <v>0.69113086274509783</v>
      </c>
      <c r="KO48" s="47">
        <v>0.7271010588235296</v>
      </c>
      <c r="KP48" s="47">
        <v>6.2999999999999983E-3</v>
      </c>
      <c r="KQ48" s="47">
        <v>4.2725105686274514</v>
      </c>
      <c r="KR48" s="47">
        <v>0.52069490196078427</v>
      </c>
      <c r="KS48" s="47">
        <v>0.5578243529411766</v>
      </c>
      <c r="KT48" s="47">
        <v>0.65116186274509802</v>
      </c>
      <c r="KU48" s="47">
        <v>0.67827905882352935</v>
      </c>
      <c r="KV48" s="48">
        <v>38.380000000000003</v>
      </c>
      <c r="KW48" s="48">
        <v>40.062727273</v>
      </c>
      <c r="KX48" s="48">
        <v>112.50681818</v>
      </c>
      <c r="KY48" s="48">
        <f t="shared" si="44"/>
        <v>58.493181820000004</v>
      </c>
      <c r="KZ48" s="48">
        <f t="shared" si="45"/>
        <v>42.15925899729978</v>
      </c>
      <c r="LA48" s="47">
        <v>0.54557222222222224</v>
      </c>
      <c r="LB48" s="47">
        <v>0.25038333333333335</v>
      </c>
      <c r="LC48" s="47">
        <v>7.612222222222223E-2</v>
      </c>
      <c r="LD48" s="47">
        <v>0.10779999999999999</v>
      </c>
      <c r="LE48" s="47">
        <v>0.10136666666666666</v>
      </c>
      <c r="LF48" s="47">
        <v>9.031111111111112E-2</v>
      </c>
      <c r="LG48" s="47">
        <v>0.66802577777777783</v>
      </c>
      <c r="LH48" s="47">
        <v>0.75377227777777778</v>
      </c>
      <c r="LI48" s="47">
        <v>0.39613155555555563</v>
      </c>
      <c r="LJ48" s="47">
        <v>0.53250588888888883</v>
      </c>
      <c r="LK48" s="47">
        <v>0.37035700000000005</v>
      </c>
      <c r="LL48" s="47">
        <v>0.68489183333333348</v>
      </c>
      <c r="LM48" s="47">
        <v>0.71478044444444455</v>
      </c>
      <c r="LN48" s="47">
        <v>6.4333333333333343E-3</v>
      </c>
      <c r="LO48" s="47">
        <v>4.0713711111111106</v>
      </c>
      <c r="LP48" s="47">
        <v>0.49173583333333315</v>
      </c>
      <c r="LQ48" s="47">
        <v>0.55472183333333325</v>
      </c>
      <c r="LR48" s="47">
        <v>0.62861216666666664</v>
      </c>
      <c r="LS48" s="47">
        <v>0.67460872222222212</v>
      </c>
      <c r="LT48" s="47">
        <f t="shared" si="34"/>
        <v>0.47938668564199877</v>
      </c>
      <c r="LU48" s="48">
        <v>29.085000000000001</v>
      </c>
      <c r="LV48" s="48">
        <v>42.47</v>
      </c>
      <c r="LW48" s="48">
        <v>104.83125</v>
      </c>
      <c r="LX48" s="48">
        <f t="shared" si="56"/>
        <v>84.168750000000003</v>
      </c>
      <c r="LY48" s="48">
        <f t="shared" si="35"/>
        <v>63.444070405208336</v>
      </c>
      <c r="LZ48" s="47">
        <v>0.62640952380952397</v>
      </c>
      <c r="MA48" s="47">
        <v>0.25975714285714285</v>
      </c>
      <c r="MB48" s="47">
        <v>6.2200000000000012E-2</v>
      </c>
      <c r="MC48" s="47">
        <v>9.5342857142857146E-2</v>
      </c>
      <c r="MD48" s="47">
        <v>8.7752380952380943E-2</v>
      </c>
      <c r="ME48" s="47">
        <v>7.9785714285714279E-2</v>
      </c>
      <c r="MF48" s="47">
        <v>0.73192504761904775</v>
      </c>
      <c r="MG48" s="47">
        <v>0.81470023809523817</v>
      </c>
      <c r="MH48" s="47">
        <v>0.45606919047619038</v>
      </c>
      <c r="MI48" s="47">
        <v>0.60531919047619043</v>
      </c>
      <c r="MJ48" s="47">
        <v>0.41469404761904771</v>
      </c>
      <c r="MK48" s="47">
        <v>0.75075680952380952</v>
      </c>
      <c r="ML48" s="47">
        <v>0.77122461904761896</v>
      </c>
      <c r="MM48" s="47">
        <v>7.5904761904761883E-3</v>
      </c>
      <c r="MN48" s="47">
        <v>5.5563929047619034</v>
      </c>
      <c r="MO48" s="47">
        <v>0.51083347619047625</v>
      </c>
      <c r="MP48" s="47">
        <v>0.56806900000000005</v>
      </c>
      <c r="MQ48" s="47">
        <v>0.65400661904761914</v>
      </c>
      <c r="MR48" s="47">
        <v>0.69447061904761898</v>
      </c>
      <c r="MS48" s="47">
        <f t="shared" si="36"/>
        <v>0.6877061408228885</v>
      </c>
      <c r="MT48" s="48">
        <v>38</v>
      </c>
      <c r="MU48" s="48">
        <v>38.68</v>
      </c>
      <c r="MV48" s="48">
        <v>114.4</v>
      </c>
      <c r="MW48" s="48">
        <f t="shared" si="57"/>
        <v>74.599999999999994</v>
      </c>
      <c r="MX48" s="45">
        <f t="shared" si="37"/>
        <v>60.776637761904766</v>
      </c>
      <c r="MY48" s="47">
        <v>0.54686060606060605</v>
      </c>
      <c r="MZ48" s="47">
        <v>0.22855454545454554</v>
      </c>
      <c r="NA48" s="47">
        <v>6.1121212121212132E-2</v>
      </c>
      <c r="NB48" s="47">
        <v>8.426363636363636E-2</v>
      </c>
      <c r="NC48" s="47">
        <v>8.3051515151515168E-2</v>
      </c>
      <c r="ND48" s="47">
        <v>7.522424242424243E-2</v>
      </c>
      <c r="NE48" s="47">
        <v>0.72982636363636377</v>
      </c>
      <c r="NF48" s="47">
        <v>0.79474912121212127</v>
      </c>
      <c r="NG48" s="47">
        <v>0.4565968181818183</v>
      </c>
      <c r="NH48" s="47">
        <v>0.57168378787878782</v>
      </c>
      <c r="NI48" s="47">
        <v>0.41066106060606067</v>
      </c>
      <c r="NJ48" s="47">
        <v>0.732786696969697</v>
      </c>
      <c r="NK48" s="47">
        <v>0.75530657575757576</v>
      </c>
      <c r="NL48" s="47">
        <v>1.2121212121212119E-3</v>
      </c>
      <c r="NM48" s="47">
        <v>5.4905709090909101</v>
      </c>
      <c r="NN48" s="47">
        <v>0.51819193939393937</v>
      </c>
      <c r="NO48" s="47">
        <v>0.56361318181818187</v>
      </c>
      <c r="NP48" s="47">
        <v>0.65825860606060593</v>
      </c>
      <c r="NQ48" s="47">
        <v>0.69049175757575731</v>
      </c>
      <c r="NR48" s="47">
        <f t="shared" si="38"/>
        <v>0.51818312606481309</v>
      </c>
      <c r="NS48" s="47">
        <v>0.57389767441860473</v>
      </c>
      <c r="NT48" s="47">
        <v>0.26124186046511627</v>
      </c>
      <c r="NU48" s="47">
        <v>5.7790697674418592E-2</v>
      </c>
      <c r="NV48" s="47">
        <v>9.2625581395348822E-2</v>
      </c>
      <c r="NW48" s="47">
        <v>8.6199999999999957E-2</v>
      </c>
      <c r="NX48" s="47">
        <v>7.6599999999999988E-2</v>
      </c>
      <c r="NY48" s="47">
        <v>0.71894165116279063</v>
      </c>
      <c r="NZ48" s="47">
        <v>0.81235316279069758</v>
      </c>
      <c r="OA48" s="47">
        <v>0.47367151162790699</v>
      </c>
      <c r="OB48" s="47">
        <v>0.63259148837209311</v>
      </c>
      <c r="OC48" s="47">
        <v>0.37301599999999996</v>
      </c>
      <c r="OD48" s="47">
        <v>0.73537393023255804</v>
      </c>
      <c r="OE48" s="47">
        <v>0.76183558139534902</v>
      </c>
      <c r="OF48" s="47">
        <v>6.4255813953488393E-3</v>
      </c>
      <c r="OG48" s="47">
        <v>5.187041744186045</v>
      </c>
      <c r="OH48" s="47">
        <v>0.45972574418604617</v>
      </c>
      <c r="OI48" s="47">
        <v>0.51899181395348826</v>
      </c>
      <c r="OJ48" s="47">
        <v>0.60631646511627912</v>
      </c>
      <c r="OK48" s="47">
        <v>0.64947995348837195</v>
      </c>
      <c r="OL48" s="47">
        <f t="shared" si="39"/>
        <v>0.76725210069720673</v>
      </c>
      <c r="OM48" s="47">
        <v>131.17241379310346</v>
      </c>
      <c r="ON48" s="48">
        <f>AR48-OM48+2</f>
        <v>71.827586206896541</v>
      </c>
      <c r="OO48" s="48">
        <f t="shared" si="40"/>
        <v>58.34936683079389</v>
      </c>
      <c r="OP48" s="47">
        <v>0.59921499999999994</v>
      </c>
      <c r="OQ48" s="47">
        <v>0.24743250000000008</v>
      </c>
      <c r="OR48" s="47">
        <v>4.7082500000000013E-2</v>
      </c>
      <c r="OS48" s="47">
        <v>7.6412500000000022E-2</v>
      </c>
      <c r="OT48" s="47">
        <v>7.5242500000000004E-2</v>
      </c>
      <c r="OU48" s="47">
        <v>7.047249999999998E-2</v>
      </c>
      <c r="OV48" s="47">
        <v>0.77209385000000019</v>
      </c>
      <c r="OW48" s="47">
        <v>0.85153967500000038</v>
      </c>
      <c r="OX48" s="47">
        <v>0.52557624999999975</v>
      </c>
      <c r="OY48" s="47">
        <v>0.67587647500000025</v>
      </c>
      <c r="OZ48" s="47">
        <v>0.41539334999999999</v>
      </c>
      <c r="PA48" s="47">
        <v>0.77473829999999966</v>
      </c>
      <c r="PB48" s="47">
        <v>0.78829839999999995</v>
      </c>
      <c r="PC48" s="47">
        <v>1.1699999999999992E-3</v>
      </c>
      <c r="PD48" s="47">
        <v>6.8460778250000001</v>
      </c>
      <c r="PE48" s="47">
        <v>0.48837457500000009</v>
      </c>
      <c r="PF48" s="47">
        <v>0.53826445000000012</v>
      </c>
      <c r="PG48" s="47">
        <v>0.63837057500000005</v>
      </c>
      <c r="PH48" s="47">
        <v>0.67362830000000018</v>
      </c>
      <c r="PI48" s="47">
        <f t="shared" si="41"/>
        <v>0.87314650124781013</v>
      </c>
      <c r="PJ48" s="48">
        <v>120.54545454545455</v>
      </c>
      <c r="PK48" s="48">
        <f t="shared" si="55"/>
        <v>82.454545454545453</v>
      </c>
      <c r="PL48" s="45">
        <f t="shared" si="42"/>
        <v>70.213316838636388</v>
      </c>
    </row>
    <row r="49" spans="1:428" x14ac:dyDescent="0.25">
      <c r="A49" s="45">
        <v>48</v>
      </c>
      <c r="B49" s="45">
        <v>6</v>
      </c>
      <c r="C49" s="45">
        <v>106</v>
      </c>
      <c r="D49" s="45">
        <v>1</v>
      </c>
      <c r="E49" s="45" t="s">
        <v>66</v>
      </c>
      <c r="F49" s="45">
        <v>5</v>
      </c>
      <c r="G49" s="45">
        <f t="shared" si="7"/>
        <v>89.600000000000009</v>
      </c>
      <c r="H49" s="46">
        <v>80</v>
      </c>
      <c r="I49" s="46">
        <v>-9999</v>
      </c>
      <c r="J49" s="46">
        <v>-9999</v>
      </c>
      <c r="K49" s="46">
        <v>-9999</v>
      </c>
      <c r="L49" s="46">
        <v>-9999</v>
      </c>
      <c r="M49" s="46">
        <v>-9999</v>
      </c>
      <c r="N49" s="46">
        <v>-9999</v>
      </c>
      <c r="O49" s="48">
        <v>7.6</v>
      </c>
      <c r="P49" s="48">
        <v>7.6</v>
      </c>
      <c r="Q49" s="48">
        <v>7.6</v>
      </c>
      <c r="R49" s="48">
        <v>33.666666666666664</v>
      </c>
      <c r="S49" s="48">
        <v>40.666666666666664</v>
      </c>
      <c r="T49" s="48">
        <v>42</v>
      </c>
      <c r="U49" s="48">
        <v>52.666666666666664</v>
      </c>
      <c r="V49" s="48">
        <v>59</v>
      </c>
      <c r="W49" s="48">
        <v>67</v>
      </c>
      <c r="X49" s="48">
        <v>70.666666666666671</v>
      </c>
      <c r="Y49" s="48">
        <v>77.666666666666671</v>
      </c>
      <c r="Z49" s="48">
        <v>77.333333333333329</v>
      </c>
      <c r="AA49" s="48">
        <v>84</v>
      </c>
      <c r="AB49" s="48">
        <v>87.333333333333329</v>
      </c>
      <c r="AC49" s="48">
        <v>96.666666666666671</v>
      </c>
      <c r="AD49" s="48">
        <v>89</v>
      </c>
      <c r="AE49" s="48">
        <v>98.333333333333329</v>
      </c>
      <c r="AF49" s="48">
        <f t="shared" si="8"/>
        <v>84.555555555555557</v>
      </c>
      <c r="AG49" s="48">
        <f t="shared" si="9"/>
        <v>84.555555555555557</v>
      </c>
      <c r="AH49" s="48">
        <v>88.333333333333329</v>
      </c>
      <c r="AI49" s="48">
        <v>99.333333333333329</v>
      </c>
      <c r="AJ49" s="48">
        <v>131</v>
      </c>
      <c r="AK49" s="48">
        <v>147</v>
      </c>
      <c r="AL49" s="48">
        <v>166</v>
      </c>
      <c r="AM49" s="48">
        <v>171</v>
      </c>
      <c r="AN49" s="48">
        <v>178</v>
      </c>
      <c r="AO49" s="48">
        <v>189</v>
      </c>
      <c r="AP49" s="48">
        <v>199</v>
      </c>
      <c r="AQ49" s="48">
        <v>199</v>
      </c>
      <c r="AR49" s="48">
        <v>201</v>
      </c>
      <c r="AS49" s="48">
        <v>203</v>
      </c>
      <c r="AT49" s="43">
        <v>-9999</v>
      </c>
      <c r="AU49" s="43">
        <v>-9999</v>
      </c>
      <c r="AV49" s="43">
        <v>-9999</v>
      </c>
      <c r="AW49" s="43">
        <v>-9999</v>
      </c>
      <c r="AX49" s="43">
        <v>-9999</v>
      </c>
      <c r="AY49" s="43">
        <v>-9999</v>
      </c>
      <c r="AZ49" s="43">
        <v>-9999</v>
      </c>
      <c r="BA49" s="43">
        <v>-9999</v>
      </c>
      <c r="BB49" s="43">
        <v>-9999</v>
      </c>
      <c r="BC49" s="43">
        <v>-9999</v>
      </c>
      <c r="BD49" s="43">
        <v>-9999</v>
      </c>
      <c r="BE49" s="43">
        <v>-9999</v>
      </c>
      <c r="BF49" s="43">
        <v>-9999</v>
      </c>
      <c r="BG49" s="43">
        <v>-9999</v>
      </c>
      <c r="BH49" s="43">
        <v>-9999</v>
      </c>
      <c r="BI49" s="43">
        <v>-9999</v>
      </c>
      <c r="BJ49" s="43">
        <v>-9999</v>
      </c>
      <c r="BK49" s="43">
        <v>-9999</v>
      </c>
      <c r="BL49" s="43">
        <v>-9999</v>
      </c>
      <c r="BM49" s="43">
        <v>-9999</v>
      </c>
      <c r="BN49" s="43">
        <v>-9999</v>
      </c>
      <c r="BO49" s="43">
        <v>-9999</v>
      </c>
      <c r="BP49" s="43">
        <v>-9999</v>
      </c>
      <c r="BQ49" s="43">
        <v>-9999</v>
      </c>
      <c r="BR49" s="43">
        <v>-9999</v>
      </c>
      <c r="BS49" s="43">
        <v>-9999</v>
      </c>
      <c r="BT49" s="43">
        <v>-9999</v>
      </c>
      <c r="BU49" s="43">
        <v>-9999</v>
      </c>
      <c r="BV49" s="43">
        <v>-9999</v>
      </c>
      <c r="BW49" s="43">
        <v>-9999</v>
      </c>
      <c r="BX49" s="48">
        <v>303.85999999999996</v>
      </c>
      <c r="BY49" s="45">
        <v>15</v>
      </c>
      <c r="BZ49" s="45">
        <v>347.96</v>
      </c>
      <c r="CA49" s="45">
        <v>109</v>
      </c>
      <c r="CB49" s="45">
        <v>102.28000000000002</v>
      </c>
      <c r="CC49" s="45">
        <v>335.63</v>
      </c>
      <c r="CD49" s="45">
        <v>193.62</v>
      </c>
      <c r="CE49" s="45">
        <v>155.54</v>
      </c>
      <c r="CF49" s="48">
        <f t="shared" si="10"/>
        <v>1524.9019607843138</v>
      </c>
      <c r="CG49" s="48">
        <f t="shared" si="11"/>
        <v>1361.5196078431372</v>
      </c>
      <c r="CH49" s="48">
        <f t="shared" si="51"/>
        <v>2979.0196078431368</v>
      </c>
      <c r="CI49" s="48">
        <f t="shared" si="1"/>
        <v>3411.372549019608</v>
      </c>
      <c r="CJ49" s="48">
        <f t="shared" si="12"/>
        <v>1002.7450980392158</v>
      </c>
      <c r="CK49" s="48">
        <f t="shared" si="12"/>
        <v>3290.4901960784314</v>
      </c>
      <c r="CL49" s="48">
        <f t="shared" si="13"/>
        <v>10683.627450980392</v>
      </c>
      <c r="CM49" s="48">
        <f t="shared" si="14"/>
        <v>1898.2352941176471</v>
      </c>
      <c r="CN49" s="48">
        <v>104.4</v>
      </c>
      <c r="CO49" s="48">
        <v>69.44</v>
      </c>
      <c r="CP49" s="48">
        <f t="shared" si="15"/>
        <v>19.78</v>
      </c>
      <c r="CQ49" s="45">
        <v>3.27</v>
      </c>
      <c r="CR49" s="45">
        <f t="shared" si="16"/>
        <v>97.413941176470573</v>
      </c>
      <c r="CS49" s="45">
        <v>1.18</v>
      </c>
      <c r="CT49" s="45">
        <f t="shared" si="17"/>
        <v>40.25419607843137</v>
      </c>
      <c r="CU49" s="45">
        <v>1.88</v>
      </c>
      <c r="CV49" s="45">
        <f t="shared" si="18"/>
        <v>18.851607843137256</v>
      </c>
      <c r="CW49" s="45">
        <v>4.24</v>
      </c>
      <c r="CX49" s="45">
        <f t="shared" si="19"/>
        <v>80.485176470588243</v>
      </c>
      <c r="CY49" s="48">
        <f t="shared" si="20"/>
        <v>237.00492156862745</v>
      </c>
      <c r="CZ49" s="48">
        <f t="shared" si="21"/>
        <v>211.61153711484593</v>
      </c>
      <c r="DA49" s="45">
        <v>16.7</v>
      </c>
      <c r="DB49" s="48">
        <v>4.8</v>
      </c>
      <c r="DC49" s="45">
        <f t="shared" si="22"/>
        <v>4136.4361917228198</v>
      </c>
      <c r="DD49" s="45">
        <v>1.8</v>
      </c>
      <c r="DE49" s="45">
        <f t="shared" si="23"/>
        <v>0.375</v>
      </c>
      <c r="DF49" s="45">
        <f t="shared" si="24"/>
        <v>1551.1635718960576</v>
      </c>
      <c r="DG49" s="46">
        <v>-9999</v>
      </c>
      <c r="DH49" s="45">
        <v>3151.8249999999998</v>
      </c>
      <c r="DI49" s="45">
        <f t="shared" si="25"/>
        <v>1166.17525</v>
      </c>
      <c r="DJ49" s="45">
        <f t="shared" si="26"/>
        <v>1329.4397849999998</v>
      </c>
      <c r="DK49" s="46">
        <v>-9999</v>
      </c>
      <c r="DL49" s="47">
        <v>2.2799999999999998</v>
      </c>
      <c r="DM49" s="47">
        <f t="shared" si="27"/>
        <v>2.2199999999999998</v>
      </c>
      <c r="DN49" s="47">
        <v>2270</v>
      </c>
      <c r="DO49" s="47">
        <f t="shared" si="52"/>
        <v>0.46249999999999997</v>
      </c>
      <c r="DP49" s="45">
        <f t="shared" si="53"/>
        <v>1964.8071910683393</v>
      </c>
      <c r="DQ49" s="45">
        <f t="shared" si="54"/>
        <v>1956.1896156689172</v>
      </c>
      <c r="DR49" s="47">
        <v>0.53126428571428586</v>
      </c>
      <c r="DS49" s="47">
        <v>0.37794285714285714</v>
      </c>
      <c r="DT49" s="47">
        <v>0.3854785714285715</v>
      </c>
      <c r="DU49" s="47">
        <v>0.32232857142857141</v>
      </c>
      <c r="DV49" s="47">
        <v>0.19877857142857144</v>
      </c>
      <c r="DW49" s="47">
        <v>0.18169285714285713</v>
      </c>
      <c r="DX49" s="47">
        <v>0.24466835714285715</v>
      </c>
      <c r="DY49" s="47">
        <v>0.15894578571428572</v>
      </c>
      <c r="DZ49" s="47">
        <v>7.9230714285714279E-2</v>
      </c>
      <c r="EA49" s="47">
        <v>-1.0023571428571429E-2</v>
      </c>
      <c r="EB49" s="47">
        <v>0.1686712142857143</v>
      </c>
      <c r="EC49" s="47">
        <v>0.45538214285714285</v>
      </c>
      <c r="ED49" s="47">
        <v>0.49025799999999997</v>
      </c>
      <c r="EE49" s="47">
        <v>0.12354999999999998</v>
      </c>
      <c r="EF49" s="47">
        <v>0.64819385714285715</v>
      </c>
      <c r="EG49" s="47">
        <v>1.060290142857143</v>
      </c>
      <c r="EH49" s="47">
        <v>0.68826778571428571</v>
      </c>
      <c r="EI49" s="47">
        <v>1.0509046428571429</v>
      </c>
      <c r="EJ49" s="47">
        <v>0.73258564285714289</v>
      </c>
      <c r="EK49" s="45">
        <v>0.5479733333333332</v>
      </c>
      <c r="EL49" s="45">
        <v>0.39877333333333342</v>
      </c>
      <c r="EM49" s="45">
        <v>0.39027333333333325</v>
      </c>
      <c r="EN49" s="45">
        <v>0.35614000000000001</v>
      </c>
      <c r="EO49" s="45">
        <v>0.24900666666666668</v>
      </c>
      <c r="EP49" s="45">
        <v>0.22332666666666659</v>
      </c>
      <c r="EQ49" s="45">
        <v>0.21183486666666662</v>
      </c>
      <c r="ER49" s="45">
        <v>0.16761126666666662</v>
      </c>
      <c r="ES49" s="45">
        <v>5.6402066666666681E-2</v>
      </c>
      <c r="ET49" s="45">
        <v>1.0585266666666671E-2</v>
      </c>
      <c r="EU49" s="45">
        <v>0.15731446666666668</v>
      </c>
      <c r="EV49" s="45">
        <v>0.37481979999999993</v>
      </c>
      <c r="EW49" s="45">
        <v>0.42049206666666655</v>
      </c>
      <c r="EX49" s="45">
        <v>0.10713333333333336</v>
      </c>
      <c r="EY49" s="45">
        <v>0.53839106666666647</v>
      </c>
      <c r="EZ49" s="45">
        <v>0.94059959999999976</v>
      </c>
      <c r="FA49" s="45">
        <v>0.74134919999999982</v>
      </c>
      <c r="FB49" s="45">
        <v>0.9483925999999997</v>
      </c>
      <c r="FC49" s="45">
        <v>0.77606479999999989</v>
      </c>
      <c r="FD49" s="47">
        <v>0.60812195121951218</v>
      </c>
      <c r="FE49" s="47">
        <v>0.42127317073170717</v>
      </c>
      <c r="FF49" s="47">
        <v>0.41121951219512193</v>
      </c>
      <c r="FG49" s="47">
        <v>0.36632195121951217</v>
      </c>
      <c r="FH49" s="47">
        <v>0.26910487804878053</v>
      </c>
      <c r="FI49" s="47">
        <v>0.23322682926829261</v>
      </c>
      <c r="FJ49" s="47">
        <v>0.24806626829268297</v>
      </c>
      <c r="FK49" s="47">
        <v>0.19271758536585365</v>
      </c>
      <c r="FL49" s="47">
        <v>6.9722024390243886E-2</v>
      </c>
      <c r="FM49" s="47">
        <v>1.1653951219512198E-2</v>
      </c>
      <c r="FN49" s="47">
        <v>0.1814852195121951</v>
      </c>
      <c r="FO49" s="47">
        <v>0.3862554390243903</v>
      </c>
      <c r="FP49" s="47">
        <v>0.44532714634146353</v>
      </c>
      <c r="FQ49" s="47">
        <v>9.7217073170731694E-2</v>
      </c>
      <c r="FR49" s="47">
        <v>0.66073317073170745</v>
      </c>
      <c r="FS49" s="47">
        <v>0.94512214634146363</v>
      </c>
      <c r="FT49" s="47">
        <v>0.73129429268292701</v>
      </c>
      <c r="FU49" s="47">
        <v>0.95323658536585387</v>
      </c>
      <c r="FV49" s="47">
        <v>0.77222124390243896</v>
      </c>
      <c r="FW49" s="47">
        <v>0.61101666666666676</v>
      </c>
      <c r="FX49" s="47">
        <v>0.3999166666666667</v>
      </c>
      <c r="FY49" s="47">
        <v>0.41109166666666663</v>
      </c>
      <c r="FZ49" s="47">
        <v>0.35892916666666669</v>
      </c>
      <c r="GA49" s="47">
        <v>0.26426249999999996</v>
      </c>
      <c r="GB49" s="47">
        <v>0.22652916666666667</v>
      </c>
      <c r="GC49" s="47">
        <v>0.25976674999999994</v>
      </c>
      <c r="GD49" s="47">
        <v>0.19547120833333334</v>
      </c>
      <c r="GE49" s="47">
        <v>5.3939583333333325E-2</v>
      </c>
      <c r="GF49" s="47">
        <v>-1.3844124999999999E-2</v>
      </c>
      <c r="GG49" s="47">
        <v>0.20877162500000002</v>
      </c>
      <c r="GH49" s="47">
        <v>0.39601987499999991</v>
      </c>
      <c r="GI49" s="47">
        <v>0.45890408333333327</v>
      </c>
      <c r="GJ49" s="47">
        <v>9.4666666666666677E-2</v>
      </c>
      <c r="GK49" s="47">
        <v>0.7027403333333333</v>
      </c>
      <c r="GL49" s="47">
        <v>1.0717072499999998</v>
      </c>
      <c r="GM49" s="47">
        <v>0.80440112499999994</v>
      </c>
      <c r="GN49" s="47">
        <v>1.0592552500000001</v>
      </c>
      <c r="GO49" s="47">
        <v>0.83807683333333316</v>
      </c>
      <c r="GP49" s="47">
        <v>0.57068636363636371</v>
      </c>
      <c r="GQ49" s="47">
        <v>0.36208181818181812</v>
      </c>
      <c r="GR49" s="47">
        <v>0.30140454545454537</v>
      </c>
      <c r="GS49" s="47">
        <v>0.3093227272727273</v>
      </c>
      <c r="GT49" s="47">
        <v>0.21751363636363633</v>
      </c>
      <c r="GU49" s="47">
        <v>0.18840909090909089</v>
      </c>
      <c r="GV49" s="47">
        <v>0.29662550000000004</v>
      </c>
      <c r="GW49" s="47">
        <v>0.30846572727272731</v>
      </c>
      <c r="GX49" s="47">
        <v>7.8521045454545468E-2</v>
      </c>
      <c r="GY49" s="47">
        <v>9.1497909090909102E-2</v>
      </c>
      <c r="GZ49" s="47">
        <v>0.22339181818181819</v>
      </c>
      <c r="HA49" s="47">
        <v>0.44771890909090911</v>
      </c>
      <c r="HB49" s="47">
        <v>0.50320318181818191</v>
      </c>
      <c r="HC49" s="47">
        <v>9.180909090909091E-2</v>
      </c>
      <c r="HD49" s="47">
        <v>0.84664636363636359</v>
      </c>
      <c r="HE49" s="47">
        <v>0.7254549545454545</v>
      </c>
      <c r="HF49" s="47">
        <v>0.75428918181818194</v>
      </c>
      <c r="HG49" s="47">
        <v>0.77533890909090897</v>
      </c>
      <c r="HH49" s="47">
        <v>0.79889995454545459</v>
      </c>
      <c r="HI49" s="45">
        <v>0.58878387096774165</v>
      </c>
      <c r="HJ49" s="45">
        <v>0.32317419354838695</v>
      </c>
      <c r="HK49" s="45">
        <v>0.20143870967741936</v>
      </c>
      <c r="HL49" s="45">
        <v>0.20779354838709679</v>
      </c>
      <c r="HM49" s="45">
        <v>0.17722258064516128</v>
      </c>
      <c r="HN49" s="45">
        <v>0.15851290322580644</v>
      </c>
      <c r="HO49" s="45">
        <v>0.47765012903225823</v>
      </c>
      <c r="HP49" s="45">
        <v>0.48983377419354845</v>
      </c>
      <c r="HQ49" s="45">
        <v>0.21690341935483878</v>
      </c>
      <c r="HR49" s="45">
        <v>0.23210470967741942</v>
      </c>
      <c r="HS49" s="45">
        <v>0.29114351612903239</v>
      </c>
      <c r="HT49" s="45">
        <v>0.53679032258064552</v>
      </c>
      <c r="HU49" s="45">
        <v>0.57524996774193582</v>
      </c>
      <c r="HV49" s="45">
        <v>3.0570967741935476E-2</v>
      </c>
      <c r="HW49" s="45">
        <v>1.8385939677419361</v>
      </c>
      <c r="HX49" s="45">
        <v>0.59621083870967762</v>
      </c>
      <c r="HY49" s="45">
        <v>0.61093329032258048</v>
      </c>
      <c r="HZ49" s="45">
        <v>0.68709887096774191</v>
      </c>
      <c r="IA49" s="45">
        <v>0.69852132258064514</v>
      </c>
      <c r="IB49" s="48">
        <v>41.706153845999999</v>
      </c>
      <c r="IC49" s="48">
        <v>42.543076923000001</v>
      </c>
      <c r="ID49" s="48">
        <v>104.21538461999999</v>
      </c>
      <c r="IE49" s="48">
        <f t="shared" si="47"/>
        <v>26.784615380000005</v>
      </c>
      <c r="IF49" s="48">
        <f t="shared" si="29"/>
        <v>13.120009241907967</v>
      </c>
      <c r="IG49" s="47">
        <v>0.63019999999999998</v>
      </c>
      <c r="IH49" s="47">
        <v>0.33100000000000002</v>
      </c>
      <c r="II49" s="47">
        <v>0.13600000000000001</v>
      </c>
      <c r="IJ49" s="47">
        <v>0.1661</v>
      </c>
      <c r="IK49" s="47">
        <v>0.1406</v>
      </c>
      <c r="IL49" s="47">
        <v>0.13389999999999999</v>
      </c>
      <c r="IM49" s="47">
        <v>0.58220000000000005</v>
      </c>
      <c r="IN49" s="47">
        <v>0.64429999999999998</v>
      </c>
      <c r="IO49" s="47">
        <v>0.33139999999999997</v>
      </c>
      <c r="IP49" s="47">
        <v>0.41720000000000002</v>
      </c>
      <c r="IQ49" s="47">
        <v>0.31109999999999999</v>
      </c>
      <c r="IR49" s="47">
        <v>0.63460000000000005</v>
      </c>
      <c r="IS49" s="47">
        <v>0.64900000000000002</v>
      </c>
      <c r="IT49" s="47">
        <v>2.5499999999999998E-2</v>
      </c>
      <c r="IU49" s="47">
        <v>2.7976999999999999</v>
      </c>
      <c r="IV49" s="47">
        <v>0.48299999999999998</v>
      </c>
      <c r="IW49" s="47">
        <v>0.53439999999999999</v>
      </c>
      <c r="IX49" s="47">
        <v>0.60560000000000003</v>
      </c>
      <c r="IY49" s="47">
        <v>0.64480000000000004</v>
      </c>
      <c r="IZ49" s="48">
        <v>37.017142857000003</v>
      </c>
      <c r="JA49" s="48">
        <v>37.362857142999999</v>
      </c>
      <c r="JB49" s="48">
        <v>102.39642857</v>
      </c>
      <c r="JC49" s="48">
        <f t="shared" si="30"/>
        <v>44.603571430000002</v>
      </c>
      <c r="JD49" s="48">
        <f t="shared" si="31"/>
        <v>28.738081072349001</v>
      </c>
      <c r="JE49" s="47">
        <v>0.50071627906976746</v>
      </c>
      <c r="JF49" s="47">
        <v>0.23530697674418599</v>
      </c>
      <c r="JG49" s="47">
        <v>9.3834883720930226E-2</v>
      </c>
      <c r="JH49" s="47">
        <v>0.11197209302325584</v>
      </c>
      <c r="JI49" s="47">
        <v>9.7146511627906953E-2</v>
      </c>
      <c r="JJ49" s="47">
        <v>8.6588372093023253E-2</v>
      </c>
      <c r="JK49" s="47">
        <v>0.63342625581395351</v>
      </c>
      <c r="JL49" s="47">
        <v>0.68341730232558118</v>
      </c>
      <c r="JM49" s="47">
        <v>0.35416879069767443</v>
      </c>
      <c r="JN49" s="47">
        <v>0.42905304651162796</v>
      </c>
      <c r="JO49" s="47">
        <v>0.36022658139534874</v>
      </c>
      <c r="JP49" s="47">
        <v>0.67412165116279055</v>
      </c>
      <c r="JQ49" s="47">
        <v>0.70446011627906957</v>
      </c>
      <c r="JR49" s="47">
        <v>1.4825581395348834E-2</v>
      </c>
      <c r="JS49" s="47">
        <v>3.4772809069767452</v>
      </c>
      <c r="JT49" s="47">
        <v>0.52706583720930233</v>
      </c>
      <c r="JU49" s="47">
        <v>0.5685570697674418</v>
      </c>
      <c r="JV49" s="47">
        <v>0.65177783720930238</v>
      </c>
      <c r="JW49" s="47">
        <v>0.682292488372093</v>
      </c>
      <c r="JX49" s="48">
        <v>40.11</v>
      </c>
      <c r="JY49" s="48">
        <v>40.501176471000001</v>
      </c>
      <c r="JZ49" s="48">
        <v>119.08529412</v>
      </c>
      <c r="KA49" s="48">
        <f t="shared" si="32"/>
        <v>46.91470588</v>
      </c>
      <c r="KB49" s="48">
        <f t="shared" si="33"/>
        <v>32.06232173190768</v>
      </c>
      <c r="KC49" s="47">
        <v>0.63555600000000012</v>
      </c>
      <c r="KD49" s="47">
        <v>0.28208199999999994</v>
      </c>
      <c r="KE49" s="47">
        <v>8.157399999999998E-2</v>
      </c>
      <c r="KF49" s="47">
        <v>0.10837399999999998</v>
      </c>
      <c r="KG49" s="47">
        <v>0.102546</v>
      </c>
      <c r="KH49" s="47">
        <v>9.0625999999999984E-2</v>
      </c>
      <c r="KI49" s="47">
        <v>0.70768799999999987</v>
      </c>
      <c r="KJ49" s="47">
        <v>0.77150290000000021</v>
      </c>
      <c r="KK49" s="47">
        <v>0.44352836000000012</v>
      </c>
      <c r="KL49" s="47">
        <v>0.54994312000000001</v>
      </c>
      <c r="KM49" s="47">
        <v>0.38517582000000011</v>
      </c>
      <c r="KN49" s="47">
        <v>0.72127802000000008</v>
      </c>
      <c r="KO49" s="47">
        <v>0.74975315999999992</v>
      </c>
      <c r="KP49" s="47">
        <v>5.8279999999999998E-3</v>
      </c>
      <c r="KQ49" s="47">
        <v>4.8650069799999995</v>
      </c>
      <c r="KR49" s="47">
        <v>0.49959218000000005</v>
      </c>
      <c r="KS49" s="47">
        <v>0.54452475999999994</v>
      </c>
      <c r="KT49" s="47">
        <v>0.63862960000000013</v>
      </c>
      <c r="KU49" s="47">
        <v>0.67107276000000016</v>
      </c>
      <c r="KV49" s="48">
        <v>38.36</v>
      </c>
      <c r="KW49" s="48">
        <v>39.833750000000002</v>
      </c>
      <c r="KX49" s="48">
        <v>108.3625</v>
      </c>
      <c r="KY49" s="48">
        <f t="shared" si="44"/>
        <v>62.637500000000003</v>
      </c>
      <c r="KZ49" s="48">
        <f t="shared" si="45"/>
        <v>48.325012898750018</v>
      </c>
      <c r="LA49" s="47">
        <v>0.5757181818181818</v>
      </c>
      <c r="LB49" s="47">
        <v>0.26168636363636361</v>
      </c>
      <c r="LC49" s="47">
        <v>8.0054545454545475E-2</v>
      </c>
      <c r="LD49" s="47">
        <v>0.11127272727272727</v>
      </c>
      <c r="LE49" s="47">
        <v>0.1048409090909091</v>
      </c>
      <c r="LF49" s="47">
        <v>9.4499999999999987E-2</v>
      </c>
      <c r="LG49" s="47">
        <v>0.67414390909090893</v>
      </c>
      <c r="LH49" s="47">
        <v>0.75405836363636358</v>
      </c>
      <c r="LI49" s="47">
        <v>0.40199068181818193</v>
      </c>
      <c r="LJ49" s="47">
        <v>0.53011609090909095</v>
      </c>
      <c r="LK49" s="47">
        <v>0.37395699999999993</v>
      </c>
      <c r="LL49" s="47">
        <v>0.69033422727272731</v>
      </c>
      <c r="LM49" s="47">
        <v>0.71643659090909106</v>
      </c>
      <c r="LN49" s="47">
        <v>6.4318181818181809E-3</v>
      </c>
      <c r="LO49" s="47">
        <v>4.1803160909090895</v>
      </c>
      <c r="LP49" s="47">
        <v>0.49598113636363639</v>
      </c>
      <c r="LQ49" s="47">
        <v>0.55477872727272726</v>
      </c>
      <c r="LR49" s="47">
        <v>0.63275931818181819</v>
      </c>
      <c r="LS49" s="47">
        <v>0.67556949999999993</v>
      </c>
      <c r="LT49" s="47">
        <f t="shared" si="34"/>
        <v>0.49539136456548183</v>
      </c>
      <c r="LU49" s="48">
        <v>43.49</v>
      </c>
      <c r="LV49" s="48">
        <v>42.47</v>
      </c>
      <c r="LW49" s="48">
        <v>125.2</v>
      </c>
      <c r="LX49" s="48">
        <f t="shared" si="56"/>
        <v>63.8</v>
      </c>
      <c r="LY49" s="48">
        <f t="shared" si="35"/>
        <v>48.108923599999997</v>
      </c>
      <c r="LZ49" s="47">
        <v>0.66387272727272739</v>
      </c>
      <c r="MA49" s="47">
        <v>0.27609999999999996</v>
      </c>
      <c r="MB49" s="47">
        <v>6.2431818181818192E-2</v>
      </c>
      <c r="MC49" s="47">
        <v>9.9195454545454531E-2</v>
      </c>
      <c r="MD49" s="47">
        <v>9.4004545454545466E-2</v>
      </c>
      <c r="ME49" s="47">
        <v>8.7559090909090906E-2</v>
      </c>
      <c r="MF49" s="47">
        <v>0.73973249999999979</v>
      </c>
      <c r="MG49" s="47">
        <v>0.82765422727272731</v>
      </c>
      <c r="MH49" s="47">
        <v>0.47093645454545457</v>
      </c>
      <c r="MI49" s="47">
        <v>0.63046018181818186</v>
      </c>
      <c r="MJ49" s="47">
        <v>0.41242131818181815</v>
      </c>
      <c r="MK49" s="47">
        <v>0.75159477272727271</v>
      </c>
      <c r="ML49" s="47">
        <v>0.76659577272727286</v>
      </c>
      <c r="MM49" s="47">
        <v>5.1909090909090915E-3</v>
      </c>
      <c r="MN49" s="47">
        <v>5.6955473636363632</v>
      </c>
      <c r="MO49" s="47">
        <v>0.49832963636363647</v>
      </c>
      <c r="MP49" s="47">
        <v>0.55754877272727277</v>
      </c>
      <c r="MQ49" s="47">
        <v>0.64462731818181807</v>
      </c>
      <c r="MR49" s="47">
        <v>0.68654568181818165</v>
      </c>
      <c r="MS49" s="47">
        <f t="shared" si="36"/>
        <v>0.78846199635966463</v>
      </c>
      <c r="MT49" s="48">
        <v>37.99</v>
      </c>
      <c r="MU49" s="48">
        <v>38.65</v>
      </c>
      <c r="MV49" s="48">
        <v>107.82857143</v>
      </c>
      <c r="MW49" s="48">
        <f t="shared" si="57"/>
        <v>81.171428570000003</v>
      </c>
      <c r="MX49" s="45">
        <f t="shared" si="37"/>
        <v>67.181875989726734</v>
      </c>
      <c r="MY49" s="47">
        <v>0.58333611111111106</v>
      </c>
      <c r="MZ49" s="47">
        <v>0.24436666666666668</v>
      </c>
      <c r="NA49" s="47">
        <v>6.192499999999998E-2</v>
      </c>
      <c r="NB49" s="47">
        <v>8.8538888888888889E-2</v>
      </c>
      <c r="NC49" s="47">
        <v>8.8688888888888873E-2</v>
      </c>
      <c r="ND49" s="47">
        <v>8.0022222222222217E-2</v>
      </c>
      <c r="NE49" s="47">
        <v>0.73613441666666668</v>
      </c>
      <c r="NF49" s="47">
        <v>0.8074318055555556</v>
      </c>
      <c r="NG49" s="47">
        <v>0.46753247222222222</v>
      </c>
      <c r="NH49" s="47">
        <v>0.59454788888888865</v>
      </c>
      <c r="NI49" s="47">
        <v>0.40956172222222231</v>
      </c>
      <c r="NJ49" s="47">
        <v>0.73529419444444455</v>
      </c>
      <c r="NK49" s="47">
        <v>0.75810791666666666</v>
      </c>
      <c r="NL49" s="47">
        <v>-1.500000000000001E-4</v>
      </c>
      <c r="NM49" s="47">
        <v>5.5971189999999993</v>
      </c>
      <c r="NN49" s="47">
        <v>0.50737724999999989</v>
      </c>
      <c r="NO49" s="47">
        <v>0.55645005555555549</v>
      </c>
      <c r="NP49" s="47">
        <v>0.65031297222222229</v>
      </c>
      <c r="NQ49" s="47">
        <v>0.68512488888888878</v>
      </c>
      <c r="NR49" s="47">
        <f t="shared" si="38"/>
        <v>0.59696146981862797</v>
      </c>
      <c r="NS49" s="47">
        <v>0.58516500000000016</v>
      </c>
      <c r="NT49" s="47">
        <v>0.26658249999999989</v>
      </c>
      <c r="NU49" s="47">
        <v>5.8757499999999997E-2</v>
      </c>
      <c r="NV49" s="47">
        <v>9.670750000000003E-2</v>
      </c>
      <c r="NW49" s="47">
        <v>8.8300000000000017E-2</v>
      </c>
      <c r="NX49" s="47">
        <v>8.1290000000000015E-2</v>
      </c>
      <c r="NY49" s="47">
        <v>0.71545847500000004</v>
      </c>
      <c r="NZ49" s="47">
        <v>0.81643672499999997</v>
      </c>
      <c r="OA49" s="47">
        <v>0.46708307500000001</v>
      </c>
      <c r="OB49" s="47">
        <v>0.63778294999999985</v>
      </c>
      <c r="OC49" s="47">
        <v>0.37345877499999997</v>
      </c>
      <c r="OD49" s="47">
        <v>0.73646842499999998</v>
      </c>
      <c r="OE49" s="47">
        <v>0.75482064999999998</v>
      </c>
      <c r="OF49" s="47">
        <v>8.4075000000000018E-3</v>
      </c>
      <c r="OG49" s="47">
        <v>5.0616626249999994</v>
      </c>
      <c r="OH49" s="47">
        <v>0.45740167500000001</v>
      </c>
      <c r="OI49" s="47">
        <v>0.52182840000000008</v>
      </c>
      <c r="OJ49" s="47">
        <v>0.60459062500000016</v>
      </c>
      <c r="OK49" s="47">
        <v>0.65151602499999994</v>
      </c>
      <c r="OL49" s="47">
        <f t="shared" si="39"/>
        <v>0.78875662894098553</v>
      </c>
      <c r="OM49" s="47">
        <v>130.69565217391303</v>
      </c>
      <c r="ON49" s="48">
        <f>AR49-OM49+2</f>
        <v>72.304347826086968</v>
      </c>
      <c r="OO49" s="48">
        <f t="shared" si="40"/>
        <v>59.031924942391313</v>
      </c>
      <c r="OP49" s="47">
        <v>0.60936285714285698</v>
      </c>
      <c r="OQ49" s="47">
        <v>0.25611142857142866</v>
      </c>
      <c r="OR49" s="47">
        <v>4.6897142857142859E-2</v>
      </c>
      <c r="OS49" s="47">
        <v>8.0582857142857164E-2</v>
      </c>
      <c r="OT49" s="47">
        <v>7.7982857142857118E-2</v>
      </c>
      <c r="OU49" s="47">
        <v>7.3531428571428567E-2</v>
      </c>
      <c r="OV49" s="47">
        <v>0.76600822857142847</v>
      </c>
      <c r="OW49" s="47">
        <v>0.85652148571428577</v>
      </c>
      <c r="OX49" s="47">
        <v>0.52071011428571434</v>
      </c>
      <c r="OY49" s="47">
        <v>0.68918311428571422</v>
      </c>
      <c r="OZ49" s="47">
        <v>0.40815205714285707</v>
      </c>
      <c r="PA49" s="47">
        <v>0.77237674285714275</v>
      </c>
      <c r="PB49" s="47">
        <v>0.78402325714285692</v>
      </c>
      <c r="PC49" s="47">
        <v>2.6000000000000007E-3</v>
      </c>
      <c r="PD49" s="47">
        <v>6.5721606285714298</v>
      </c>
      <c r="PE49" s="47">
        <v>0.47670691428571416</v>
      </c>
      <c r="PF49" s="47">
        <v>0.53279920000000003</v>
      </c>
      <c r="PG49" s="47">
        <v>0.62812137142857138</v>
      </c>
      <c r="PH49" s="47">
        <v>0.66798645714285709</v>
      </c>
      <c r="PI49" s="47">
        <f t="shared" si="41"/>
        <v>0.95082967188288814</v>
      </c>
      <c r="PJ49" s="48">
        <v>121.75</v>
      </c>
      <c r="PK49" s="48">
        <f t="shared" si="55"/>
        <v>81.25</v>
      </c>
      <c r="PL49" s="45">
        <f t="shared" si="42"/>
        <v>69.592370714285721</v>
      </c>
    </row>
    <row r="50" spans="1:428" x14ac:dyDescent="0.25">
      <c r="A50" s="45">
        <v>49</v>
      </c>
      <c r="B50" s="45">
        <v>7</v>
      </c>
      <c r="C50" s="45">
        <v>107</v>
      </c>
      <c r="D50" s="45">
        <v>1</v>
      </c>
      <c r="E50" s="45" t="s">
        <v>63</v>
      </c>
      <c r="F50" s="45">
        <v>1</v>
      </c>
      <c r="G50" s="45">
        <f t="shared" si="7"/>
        <v>0</v>
      </c>
      <c r="H50" s="46">
        <v>0</v>
      </c>
      <c r="I50" s="45">
        <v>1.2673487251880973</v>
      </c>
      <c r="J50" s="47">
        <v>7.3506226060909645</v>
      </c>
      <c r="K50" s="45">
        <v>0.81262451504666</v>
      </c>
      <c r="L50" s="45">
        <v>19.534444793960358</v>
      </c>
      <c r="M50" s="45">
        <v>0.55788005578800548</v>
      </c>
      <c r="N50" s="47">
        <v>1.7755605621714405</v>
      </c>
      <c r="O50" s="48">
        <v>0</v>
      </c>
      <c r="P50" s="48">
        <v>0</v>
      </c>
      <c r="Q50" s="48">
        <v>0</v>
      </c>
      <c r="R50" s="48">
        <v>28.666666666666668</v>
      </c>
      <c r="S50" s="48">
        <v>40</v>
      </c>
      <c r="T50" s="48">
        <v>37.666666666666664</v>
      </c>
      <c r="U50" s="48">
        <v>51.666666666666664</v>
      </c>
      <c r="V50" s="48">
        <v>51.333333333333336</v>
      </c>
      <c r="W50" s="48">
        <v>61.666666666666664</v>
      </c>
      <c r="X50" s="48">
        <v>61.666666666666664</v>
      </c>
      <c r="Y50" s="48">
        <v>73</v>
      </c>
      <c r="Z50" s="48">
        <v>70.333333333333329</v>
      </c>
      <c r="AA50" s="48">
        <v>82</v>
      </c>
      <c r="AB50" s="48">
        <v>83.666666666666671</v>
      </c>
      <c r="AC50" s="48">
        <v>93.666666666666671</v>
      </c>
      <c r="AD50" s="48">
        <v>91.666666666666671</v>
      </c>
      <c r="AE50" s="48">
        <v>100.66666666666667</v>
      </c>
      <c r="AF50" s="48">
        <f t="shared" si="8"/>
        <v>81.8888888888889</v>
      </c>
      <c r="AG50" s="48">
        <f t="shared" si="9"/>
        <v>81.8888888888889</v>
      </c>
      <c r="AH50" s="48">
        <v>83</v>
      </c>
      <c r="AI50" s="48">
        <v>94.333333333333329</v>
      </c>
      <c r="AJ50" s="48">
        <v>131</v>
      </c>
      <c r="AK50" s="48">
        <v>147</v>
      </c>
      <c r="AL50" s="48">
        <v>166</v>
      </c>
      <c r="AM50" s="48">
        <v>171</v>
      </c>
      <c r="AN50" s="48">
        <v>178</v>
      </c>
      <c r="AO50" s="48">
        <v>189</v>
      </c>
      <c r="AP50" s="48">
        <v>199</v>
      </c>
      <c r="AQ50" s="48">
        <v>199</v>
      </c>
      <c r="AR50" s="48">
        <v>201</v>
      </c>
      <c r="AS50" s="48">
        <v>203</v>
      </c>
      <c r="AT50" s="49">
        <v>50</v>
      </c>
      <c r="AU50" s="49">
        <v>40.200000000000003</v>
      </c>
      <c r="AV50" s="49">
        <v>39.6</v>
      </c>
      <c r="AW50" s="49">
        <v>44.6</v>
      </c>
      <c r="AX50" s="49">
        <v>47.3</v>
      </c>
      <c r="AY50" s="49">
        <v>39.4</v>
      </c>
      <c r="AZ50" s="49">
        <v>46.6</v>
      </c>
      <c r="BA50" s="49">
        <v>43.8</v>
      </c>
      <c r="BB50" s="49">
        <v>44.4</v>
      </c>
      <c r="BC50" s="49">
        <v>41.7</v>
      </c>
      <c r="BD50" s="45">
        <v>4.0999999999999996</v>
      </c>
      <c r="BE50" s="45">
        <v>5.65</v>
      </c>
      <c r="BF50" s="44">
        <v>4.74</v>
      </c>
      <c r="BG50" s="45">
        <v>4.57</v>
      </c>
      <c r="BH50" s="45">
        <v>4.2699999999999996</v>
      </c>
      <c r="BI50" s="45">
        <v>4.2</v>
      </c>
      <c r="BJ50" s="45">
        <v>4.2300000000000004</v>
      </c>
      <c r="BK50" s="45">
        <v>4.24</v>
      </c>
      <c r="BL50" s="45">
        <v>4.0999999999999996</v>
      </c>
      <c r="BM50" s="45">
        <v>3.52</v>
      </c>
      <c r="BN50" s="45">
        <v>29234.538152610443</v>
      </c>
      <c r="BO50" s="45">
        <v>16076.2</v>
      </c>
      <c r="BP50" s="49">
        <v>17283.880597014922</v>
      </c>
      <c r="BQ50" s="45">
        <v>12129.659318637276</v>
      </c>
      <c r="BR50" s="45">
        <v>9274.8258706467659</v>
      </c>
      <c r="BS50" s="45">
        <v>7018.9431704885346</v>
      </c>
      <c r="BT50" s="49">
        <v>9830.0399201596811</v>
      </c>
      <c r="BU50" s="49">
        <v>5027</v>
      </c>
      <c r="BV50" s="49">
        <v>3937.8621378621378</v>
      </c>
      <c r="BW50" s="49">
        <v>426.73545966228897</v>
      </c>
      <c r="BX50" s="48">
        <v>263.71999999999997</v>
      </c>
      <c r="BY50" s="45">
        <v>14</v>
      </c>
      <c r="BZ50" s="45">
        <v>290.88</v>
      </c>
      <c r="CA50" s="45">
        <v>87</v>
      </c>
      <c r="CB50" s="45">
        <v>82.399999999999991</v>
      </c>
      <c r="CC50" s="45">
        <v>253.8</v>
      </c>
      <c r="CD50" s="45">
        <v>146.95999999999998</v>
      </c>
      <c r="CE50" s="45">
        <v>119.46</v>
      </c>
      <c r="CF50" s="48">
        <f t="shared" si="10"/>
        <v>1171.1764705882354</v>
      </c>
      <c r="CG50" s="48">
        <f t="shared" si="11"/>
        <v>1045.6932773109243</v>
      </c>
      <c r="CH50" s="48">
        <f t="shared" si="51"/>
        <v>2585.4901960784309</v>
      </c>
      <c r="CI50" s="48">
        <f t="shared" si="1"/>
        <v>2851.7647058823532</v>
      </c>
      <c r="CJ50" s="48">
        <f t="shared" si="12"/>
        <v>807.84313725490188</v>
      </c>
      <c r="CK50" s="48">
        <f t="shared" si="12"/>
        <v>2488.2352941176468</v>
      </c>
      <c r="CL50" s="48">
        <f t="shared" si="13"/>
        <v>8733.3333333333321</v>
      </c>
      <c r="CM50" s="48">
        <f t="shared" si="14"/>
        <v>1440.7843137254899</v>
      </c>
      <c r="CN50" s="48">
        <v>66.819999999999993</v>
      </c>
      <c r="CO50" s="48">
        <v>76.760000000000005</v>
      </c>
      <c r="CP50" s="48">
        <f t="shared" si="15"/>
        <v>3.3799999999999812</v>
      </c>
      <c r="CQ50" s="45">
        <v>3.11</v>
      </c>
      <c r="CR50" s="45">
        <f t="shared" si="16"/>
        <v>80.408745098039205</v>
      </c>
      <c r="CS50" s="45">
        <v>1.05</v>
      </c>
      <c r="CT50" s="45">
        <f t="shared" si="17"/>
        <v>29.943529411764711</v>
      </c>
      <c r="CU50" s="45">
        <v>1.71</v>
      </c>
      <c r="CV50" s="45">
        <f t="shared" si="18"/>
        <v>13.814117647058822</v>
      </c>
      <c r="CW50" s="45">
        <v>4.0199999999999996</v>
      </c>
      <c r="CX50" s="45">
        <f t="shared" si="19"/>
        <v>57.919529411764685</v>
      </c>
      <c r="CY50" s="48">
        <f t="shared" si="20"/>
        <v>182.08592156862744</v>
      </c>
      <c r="CZ50" s="48">
        <f t="shared" si="21"/>
        <v>162.5767156862745</v>
      </c>
      <c r="DA50" s="45">
        <v>18.3</v>
      </c>
      <c r="DB50" s="48">
        <v>4.96</v>
      </c>
      <c r="DC50" s="45">
        <f t="shared" si="22"/>
        <v>3900.6065873495518</v>
      </c>
      <c r="DD50" s="45">
        <v>1.82</v>
      </c>
      <c r="DE50" s="45">
        <f t="shared" si="23"/>
        <v>0.36693548387096775</v>
      </c>
      <c r="DF50" s="45">
        <f t="shared" si="24"/>
        <v>1431.2709655193921</v>
      </c>
      <c r="DG50" s="45">
        <v>3725.1270833333324</v>
      </c>
      <c r="DH50" s="45">
        <v>3479.6875</v>
      </c>
      <c r="DI50" s="45">
        <f t="shared" si="25"/>
        <v>1287.484375</v>
      </c>
      <c r="DJ50" s="45">
        <f t="shared" si="26"/>
        <v>1467.7321874999998</v>
      </c>
      <c r="DK50" s="45">
        <f t="shared" si="43"/>
        <v>1378.2970208333329</v>
      </c>
      <c r="DL50" s="47">
        <v>2.5</v>
      </c>
      <c r="DM50" s="47">
        <f t="shared" si="27"/>
        <v>2.44</v>
      </c>
      <c r="DN50" s="47">
        <v>2288</v>
      </c>
      <c r="DO50" s="47">
        <f t="shared" si="52"/>
        <v>0.49193548387096775</v>
      </c>
      <c r="DP50" s="45">
        <f t="shared" si="53"/>
        <v>1966.0315460431209</v>
      </c>
      <c r="DQ50" s="45">
        <f t="shared" si="54"/>
        <v>1799.3120709386642</v>
      </c>
      <c r="DR50" s="47">
        <v>0.55153999999999992</v>
      </c>
      <c r="DS50" s="47">
        <v>0.39444000000000001</v>
      </c>
      <c r="DT50" s="47">
        <v>0.40617333333333333</v>
      </c>
      <c r="DU50" s="47">
        <v>0.33999999999999997</v>
      </c>
      <c r="DV50" s="47">
        <v>0.20531333333333335</v>
      </c>
      <c r="DW50" s="47">
        <v>0.19130666666666665</v>
      </c>
      <c r="DX50" s="47">
        <v>0.23711313333333331</v>
      </c>
      <c r="DY50" s="47">
        <v>0.15161893333333332</v>
      </c>
      <c r="DZ50" s="47">
        <v>7.3987333333333336E-2</v>
      </c>
      <c r="EA50" s="47">
        <v>-1.4792599999999999E-2</v>
      </c>
      <c r="EB50" s="47">
        <v>0.16602753333333334</v>
      </c>
      <c r="EC50" s="47">
        <v>0.45728546666666675</v>
      </c>
      <c r="ED50" s="47">
        <v>0.48480393333333338</v>
      </c>
      <c r="EE50" s="47">
        <v>0.13468666666666665</v>
      </c>
      <c r="EF50" s="47">
        <v>0.62213573333333338</v>
      </c>
      <c r="EG50" s="47">
        <v>1.0962379999999998</v>
      </c>
      <c r="EH50" s="47">
        <v>0.69967060000000003</v>
      </c>
      <c r="EI50" s="47">
        <v>1.0822203333333333</v>
      </c>
      <c r="EJ50" s="47">
        <v>0.74200679999999997</v>
      </c>
      <c r="EK50" s="45">
        <v>0.56294117647058828</v>
      </c>
      <c r="EL50" s="45">
        <v>0.40811764705882353</v>
      </c>
      <c r="EM50" s="45">
        <v>0.40525294117647048</v>
      </c>
      <c r="EN50" s="45">
        <v>0.3679882352941175</v>
      </c>
      <c r="EO50" s="45">
        <v>0.25573529411764712</v>
      </c>
      <c r="EP50" s="45">
        <v>0.23304117647058822</v>
      </c>
      <c r="EQ50" s="45">
        <v>0.20935682352941179</v>
      </c>
      <c r="ER50" s="45">
        <v>0.16272270588235296</v>
      </c>
      <c r="ES50" s="45">
        <v>5.1708588235294145E-2</v>
      </c>
      <c r="ET50" s="45">
        <v>3.4268235294117656E-3</v>
      </c>
      <c r="EU50" s="45">
        <v>0.15936805882352945</v>
      </c>
      <c r="EV50" s="45">
        <v>0.37512847058823529</v>
      </c>
      <c r="EW50" s="45">
        <v>0.4143342352941175</v>
      </c>
      <c r="EX50" s="45">
        <v>0.11225294117647064</v>
      </c>
      <c r="EY50" s="45">
        <v>0.53026305882352964</v>
      </c>
      <c r="EZ50" s="45">
        <v>0.97863264705882358</v>
      </c>
      <c r="FA50" s="45">
        <v>0.76026258823529413</v>
      </c>
      <c r="FB50" s="45">
        <v>0.98110264705882355</v>
      </c>
      <c r="FC50" s="45">
        <v>0.79275499999999999</v>
      </c>
      <c r="FD50" s="47">
        <v>0.6415238095238095</v>
      </c>
      <c r="FE50" s="47">
        <v>0.45462142857142851</v>
      </c>
      <c r="FF50" s="47">
        <v>0.45019523809523804</v>
      </c>
      <c r="FG50" s="47">
        <v>0.40127857142857143</v>
      </c>
      <c r="FH50" s="47">
        <v>0.28629285714285713</v>
      </c>
      <c r="FI50" s="47">
        <v>0.25193333333333329</v>
      </c>
      <c r="FJ50" s="47">
        <v>0.23023107142857144</v>
      </c>
      <c r="FK50" s="47">
        <v>0.17511404761904764</v>
      </c>
      <c r="FL50" s="47">
        <v>6.2273309523809516E-2</v>
      </c>
      <c r="FM50" s="47">
        <v>4.8588571428571439E-3</v>
      </c>
      <c r="FN50" s="47">
        <v>0.17040052380952386</v>
      </c>
      <c r="FO50" s="47">
        <v>0.38274538095238098</v>
      </c>
      <c r="FP50" s="47">
        <v>0.43587399999999998</v>
      </c>
      <c r="FQ50" s="47">
        <v>0.11498571428571427</v>
      </c>
      <c r="FR50" s="47">
        <v>0.59886157142857166</v>
      </c>
      <c r="FS50" s="47">
        <v>0.9751456666666668</v>
      </c>
      <c r="FT50" s="47">
        <v>0.74042552380952364</v>
      </c>
      <c r="FU50" s="47">
        <v>0.97849173809523848</v>
      </c>
      <c r="FV50" s="47">
        <v>0.77787900000000021</v>
      </c>
      <c r="FW50" s="47">
        <v>0.65235882352941177</v>
      </c>
      <c r="FX50" s="47">
        <v>0.43744705882352941</v>
      </c>
      <c r="FY50" s="47">
        <v>0.44714117647058826</v>
      </c>
      <c r="FZ50" s="47">
        <v>0.39352941176470585</v>
      </c>
      <c r="GA50" s="47">
        <v>0.28740588235294118</v>
      </c>
      <c r="GB50" s="47">
        <v>0.24957647058823529</v>
      </c>
      <c r="GC50" s="47">
        <v>0.24726735294117647</v>
      </c>
      <c r="GD50" s="47">
        <v>0.18639282352941175</v>
      </c>
      <c r="GE50" s="47">
        <v>5.2695588235294119E-2</v>
      </c>
      <c r="GF50" s="47">
        <v>-1.1134764705882354E-2</v>
      </c>
      <c r="GG50" s="47">
        <v>0.19714117647058824</v>
      </c>
      <c r="GH50" s="47">
        <v>0.3880715294117647</v>
      </c>
      <c r="GI50" s="47">
        <v>0.4463571764705882</v>
      </c>
      <c r="GJ50" s="47">
        <v>0.1061235294117647</v>
      </c>
      <c r="GK50" s="47">
        <v>0.65775841176470584</v>
      </c>
      <c r="GL50" s="47">
        <v>1.0629860000000002</v>
      </c>
      <c r="GM50" s="47">
        <v>0.79747635294117647</v>
      </c>
      <c r="GN50" s="47">
        <v>1.0524999411764704</v>
      </c>
      <c r="GO50" s="47">
        <v>0.83057370588235291</v>
      </c>
      <c r="GP50" s="47">
        <v>0.52811111111111098</v>
      </c>
      <c r="GQ50" s="47">
        <v>0.34109629629629634</v>
      </c>
      <c r="GR50" s="47">
        <v>0.31401111111111107</v>
      </c>
      <c r="GS50" s="47">
        <v>0.31372222222222235</v>
      </c>
      <c r="GT50" s="47">
        <v>0.21729259259259254</v>
      </c>
      <c r="GU50" s="47">
        <v>0.1860148148148148</v>
      </c>
      <c r="GV50" s="47">
        <v>0.25420059259259253</v>
      </c>
      <c r="GW50" s="47">
        <v>0.25383729629629626</v>
      </c>
      <c r="GX50" s="47">
        <v>4.177918518518519E-2</v>
      </c>
      <c r="GY50" s="47">
        <v>4.1379740740740745E-2</v>
      </c>
      <c r="GZ50" s="47">
        <v>0.21475140740740742</v>
      </c>
      <c r="HA50" s="47">
        <v>0.41647581481481488</v>
      </c>
      <c r="HB50" s="47">
        <v>0.47851718518518521</v>
      </c>
      <c r="HC50" s="47">
        <v>9.6429629629629629E-2</v>
      </c>
      <c r="HD50" s="47">
        <v>0.68526188888888884</v>
      </c>
      <c r="HE50" s="47">
        <v>0.84895940740740727</v>
      </c>
      <c r="HF50" s="47">
        <v>0.84588000000000019</v>
      </c>
      <c r="HG50" s="47">
        <v>0.87501662962962978</v>
      </c>
      <c r="HH50" s="47">
        <v>0.87266199999999994</v>
      </c>
      <c r="HI50" s="45">
        <v>0.52860645161290332</v>
      </c>
      <c r="HJ50" s="45">
        <v>0.30727096774193546</v>
      </c>
      <c r="HK50" s="45">
        <v>0.23913548387096764</v>
      </c>
      <c r="HL50" s="45">
        <v>0.23250322580645155</v>
      </c>
      <c r="HM50" s="45">
        <v>0.18645483870967744</v>
      </c>
      <c r="HN50" s="45">
        <v>0.16598709677419346</v>
      </c>
      <c r="HO50" s="45">
        <v>0.3877644193548388</v>
      </c>
      <c r="HP50" s="45">
        <v>0.37669409677419341</v>
      </c>
      <c r="HQ50" s="45">
        <v>0.13869193548387099</v>
      </c>
      <c r="HR50" s="45">
        <v>0.1259191935483871</v>
      </c>
      <c r="HS50" s="45">
        <v>0.26397522580645161</v>
      </c>
      <c r="HT50" s="45">
        <v>0.47739296774193529</v>
      </c>
      <c r="HU50" s="45">
        <v>0.52085590322580644</v>
      </c>
      <c r="HV50" s="45">
        <v>4.604838709677421E-2</v>
      </c>
      <c r="HW50" s="45">
        <v>1.2853289032258064</v>
      </c>
      <c r="HX50" s="45">
        <v>0.71065483870967761</v>
      </c>
      <c r="HY50" s="45">
        <v>0.68783125806451595</v>
      </c>
      <c r="HZ50" s="45">
        <v>0.77088890322580605</v>
      </c>
      <c r="IA50" s="45">
        <v>0.75321961290322559</v>
      </c>
      <c r="IB50" s="48">
        <v>41.71</v>
      </c>
      <c r="IC50" s="48">
        <v>42.58</v>
      </c>
      <c r="ID50" s="48">
        <v>104.51666667000001</v>
      </c>
      <c r="IE50" s="48">
        <f t="shared" si="47"/>
        <v>26.483333329999994</v>
      </c>
      <c r="IF50" s="48">
        <f t="shared" si="29"/>
        <v>9.9761153283142399</v>
      </c>
      <c r="IG50" s="47">
        <v>0.54859999999999998</v>
      </c>
      <c r="IH50" s="47">
        <v>0.29749999999999999</v>
      </c>
      <c r="II50" s="47">
        <v>0.151</v>
      </c>
      <c r="IJ50" s="47">
        <v>0.17330000000000001</v>
      </c>
      <c r="IK50" s="47">
        <v>0.14419999999999999</v>
      </c>
      <c r="IL50" s="47">
        <v>0.13350000000000001</v>
      </c>
      <c r="IM50" s="47">
        <v>0.51819999999999999</v>
      </c>
      <c r="IN50" s="47">
        <v>0.56730000000000003</v>
      </c>
      <c r="IO50" s="47">
        <v>0.26340000000000002</v>
      </c>
      <c r="IP50" s="47">
        <v>0.32650000000000001</v>
      </c>
      <c r="IQ50" s="47">
        <v>0.29609999999999997</v>
      </c>
      <c r="IR50" s="47">
        <v>0.58230000000000004</v>
      </c>
      <c r="IS50" s="47">
        <v>0.60719999999999996</v>
      </c>
      <c r="IT50" s="47">
        <v>2.9000000000000001E-2</v>
      </c>
      <c r="IU50" s="47">
        <v>2.1858</v>
      </c>
      <c r="IV50" s="47">
        <v>0.52280000000000004</v>
      </c>
      <c r="IW50" s="47">
        <v>0.57420000000000004</v>
      </c>
      <c r="IX50" s="47">
        <v>0.63139999999999996</v>
      </c>
      <c r="IY50" s="47">
        <v>0.67130000000000001</v>
      </c>
      <c r="IZ50" s="48">
        <v>36.882727273</v>
      </c>
      <c r="JA50" s="48">
        <v>37.166666667000001</v>
      </c>
      <c r="JB50" s="48">
        <v>104.46363636</v>
      </c>
      <c r="JC50" s="48">
        <f t="shared" si="30"/>
        <v>42.536363640000005</v>
      </c>
      <c r="JD50" s="48">
        <f t="shared" si="31"/>
        <v>24.130879092972005</v>
      </c>
      <c r="JE50" s="47">
        <v>0.43187333333333344</v>
      </c>
      <c r="JF50" s="47">
        <v>0.21620999999999996</v>
      </c>
      <c r="JG50" s="47">
        <v>0.10908333333333335</v>
      </c>
      <c r="JH50" s="47">
        <v>0.12040333333333333</v>
      </c>
      <c r="JI50" s="47">
        <v>9.9136666666666678E-2</v>
      </c>
      <c r="JJ50" s="47">
        <v>8.4186666666666646E-2</v>
      </c>
      <c r="JK50" s="47">
        <v>0.56248049999999994</v>
      </c>
      <c r="JL50" s="47">
        <v>0.59566453333333369</v>
      </c>
      <c r="JM50" s="47">
        <v>0.28385133333333334</v>
      </c>
      <c r="JN50" s="47">
        <v>0.32919766666666678</v>
      </c>
      <c r="JO50" s="47">
        <v>0.33220313333333334</v>
      </c>
      <c r="JP50" s="47">
        <v>0.62537683333333327</v>
      </c>
      <c r="JQ50" s="47">
        <v>0.67272839999999989</v>
      </c>
      <c r="JR50" s="47">
        <v>2.126666666666667E-2</v>
      </c>
      <c r="JS50" s="47">
        <v>2.5983177</v>
      </c>
      <c r="JT50" s="47">
        <v>0.55904110000000018</v>
      </c>
      <c r="JU50" s="47">
        <v>0.59126356666666668</v>
      </c>
      <c r="JV50" s="47">
        <v>0.66850209999999988</v>
      </c>
      <c r="JW50" s="47">
        <v>0.69280336666666686</v>
      </c>
      <c r="JX50" s="48">
        <v>39.409999999999997</v>
      </c>
      <c r="JY50" s="48">
        <v>40.03</v>
      </c>
      <c r="JZ50" s="48">
        <v>123.71578947</v>
      </c>
      <c r="KA50" s="48">
        <f t="shared" si="32"/>
        <v>42.284210529999996</v>
      </c>
      <c r="KB50" s="48">
        <f t="shared" si="33"/>
        <v>25.18720453272088</v>
      </c>
      <c r="KC50" s="47">
        <v>0.51237916666666661</v>
      </c>
      <c r="KD50" s="47">
        <v>0.23789583333333333</v>
      </c>
      <c r="KE50" s="47">
        <v>0.10331458333333328</v>
      </c>
      <c r="KF50" s="47">
        <v>0.11778333333333336</v>
      </c>
      <c r="KG50" s="47">
        <v>0.10462499999999995</v>
      </c>
      <c r="KH50" s="47">
        <v>8.9841666666666667E-2</v>
      </c>
      <c r="KI50" s="47">
        <v>0.62468604166666675</v>
      </c>
      <c r="KJ50" s="47">
        <v>0.66318897916666664</v>
      </c>
      <c r="KK50" s="47">
        <v>0.33655768750000004</v>
      </c>
      <c r="KL50" s="47">
        <v>0.39368372916666677</v>
      </c>
      <c r="KM50" s="47">
        <v>0.36530724999999992</v>
      </c>
      <c r="KN50" s="47">
        <v>0.65963804166666662</v>
      </c>
      <c r="KO50" s="47">
        <v>0.7004662083333334</v>
      </c>
      <c r="KP50" s="47">
        <v>1.3158333333333333E-2</v>
      </c>
      <c r="KQ50" s="47">
        <v>3.3575140208333334</v>
      </c>
      <c r="KR50" s="47">
        <v>0.55152652083333342</v>
      </c>
      <c r="KS50" s="47">
        <v>0.58500745833333334</v>
      </c>
      <c r="KT50" s="47">
        <v>0.67107016666666663</v>
      </c>
      <c r="KU50" s="47">
        <v>0.69564233333333336</v>
      </c>
      <c r="KV50" s="48">
        <v>39.356086957000002</v>
      </c>
      <c r="KW50" s="48">
        <v>40.975217391000001</v>
      </c>
      <c r="KX50" s="48">
        <v>114.09130435</v>
      </c>
      <c r="KY50" s="48">
        <f t="shared" si="44"/>
        <v>56.908695649999999</v>
      </c>
      <c r="KZ50" s="48">
        <f t="shared" si="45"/>
        <v>37.741219773830018</v>
      </c>
      <c r="LA50" s="47">
        <v>0.5797027777777779</v>
      </c>
      <c r="LB50" s="47">
        <v>0.2591694444444444</v>
      </c>
      <c r="LC50" s="47">
        <v>7.5886111111111126E-2</v>
      </c>
      <c r="LD50" s="47">
        <v>0.10776388888888892</v>
      </c>
      <c r="LE50" s="47">
        <v>0.10144166666666668</v>
      </c>
      <c r="LF50" s="47">
        <v>9.4677777777777805E-2</v>
      </c>
      <c r="LG50" s="47">
        <v>0.68422130555555549</v>
      </c>
      <c r="LH50" s="47">
        <v>0.76662208333333337</v>
      </c>
      <c r="LI50" s="47">
        <v>0.41056272222222229</v>
      </c>
      <c r="LJ50" s="47">
        <v>0.54531922222222218</v>
      </c>
      <c r="LK50" s="47">
        <v>0.38133047222222216</v>
      </c>
      <c r="LL50" s="47">
        <v>0.70040108333333329</v>
      </c>
      <c r="LM50" s="47">
        <v>0.71714822222222219</v>
      </c>
      <c r="LN50" s="47">
        <v>6.3222222222222221E-3</v>
      </c>
      <c r="LO50" s="47">
        <v>4.3832083055555549</v>
      </c>
      <c r="LP50" s="47">
        <v>0.49762297222222224</v>
      </c>
      <c r="LQ50" s="47">
        <v>0.55754861111111098</v>
      </c>
      <c r="LR50" s="47">
        <v>0.63596141666666661</v>
      </c>
      <c r="LS50" s="47">
        <v>0.67938608333333328</v>
      </c>
      <c r="LT50" s="47">
        <f t="shared" si="34"/>
        <v>0.52253963672006831</v>
      </c>
      <c r="LU50" s="48">
        <v>43.37</v>
      </c>
      <c r="LV50" s="48">
        <v>42.42</v>
      </c>
      <c r="LW50" s="48">
        <v>115</v>
      </c>
      <c r="LX50" s="48">
        <f t="shared" si="56"/>
        <v>74</v>
      </c>
      <c r="LY50" s="48">
        <f t="shared" si="35"/>
        <v>56.73003416666667</v>
      </c>
      <c r="LZ50" s="47">
        <v>0.60007826086956517</v>
      </c>
      <c r="MA50" s="47">
        <v>0.25243043478260868</v>
      </c>
      <c r="MB50" s="47">
        <v>6.3165217391304346E-2</v>
      </c>
      <c r="MC50" s="47">
        <v>9.6165217391304333E-2</v>
      </c>
      <c r="MD50" s="47">
        <v>8.8860869565217396E-2</v>
      </c>
      <c r="ME50" s="47">
        <v>8.2569565217391297E-2</v>
      </c>
      <c r="MF50" s="47">
        <v>0.72044739130434787</v>
      </c>
      <c r="MG50" s="47">
        <v>0.80607191304347803</v>
      </c>
      <c r="MH50" s="47">
        <v>0.44424295652173912</v>
      </c>
      <c r="MI50" s="47">
        <v>0.59501017391304356</v>
      </c>
      <c r="MJ50" s="47">
        <v>0.40733269565217378</v>
      </c>
      <c r="MK50" s="47">
        <v>0.73939026086956527</v>
      </c>
      <c r="ML50" s="47">
        <v>0.75613130434782616</v>
      </c>
      <c r="MM50" s="47">
        <v>7.3043478260869559E-3</v>
      </c>
      <c r="MN50" s="47">
        <v>5.2395931304347814</v>
      </c>
      <c r="MO50" s="47">
        <v>0.50599795652173907</v>
      </c>
      <c r="MP50" s="47">
        <v>0.5661844347826086</v>
      </c>
      <c r="MQ50" s="47">
        <v>0.6488872173913045</v>
      </c>
      <c r="MR50" s="47">
        <v>0.69167408695652188</v>
      </c>
      <c r="MS50" s="47">
        <f t="shared" si="36"/>
        <v>0.6314722470551617</v>
      </c>
      <c r="MT50" s="48">
        <v>38.07</v>
      </c>
      <c r="MU50" s="48">
        <v>38.700000000000003</v>
      </c>
      <c r="MV50" s="48">
        <v>108.95</v>
      </c>
      <c r="MW50" s="48">
        <f t="shared" si="57"/>
        <v>80.05</v>
      </c>
      <c r="MX50" s="45">
        <f t="shared" si="37"/>
        <v>64.526056639130417</v>
      </c>
      <c r="MY50" s="47">
        <v>0.54257187500000004</v>
      </c>
      <c r="MZ50" s="47">
        <v>0.23423749999999999</v>
      </c>
      <c r="NA50" s="47">
        <v>6.1199999999999997E-2</v>
      </c>
      <c r="NB50" s="47">
        <v>8.6662500000000003E-2</v>
      </c>
      <c r="NC50" s="47">
        <v>8.6249999999999993E-2</v>
      </c>
      <c r="ND50" s="47">
        <v>7.7759374999999992E-2</v>
      </c>
      <c r="NE50" s="47">
        <v>0.72369393749999977</v>
      </c>
      <c r="NF50" s="47">
        <v>0.79659881250000009</v>
      </c>
      <c r="NG50" s="47">
        <v>0.45925725000000006</v>
      </c>
      <c r="NH50" s="47">
        <v>0.58519909375000001</v>
      </c>
      <c r="NI50" s="47">
        <v>0.39651668749999996</v>
      </c>
      <c r="NJ50" s="47">
        <v>0.72465668750000012</v>
      </c>
      <c r="NK50" s="47">
        <v>0.74858631249999996</v>
      </c>
      <c r="NL50" s="47">
        <v>4.1250000000000016E-4</v>
      </c>
      <c r="NM50" s="47">
        <v>5.2767929062500007</v>
      </c>
      <c r="NN50" s="47">
        <v>0.49778356250000011</v>
      </c>
      <c r="NO50" s="47">
        <v>0.54798356249999991</v>
      </c>
      <c r="NP50" s="47">
        <v>0.64018087499999998</v>
      </c>
      <c r="NQ50" s="47">
        <v>0.67613812500000003</v>
      </c>
      <c r="NR50" s="47">
        <f t="shared" si="38"/>
        <v>0.54931947048611107</v>
      </c>
      <c r="NS50" s="47">
        <v>0.56143111111111121</v>
      </c>
      <c r="NT50" s="47">
        <v>0.26187555555555553</v>
      </c>
      <c r="NU50" s="47">
        <v>5.7479999999999976E-2</v>
      </c>
      <c r="NV50" s="47">
        <v>9.307555555555555E-2</v>
      </c>
      <c r="NW50" s="47">
        <v>8.7175555555555534E-2</v>
      </c>
      <c r="NX50" s="47">
        <v>7.7444444444444441E-2</v>
      </c>
      <c r="NY50" s="47">
        <v>0.71524824444444446</v>
      </c>
      <c r="NZ50" s="47">
        <v>0.81356557777777805</v>
      </c>
      <c r="OA50" s="47">
        <v>0.4753921777777777</v>
      </c>
      <c r="OB50" s="47">
        <v>0.63947348888888889</v>
      </c>
      <c r="OC50" s="47">
        <v>0.36358362222222235</v>
      </c>
      <c r="OD50" s="47">
        <v>0.73055177777777769</v>
      </c>
      <c r="OE50" s="47">
        <v>0.75704497777777791</v>
      </c>
      <c r="OF50" s="47">
        <v>5.899999999999999E-3</v>
      </c>
      <c r="OG50" s="47">
        <v>5.0470336666666658</v>
      </c>
      <c r="OH50" s="47">
        <v>0.44699497777777797</v>
      </c>
      <c r="OI50" s="47">
        <v>0.50842162222222231</v>
      </c>
      <c r="OJ50" s="47">
        <v>0.59424473333333327</v>
      </c>
      <c r="OK50" s="47">
        <v>0.63927166666666679</v>
      </c>
      <c r="OL50" s="47">
        <f t="shared" si="39"/>
        <v>0.7774057221406051</v>
      </c>
      <c r="OM50" s="47">
        <v>143.4375</v>
      </c>
      <c r="ON50" s="48">
        <f>AR50-OM50+2</f>
        <v>59.5625</v>
      </c>
      <c r="OO50" s="48">
        <f t="shared" si="40"/>
        <v>48.457999726388906</v>
      </c>
      <c r="OP50" s="47">
        <v>0.59367749999999986</v>
      </c>
      <c r="OQ50" s="47">
        <v>0.2503975</v>
      </c>
      <c r="OR50" s="47">
        <v>4.7662499999999997E-2</v>
      </c>
      <c r="OS50" s="47">
        <v>7.9239999999999963E-2</v>
      </c>
      <c r="OT50" s="47">
        <v>7.9074999999999993E-2</v>
      </c>
      <c r="OU50" s="47">
        <v>7.2575000000000014E-2</v>
      </c>
      <c r="OV50" s="47">
        <v>0.76405359999999989</v>
      </c>
      <c r="OW50" s="47">
        <v>0.85099422499999999</v>
      </c>
      <c r="OX50" s="47">
        <v>0.51903175000000001</v>
      </c>
      <c r="OY50" s="47">
        <v>0.68017702499999988</v>
      </c>
      <c r="OZ50" s="47">
        <v>0.40623187500000002</v>
      </c>
      <c r="PA50" s="47">
        <v>0.76453694999999999</v>
      </c>
      <c r="PB50" s="47">
        <v>0.78159769999999984</v>
      </c>
      <c r="PC50" s="47">
        <v>1.6499999999999994E-4</v>
      </c>
      <c r="PD50" s="47">
        <v>6.5100059750000003</v>
      </c>
      <c r="PE50" s="47">
        <v>0.47726909999999989</v>
      </c>
      <c r="PF50" s="47">
        <v>0.53154430000000008</v>
      </c>
      <c r="PG50" s="47">
        <v>0.62793889999999997</v>
      </c>
      <c r="PH50" s="47">
        <v>0.66652827499999989</v>
      </c>
      <c r="PI50" s="47">
        <f t="shared" si="41"/>
        <v>0.88524217448203524</v>
      </c>
      <c r="PJ50" s="48">
        <v>121.94117647058823</v>
      </c>
      <c r="PK50" s="48">
        <f t="shared" si="55"/>
        <v>81.058823529411768</v>
      </c>
      <c r="PL50" s="45">
        <f t="shared" si="42"/>
        <v>68.980590708823527</v>
      </c>
    </row>
    <row r="51" spans="1:428" x14ac:dyDescent="0.25">
      <c r="A51" s="45">
        <v>50</v>
      </c>
      <c r="B51" s="45">
        <v>7</v>
      </c>
      <c r="C51" s="45">
        <v>107</v>
      </c>
      <c r="D51" s="45">
        <v>1</v>
      </c>
      <c r="E51" s="45" t="s">
        <v>63</v>
      </c>
      <c r="F51" s="45">
        <v>1</v>
      </c>
      <c r="G51" s="45">
        <f t="shared" si="7"/>
        <v>0</v>
      </c>
      <c r="H51" s="46">
        <v>0</v>
      </c>
      <c r="I51" s="46">
        <v>-9999</v>
      </c>
      <c r="J51" s="46">
        <v>-9999</v>
      </c>
      <c r="K51" s="46">
        <v>-9999</v>
      </c>
      <c r="L51" s="46">
        <v>-9999</v>
      </c>
      <c r="M51" s="46">
        <v>-9999</v>
      </c>
      <c r="N51" s="46">
        <v>-9999</v>
      </c>
      <c r="O51" s="48">
        <v>0</v>
      </c>
      <c r="P51" s="48">
        <v>0</v>
      </c>
      <c r="Q51" s="48">
        <v>0</v>
      </c>
      <c r="R51" s="48">
        <v>24</v>
      </c>
      <c r="S51" s="48">
        <v>34.666666666666664</v>
      </c>
      <c r="T51" s="48">
        <v>41</v>
      </c>
      <c r="U51" s="48">
        <v>51.333333333333336</v>
      </c>
      <c r="V51" s="48">
        <v>53.333333333333336</v>
      </c>
      <c r="W51" s="48">
        <v>62.333333333333336</v>
      </c>
      <c r="X51" s="48">
        <v>63.333333333333336</v>
      </c>
      <c r="Y51" s="48">
        <v>74</v>
      </c>
      <c r="Z51" s="48">
        <v>80</v>
      </c>
      <c r="AA51" s="48">
        <v>89.333333333333329</v>
      </c>
      <c r="AB51" s="48">
        <v>87</v>
      </c>
      <c r="AC51" s="48">
        <v>95.666666666666671</v>
      </c>
      <c r="AD51" s="48">
        <v>91</v>
      </c>
      <c r="AE51" s="48">
        <v>102</v>
      </c>
      <c r="AF51" s="48">
        <f t="shared" si="8"/>
        <v>86</v>
      </c>
      <c r="AG51" s="48">
        <f t="shared" si="9"/>
        <v>86</v>
      </c>
      <c r="AH51" s="48">
        <v>90.666666666666671</v>
      </c>
      <c r="AI51" s="48">
        <v>103.66666666666667</v>
      </c>
      <c r="AJ51" s="48">
        <v>131</v>
      </c>
      <c r="AK51" s="48">
        <v>147</v>
      </c>
      <c r="AL51" s="48">
        <v>166</v>
      </c>
      <c r="AM51" s="48">
        <v>171</v>
      </c>
      <c r="AN51" s="48">
        <v>178</v>
      </c>
      <c r="AO51" s="48">
        <v>189</v>
      </c>
      <c r="AP51" s="48">
        <v>199</v>
      </c>
      <c r="AQ51" s="48">
        <v>199</v>
      </c>
      <c r="AR51" s="48">
        <v>201</v>
      </c>
      <c r="AS51" s="48">
        <v>203</v>
      </c>
      <c r="AT51" s="43">
        <v>-9999</v>
      </c>
      <c r="AU51" s="43">
        <v>-9999</v>
      </c>
      <c r="AV51" s="43">
        <v>-9999</v>
      </c>
      <c r="AW51" s="43">
        <v>-9999</v>
      </c>
      <c r="AX51" s="43">
        <v>-9999</v>
      </c>
      <c r="AY51" s="43">
        <v>-9999</v>
      </c>
      <c r="AZ51" s="43">
        <v>-9999</v>
      </c>
      <c r="BA51" s="43">
        <v>-9999</v>
      </c>
      <c r="BB51" s="43">
        <v>-9999</v>
      </c>
      <c r="BC51" s="43">
        <v>-9999</v>
      </c>
      <c r="BD51" s="43">
        <v>-9999</v>
      </c>
      <c r="BE51" s="43">
        <v>-9999</v>
      </c>
      <c r="BF51" s="43">
        <v>-9999</v>
      </c>
      <c r="BG51" s="43">
        <v>-9999</v>
      </c>
      <c r="BH51" s="43">
        <v>-9999</v>
      </c>
      <c r="BI51" s="43">
        <v>-9999</v>
      </c>
      <c r="BJ51" s="43">
        <v>-9999</v>
      </c>
      <c r="BK51" s="43">
        <v>-9999</v>
      </c>
      <c r="BL51" s="43">
        <v>-9999</v>
      </c>
      <c r="BM51" s="43">
        <v>-9999</v>
      </c>
      <c r="BN51" s="43">
        <v>-9999</v>
      </c>
      <c r="BO51" s="43">
        <v>-9999</v>
      </c>
      <c r="BP51" s="43">
        <v>-9999</v>
      </c>
      <c r="BQ51" s="43">
        <v>-9999</v>
      </c>
      <c r="BR51" s="43">
        <v>-9999</v>
      </c>
      <c r="BS51" s="43">
        <v>-9999</v>
      </c>
      <c r="BT51" s="43">
        <v>-9999</v>
      </c>
      <c r="BU51" s="43">
        <v>-9999</v>
      </c>
      <c r="BV51" s="43">
        <v>-9999</v>
      </c>
      <c r="BW51" s="43">
        <v>-9999</v>
      </c>
      <c r="BX51" s="48">
        <v>246.34999999999997</v>
      </c>
      <c r="BY51" s="45">
        <v>13</v>
      </c>
      <c r="BZ51" s="45">
        <v>260.83</v>
      </c>
      <c r="CA51" s="45">
        <v>89</v>
      </c>
      <c r="CB51" s="45">
        <v>86.55</v>
      </c>
      <c r="CC51" s="45">
        <v>164.35</v>
      </c>
      <c r="CD51" s="45">
        <v>101.22</v>
      </c>
      <c r="CE51" s="45">
        <v>69.400000000000006</v>
      </c>
      <c r="CF51" s="48">
        <f t="shared" si="10"/>
        <v>680.39215686274508</v>
      </c>
      <c r="CG51" s="48">
        <f t="shared" si="11"/>
        <v>607.49299719887949</v>
      </c>
      <c r="CH51" s="48">
        <f t="shared" si="51"/>
        <v>2415.1960784313719</v>
      </c>
      <c r="CI51" s="48">
        <f t="shared" si="1"/>
        <v>2557.1568627450979</v>
      </c>
      <c r="CJ51" s="48">
        <f t="shared" si="12"/>
        <v>848.52941176470586</v>
      </c>
      <c r="CK51" s="48">
        <f t="shared" si="12"/>
        <v>1611.2745098039215</v>
      </c>
      <c r="CL51" s="48">
        <f t="shared" si="13"/>
        <v>7432.1568627450979</v>
      </c>
      <c r="CM51" s="48">
        <f t="shared" si="14"/>
        <v>992.35294117647061</v>
      </c>
      <c r="CN51" s="48">
        <v>36</v>
      </c>
      <c r="CO51" s="48">
        <v>56.81</v>
      </c>
      <c r="CP51" s="48">
        <f t="shared" si="15"/>
        <v>8.4099999999999966</v>
      </c>
      <c r="CQ51" s="45">
        <v>2.98</v>
      </c>
      <c r="CR51" s="45">
        <f t="shared" si="16"/>
        <v>71.972843137254884</v>
      </c>
      <c r="CS51" s="45">
        <v>0.878</v>
      </c>
      <c r="CT51" s="45">
        <f t="shared" si="17"/>
        <v>22.45183725490196</v>
      </c>
      <c r="CU51" s="45">
        <v>1.67</v>
      </c>
      <c r="CV51" s="45">
        <f t="shared" si="18"/>
        <v>14.170441176470588</v>
      </c>
      <c r="CW51" s="45">
        <v>3.67</v>
      </c>
      <c r="CX51" s="45">
        <f t="shared" si="19"/>
        <v>36.41935294117647</v>
      </c>
      <c r="CY51" s="48">
        <f t="shared" si="20"/>
        <v>145.0144745098039</v>
      </c>
      <c r="CZ51" s="48">
        <f t="shared" si="21"/>
        <v>129.47720938375346</v>
      </c>
      <c r="DA51" s="45">
        <v>18.3</v>
      </c>
      <c r="DB51" s="48">
        <v>5.23</v>
      </c>
      <c r="DC51" s="45">
        <f t="shared" si="22"/>
        <v>4112.9379943222093</v>
      </c>
      <c r="DD51" s="45">
        <v>1.94</v>
      </c>
      <c r="DE51" s="45">
        <f t="shared" si="23"/>
        <v>0.37093690248565964</v>
      </c>
      <c r="DF51" s="45">
        <f t="shared" si="24"/>
        <v>1525.6404797294617</v>
      </c>
      <c r="DG51" s="46">
        <v>-9999</v>
      </c>
      <c r="DH51" s="45">
        <v>3972.3285714285694</v>
      </c>
      <c r="DI51" s="45">
        <f t="shared" si="25"/>
        <v>1469.7615714285707</v>
      </c>
      <c r="DJ51" s="45">
        <f t="shared" si="26"/>
        <v>1675.5281914285704</v>
      </c>
      <c r="DK51" s="46">
        <v>-9999</v>
      </c>
      <c r="DL51" s="47">
        <v>2.96</v>
      </c>
      <c r="DM51" s="47">
        <f t="shared" si="27"/>
        <v>2.9</v>
      </c>
      <c r="DN51" s="47">
        <v>2493</v>
      </c>
      <c r="DO51" s="47">
        <f t="shared" si="52"/>
        <v>0.55449330783938811</v>
      </c>
      <c r="DP51" s="45">
        <f t="shared" si="53"/>
        <v>2327.7813505150552</v>
      </c>
      <c r="DQ51" s="45">
        <f t="shared" si="54"/>
        <v>1960.5266577142002</v>
      </c>
      <c r="DR51" s="47">
        <v>0.55818000000000001</v>
      </c>
      <c r="DS51" s="47">
        <v>0.40004666666666661</v>
      </c>
      <c r="DT51" s="47">
        <v>0.40493333333333326</v>
      </c>
      <c r="DU51" s="47">
        <v>0.34054666666666666</v>
      </c>
      <c r="DV51" s="47">
        <v>0.20822666666666667</v>
      </c>
      <c r="DW51" s="47">
        <v>0.19022666666666668</v>
      </c>
      <c r="DX51" s="47">
        <v>0.24209726666666667</v>
      </c>
      <c r="DY51" s="47">
        <v>0.15910593333333337</v>
      </c>
      <c r="DZ51" s="47">
        <v>8.0228933333333335E-2</v>
      </c>
      <c r="EA51" s="47">
        <v>-6.1278666666666664E-3</v>
      </c>
      <c r="EB51" s="47">
        <v>0.16506426666666668</v>
      </c>
      <c r="EC51" s="47">
        <v>0.45656059999999993</v>
      </c>
      <c r="ED51" s="47">
        <v>0.49161320000000003</v>
      </c>
      <c r="EE51" s="47">
        <v>0.13231999999999999</v>
      </c>
      <c r="EF51" s="47">
        <v>0.63929986666666672</v>
      </c>
      <c r="EG51" s="47">
        <v>1.0381928666666667</v>
      </c>
      <c r="EH51" s="47">
        <v>0.68111133333333329</v>
      </c>
      <c r="EI51" s="47">
        <v>1.0325451333333333</v>
      </c>
      <c r="EJ51" s="47">
        <v>0.72594013333333351</v>
      </c>
      <c r="EK51" s="45">
        <v>0.58652941176470597</v>
      </c>
      <c r="EL51" s="45">
        <v>0.4234705882352941</v>
      </c>
      <c r="EM51" s="45">
        <v>0.41872941176470607</v>
      </c>
      <c r="EN51" s="45">
        <v>0.38031176470588252</v>
      </c>
      <c r="EO51" s="45">
        <v>0.26594705882352943</v>
      </c>
      <c r="EP51" s="45">
        <v>0.23993529411764705</v>
      </c>
      <c r="EQ51" s="45">
        <v>0.21320152941176465</v>
      </c>
      <c r="ER51" s="45">
        <v>0.1667908235294118</v>
      </c>
      <c r="ES51" s="45">
        <v>5.3641058823529424E-2</v>
      </c>
      <c r="ET51" s="45">
        <v>5.5352352941176472E-3</v>
      </c>
      <c r="EU51" s="45">
        <v>0.16139723529411762</v>
      </c>
      <c r="EV51" s="45">
        <v>0.37593923529411766</v>
      </c>
      <c r="EW51" s="45">
        <v>0.41927547058823539</v>
      </c>
      <c r="EX51" s="45">
        <v>0.11436470588235298</v>
      </c>
      <c r="EY51" s="45">
        <v>0.54227088235294119</v>
      </c>
      <c r="EZ51" s="45">
        <v>0.96852658823529403</v>
      </c>
      <c r="FA51" s="45">
        <v>0.75667470588235286</v>
      </c>
      <c r="FB51" s="45">
        <v>0.97258829411764669</v>
      </c>
      <c r="FC51" s="45">
        <v>0.79018888235294094</v>
      </c>
      <c r="FD51" s="47">
        <v>0.66052352941176462</v>
      </c>
      <c r="FE51" s="47">
        <v>0.46162352941176465</v>
      </c>
      <c r="FF51" s="47">
        <v>0.46227647058823523</v>
      </c>
      <c r="FG51" s="47">
        <v>0.40978823529411773</v>
      </c>
      <c r="FH51" s="47">
        <v>0.29515294117647056</v>
      </c>
      <c r="FI51" s="47">
        <v>0.26194705882352942</v>
      </c>
      <c r="FJ51" s="47">
        <v>0.23419252941176469</v>
      </c>
      <c r="FK51" s="47">
        <v>0.17636229411764703</v>
      </c>
      <c r="FL51" s="47">
        <v>5.9429882352941173E-2</v>
      </c>
      <c r="FM51" s="47">
        <v>-8.594117647058822E-4</v>
      </c>
      <c r="FN51" s="47">
        <v>0.17723817647058826</v>
      </c>
      <c r="FO51" s="47">
        <v>0.38213064705882355</v>
      </c>
      <c r="FP51" s="47">
        <v>0.43197935294117645</v>
      </c>
      <c r="FQ51" s="47">
        <v>0.11463529411764707</v>
      </c>
      <c r="FR51" s="47">
        <v>0.61212617647058831</v>
      </c>
      <c r="FS51" s="47">
        <v>1.0126630000000001</v>
      </c>
      <c r="FT51" s="47">
        <v>0.75741211764705874</v>
      </c>
      <c r="FU51" s="47">
        <v>1.0106849411764702</v>
      </c>
      <c r="FV51" s="47">
        <v>0.7937991176470589</v>
      </c>
      <c r="FW51" s="47">
        <v>0.659535294117647</v>
      </c>
      <c r="FX51" s="47">
        <v>0.43699411764705876</v>
      </c>
      <c r="FY51" s="47">
        <v>0.44720588235294112</v>
      </c>
      <c r="FZ51" s="47">
        <v>0.39065882352941178</v>
      </c>
      <c r="GA51" s="47">
        <v>0.29054705882352944</v>
      </c>
      <c r="GB51" s="47">
        <v>0.24925882352941173</v>
      </c>
      <c r="GC51" s="47">
        <v>0.25593429411764701</v>
      </c>
      <c r="GD51" s="47">
        <v>0.19163694117647059</v>
      </c>
      <c r="GE51" s="47">
        <v>5.6116235294117654E-2</v>
      </c>
      <c r="GF51" s="47">
        <v>-1.1552235294117648E-2</v>
      </c>
      <c r="GG51" s="47">
        <v>0.20275876470588236</v>
      </c>
      <c r="GH51" s="47">
        <v>0.38803835294117645</v>
      </c>
      <c r="GI51" s="47">
        <v>0.45113705882352945</v>
      </c>
      <c r="GJ51" s="47">
        <v>0.10011176470588234</v>
      </c>
      <c r="GK51" s="47">
        <v>0.68943147058823551</v>
      </c>
      <c r="GL51" s="47">
        <v>1.0612145294117645</v>
      </c>
      <c r="GM51" s="47">
        <v>0.7927304705882352</v>
      </c>
      <c r="GN51" s="47">
        <v>1.0509946470588236</v>
      </c>
      <c r="GO51" s="47">
        <v>0.82746288235294119</v>
      </c>
      <c r="GP51" s="47">
        <v>0.54722307692307703</v>
      </c>
      <c r="GQ51" s="47">
        <v>0.35238076923076922</v>
      </c>
      <c r="GR51" s="47">
        <v>0.32590769230769229</v>
      </c>
      <c r="GS51" s="47">
        <v>0.32350769230769233</v>
      </c>
      <c r="GT51" s="47">
        <v>0.22173076923076926</v>
      </c>
      <c r="GU51" s="47">
        <v>0.19292692307692311</v>
      </c>
      <c r="GV51" s="47">
        <v>0.25638430769230769</v>
      </c>
      <c r="GW51" s="47">
        <v>0.25326457692307691</v>
      </c>
      <c r="GX51" s="47">
        <v>4.2769038461538463E-2</v>
      </c>
      <c r="GY51" s="47">
        <v>3.9393769230769232E-2</v>
      </c>
      <c r="GZ51" s="47">
        <v>0.21621146153846149</v>
      </c>
      <c r="HA51" s="47">
        <v>0.42276669230769232</v>
      </c>
      <c r="HB51" s="47">
        <v>0.47816961538461544</v>
      </c>
      <c r="HC51" s="47">
        <v>0.10177692307692307</v>
      </c>
      <c r="HD51" s="47">
        <v>0.69513696153846161</v>
      </c>
      <c r="HE51" s="47">
        <v>0.86230723076923077</v>
      </c>
      <c r="HF51" s="47">
        <v>0.85109626923076909</v>
      </c>
      <c r="HG51" s="47">
        <v>0.88653169230769224</v>
      </c>
      <c r="HH51" s="47">
        <v>0.87775869230769232</v>
      </c>
      <c r="HI51" s="45">
        <v>0.50552812499999988</v>
      </c>
      <c r="HJ51" s="45">
        <v>0.30253437500000008</v>
      </c>
      <c r="HK51" s="45">
        <v>0.25007499999999994</v>
      </c>
      <c r="HL51" s="45">
        <v>0.23580000000000001</v>
      </c>
      <c r="HM51" s="45">
        <v>0.192571875</v>
      </c>
      <c r="HN51" s="45">
        <v>0.16874375</v>
      </c>
      <c r="HO51" s="45">
        <v>0.35826956249999992</v>
      </c>
      <c r="HP51" s="45">
        <v>0.33549012499999997</v>
      </c>
      <c r="HQ51" s="45">
        <v>0.12357609374999996</v>
      </c>
      <c r="HR51" s="45">
        <v>9.7257500000000024E-2</v>
      </c>
      <c r="HS51" s="45">
        <v>0.24795865625000002</v>
      </c>
      <c r="HT51" s="45">
        <v>0.44353762500000005</v>
      </c>
      <c r="HU51" s="45">
        <v>0.49481962499999999</v>
      </c>
      <c r="HV51" s="45">
        <v>4.3228125000000006E-2</v>
      </c>
      <c r="HW51" s="45">
        <v>1.1717466249999999</v>
      </c>
      <c r="HX51" s="45">
        <v>0.76955856249999999</v>
      </c>
      <c r="HY51" s="45">
        <v>0.71560096875000001</v>
      </c>
      <c r="HZ51" s="45">
        <v>0.81502006249999992</v>
      </c>
      <c r="IA51" s="45">
        <v>0.77351746874999983</v>
      </c>
      <c r="IB51" s="48">
        <v>44.545999999999999</v>
      </c>
      <c r="IC51" s="48">
        <v>42.58</v>
      </c>
      <c r="ID51" s="48">
        <v>104.58</v>
      </c>
      <c r="IE51" s="48">
        <f t="shared" si="47"/>
        <v>26.42</v>
      </c>
      <c r="IF51" s="48">
        <f t="shared" si="29"/>
        <v>8.8636491025000002</v>
      </c>
      <c r="IG51" s="47">
        <v>0.50700000000000001</v>
      </c>
      <c r="IH51" s="47">
        <v>0.28439999999999999</v>
      </c>
      <c r="II51" s="47">
        <v>0.17150000000000001</v>
      </c>
      <c r="IJ51" s="47">
        <v>0.18190000000000001</v>
      </c>
      <c r="IK51" s="47">
        <v>0.14940000000000001</v>
      </c>
      <c r="IL51" s="47">
        <v>0.13489999999999999</v>
      </c>
      <c r="IM51" s="47">
        <v>0.46300000000000002</v>
      </c>
      <c r="IN51" s="47">
        <v>0.49</v>
      </c>
      <c r="IO51" s="47">
        <v>0.21840000000000001</v>
      </c>
      <c r="IP51" s="47">
        <v>0.25059999999999999</v>
      </c>
      <c r="IQ51" s="47">
        <v>0.27660000000000001</v>
      </c>
      <c r="IR51" s="47">
        <v>0.5373</v>
      </c>
      <c r="IS51" s="47">
        <v>0.5726</v>
      </c>
      <c r="IT51" s="47">
        <v>3.2500000000000001E-2</v>
      </c>
      <c r="IU51" s="47">
        <v>1.8415999999999999</v>
      </c>
      <c r="IV51" s="47">
        <v>0.57310000000000005</v>
      </c>
      <c r="IW51" s="47">
        <v>0.6119</v>
      </c>
      <c r="IX51" s="47">
        <v>0.66439999999999999</v>
      </c>
      <c r="IY51" s="47">
        <v>0.69679999999999997</v>
      </c>
      <c r="IZ51" s="48">
        <v>36.918666666999997</v>
      </c>
      <c r="JA51" s="48">
        <v>37.167333333000002</v>
      </c>
      <c r="JB51" s="48">
        <v>112.94</v>
      </c>
      <c r="JC51" s="48">
        <f t="shared" si="30"/>
        <v>34.06</v>
      </c>
      <c r="JD51" s="48">
        <f t="shared" si="31"/>
        <v>16.689399999999999</v>
      </c>
      <c r="JE51" s="47">
        <v>0.41911333333333328</v>
      </c>
      <c r="JF51" s="47">
        <v>0.21154000000000001</v>
      </c>
      <c r="JG51" s="47">
        <v>0.11011</v>
      </c>
      <c r="JH51" s="47">
        <v>0.12010333333333333</v>
      </c>
      <c r="JI51" s="47">
        <v>9.854333333333333E-2</v>
      </c>
      <c r="JJ51" s="47">
        <v>8.4029999999999994E-2</v>
      </c>
      <c r="JK51" s="47">
        <v>0.54653733333333332</v>
      </c>
      <c r="JL51" s="47">
        <v>0.57841443333333331</v>
      </c>
      <c r="JM51" s="47">
        <v>0.27412119999999995</v>
      </c>
      <c r="JN51" s="47">
        <v>0.31617966666666658</v>
      </c>
      <c r="JO51" s="47">
        <v>0.32488856666666671</v>
      </c>
      <c r="JP51" s="47">
        <v>0.61288866666666686</v>
      </c>
      <c r="JQ51" s="47">
        <v>0.66029346666666666</v>
      </c>
      <c r="JR51" s="47">
        <v>2.1559999999999999E-2</v>
      </c>
      <c r="JS51" s="47">
        <v>2.5481234666666661</v>
      </c>
      <c r="JT51" s="47">
        <v>0.5655332666666667</v>
      </c>
      <c r="JU51" s="47">
        <v>0.60059859999999987</v>
      </c>
      <c r="JV51" s="47">
        <v>0.67098086666666668</v>
      </c>
      <c r="JW51" s="47">
        <v>0.69859643333333343</v>
      </c>
      <c r="JX51" s="48">
        <v>39.450000000000003</v>
      </c>
      <c r="JY51" s="48">
        <v>40.1</v>
      </c>
      <c r="JZ51" s="48">
        <v>121.12727273</v>
      </c>
      <c r="KA51" s="48">
        <f t="shared" si="32"/>
        <v>44.872727269999999</v>
      </c>
      <c r="KB51" s="48">
        <f t="shared" si="33"/>
        <v>25.955033115998262</v>
      </c>
      <c r="KC51" s="47">
        <v>0.55954090909090903</v>
      </c>
      <c r="KD51" s="47">
        <v>0.25373409090909099</v>
      </c>
      <c r="KE51" s="47">
        <v>9.2945454545454567E-2</v>
      </c>
      <c r="KF51" s="47">
        <v>0.11216590909090911</v>
      </c>
      <c r="KG51" s="47">
        <v>0.10004772727272725</v>
      </c>
      <c r="KH51" s="47">
        <v>8.6654545454545415E-2</v>
      </c>
      <c r="KI51" s="47">
        <v>0.65848197727272728</v>
      </c>
      <c r="KJ51" s="47">
        <v>0.70996402272727277</v>
      </c>
      <c r="KK51" s="47">
        <v>0.38250834090909086</v>
      </c>
      <c r="KL51" s="47">
        <v>0.46193229545454534</v>
      </c>
      <c r="KM51" s="47">
        <v>0.37298418181818183</v>
      </c>
      <c r="KN51" s="47">
        <v>0.68969454545454567</v>
      </c>
      <c r="KO51" s="47">
        <v>0.72531288636363633</v>
      </c>
      <c r="KP51" s="47">
        <v>1.2118181818181818E-2</v>
      </c>
      <c r="KQ51" s="47">
        <v>4.0261658409090906</v>
      </c>
      <c r="KR51" s="47">
        <v>0.52760295454545458</v>
      </c>
      <c r="KS51" s="47">
        <v>0.5696446363636366</v>
      </c>
      <c r="KT51" s="47">
        <v>0.65549168181818185</v>
      </c>
      <c r="KU51" s="47">
        <v>0.68663345454545466</v>
      </c>
      <c r="KV51" s="46">
        <v>-9999</v>
      </c>
      <c r="KW51" s="46">
        <v>-9999</v>
      </c>
      <c r="KX51" s="46">
        <v>-9999</v>
      </c>
      <c r="KY51" s="46">
        <v>-9999</v>
      </c>
      <c r="KZ51" s="46">
        <v>-9999</v>
      </c>
      <c r="LA51" s="47">
        <v>0.58995555555555568</v>
      </c>
      <c r="LB51" s="47">
        <v>0.26413333333333333</v>
      </c>
      <c r="LC51" s="47">
        <v>7.2527777777777802E-2</v>
      </c>
      <c r="LD51" s="47">
        <v>0.10694444444444445</v>
      </c>
      <c r="LE51" s="47">
        <v>0.10425555555555559</v>
      </c>
      <c r="LF51" s="47">
        <v>9.4416666666666677E-2</v>
      </c>
      <c r="LG51" s="47">
        <v>0.69069299999999989</v>
      </c>
      <c r="LH51" s="47">
        <v>0.77886102777777777</v>
      </c>
      <c r="LI51" s="47">
        <v>0.42172666666666669</v>
      </c>
      <c r="LJ51" s="47">
        <v>0.56740383333333322</v>
      </c>
      <c r="LK51" s="47">
        <v>0.38034138888888891</v>
      </c>
      <c r="LL51" s="47">
        <v>0.69698394444444445</v>
      </c>
      <c r="LM51" s="47">
        <v>0.72162202777777762</v>
      </c>
      <c r="LN51" s="47">
        <v>2.6888888888888895E-3</v>
      </c>
      <c r="LO51" s="47">
        <v>4.5159110555555575</v>
      </c>
      <c r="LP51" s="47">
        <v>0.48842166666666664</v>
      </c>
      <c r="LQ51" s="47">
        <v>0.55061247222222232</v>
      </c>
      <c r="LR51" s="47">
        <v>0.62905133333333341</v>
      </c>
      <c r="LS51" s="47">
        <v>0.67413727777777788</v>
      </c>
      <c r="LT51" s="47">
        <f t="shared" si="34"/>
        <v>0.58330270598748846</v>
      </c>
      <c r="LU51" s="48">
        <v>44.052500000000002</v>
      </c>
      <c r="LV51" s="48">
        <v>42.78</v>
      </c>
      <c r="LW51" s="48">
        <v>113.75</v>
      </c>
      <c r="LX51" s="48">
        <f t="shared" si="56"/>
        <v>75.25</v>
      </c>
      <c r="LY51" s="48">
        <f t="shared" si="35"/>
        <v>58.609292340277776</v>
      </c>
      <c r="LZ51" s="47">
        <v>0.57153478260869561</v>
      </c>
      <c r="MA51" s="47">
        <v>0.24203913043478259</v>
      </c>
      <c r="MB51" s="47">
        <v>6.5373913043478268E-2</v>
      </c>
      <c r="MC51" s="47">
        <v>9.4965217391304355E-2</v>
      </c>
      <c r="MD51" s="47">
        <v>8.6195652173913034E-2</v>
      </c>
      <c r="ME51" s="47">
        <v>7.7782608695652164E-2</v>
      </c>
      <c r="MF51" s="47">
        <v>0.70895217391304333</v>
      </c>
      <c r="MG51" s="47">
        <v>0.78865434782608712</v>
      </c>
      <c r="MH51" s="47">
        <v>0.43107443478260871</v>
      </c>
      <c r="MI51" s="47">
        <v>0.56895065217391305</v>
      </c>
      <c r="MJ51" s="47">
        <v>0.40224930434782602</v>
      </c>
      <c r="MK51" s="47">
        <v>0.73064839130434778</v>
      </c>
      <c r="ML51" s="47">
        <v>0.75358734782608705</v>
      </c>
      <c r="MM51" s="47">
        <v>8.7695652173913046E-3</v>
      </c>
      <c r="MN51" s="47">
        <v>4.9907736086956511</v>
      </c>
      <c r="MO51" s="47">
        <v>0.51012565217391315</v>
      </c>
      <c r="MP51" s="47">
        <v>0.56755208695652182</v>
      </c>
      <c r="MQ51" s="47">
        <v>0.65031908695652174</v>
      </c>
      <c r="MR51" s="47">
        <v>0.69129330434782599</v>
      </c>
      <c r="MS51" s="47">
        <f t="shared" si="36"/>
        <v>0.54517720496894384</v>
      </c>
      <c r="MT51" s="48">
        <v>38.119999999999997</v>
      </c>
      <c r="MU51" s="48">
        <v>38.755000000000003</v>
      </c>
      <c r="MV51" s="48">
        <v>112.9</v>
      </c>
      <c r="MW51" s="48">
        <f t="shared" si="57"/>
        <v>76.099999999999994</v>
      </c>
      <c r="MX51" s="45">
        <f t="shared" si="37"/>
        <v>60.016595869565222</v>
      </c>
      <c r="MY51" s="47">
        <v>0.46931249999999991</v>
      </c>
      <c r="MZ51" s="47">
        <v>0.20324687499999994</v>
      </c>
      <c r="NA51" s="47">
        <v>6.7840625000000029E-2</v>
      </c>
      <c r="NB51" s="47">
        <v>8.7274999999999991E-2</v>
      </c>
      <c r="NC51" s="47">
        <v>8.4975000000000009E-2</v>
      </c>
      <c r="ND51" s="47">
        <v>7.4353125000000006E-2</v>
      </c>
      <c r="NE51" s="47">
        <v>0.68021606250000011</v>
      </c>
      <c r="NF51" s="47">
        <v>0.74139853124999999</v>
      </c>
      <c r="NG51" s="47">
        <v>0.39383093749999998</v>
      </c>
      <c r="NH51" s="47">
        <v>0.49410984374999989</v>
      </c>
      <c r="NI51" s="47">
        <v>0.39332887500000002</v>
      </c>
      <c r="NJ51" s="47">
        <v>0.68645393750000006</v>
      </c>
      <c r="NK51" s="47">
        <v>0.71981131249999986</v>
      </c>
      <c r="NL51" s="47">
        <v>2.3E-3</v>
      </c>
      <c r="NM51" s="47">
        <v>4.3684819374999995</v>
      </c>
      <c r="NN51" s="47">
        <v>0.53154190625000008</v>
      </c>
      <c r="NO51" s="47">
        <v>0.57915225000000004</v>
      </c>
      <c r="NP51" s="47">
        <v>0.66345118749999987</v>
      </c>
      <c r="NQ51" s="47">
        <v>0.69769253125000008</v>
      </c>
      <c r="NR51" s="47">
        <f t="shared" si="38"/>
        <v>0.3361807608883407</v>
      </c>
      <c r="NS51" s="47">
        <v>0.5431756097560978</v>
      </c>
      <c r="NT51" s="47">
        <v>0.25381707317073171</v>
      </c>
      <c r="NU51" s="47">
        <v>5.6624390243902423E-2</v>
      </c>
      <c r="NV51" s="47">
        <v>9.2260975609756074E-2</v>
      </c>
      <c r="NW51" s="47">
        <v>8.5480487804878047E-2</v>
      </c>
      <c r="NX51" s="47">
        <v>7.6095121951219508E-2</v>
      </c>
      <c r="NY51" s="47">
        <v>0.7077605609756098</v>
      </c>
      <c r="NZ51" s="47">
        <v>0.80879348780487803</v>
      </c>
      <c r="OA51" s="47">
        <v>0.46510107317073168</v>
      </c>
      <c r="OB51" s="47">
        <v>0.63263880487804891</v>
      </c>
      <c r="OC51" s="47">
        <v>0.36220146341463416</v>
      </c>
      <c r="OD51" s="47">
        <v>0.72503460975609746</v>
      </c>
      <c r="OE51" s="47">
        <v>0.75128102439024402</v>
      </c>
      <c r="OF51" s="47">
        <v>6.7804878048780479E-3</v>
      </c>
      <c r="OG51" s="47">
        <v>4.8772150487804886</v>
      </c>
      <c r="OH51" s="47">
        <v>0.44801434146341468</v>
      </c>
      <c r="OI51" s="47">
        <v>0.5117301463414633</v>
      </c>
      <c r="OJ51" s="47">
        <v>0.59452631707317039</v>
      </c>
      <c r="OK51" s="47">
        <v>0.64129475609756115</v>
      </c>
      <c r="OL51" s="47">
        <f t="shared" si="39"/>
        <v>0.73907604627170531</v>
      </c>
      <c r="OM51" s="47">
        <v>157.69230769230768</v>
      </c>
      <c r="ON51" s="46">
        <v>-9999</v>
      </c>
      <c r="OO51" s="46">
        <v>-9999</v>
      </c>
      <c r="OP51" s="47">
        <v>0.59067560975609745</v>
      </c>
      <c r="OQ51" s="47">
        <v>0.25028292682926823</v>
      </c>
      <c r="OR51" s="47">
        <v>4.6319512195121954E-2</v>
      </c>
      <c r="OS51" s="47">
        <v>7.8126829268292675E-2</v>
      </c>
      <c r="OT51" s="47">
        <v>7.7070731707317097E-2</v>
      </c>
      <c r="OU51" s="47">
        <v>7.2841463414634142E-2</v>
      </c>
      <c r="OV51" s="47">
        <v>0.76498682926829265</v>
      </c>
      <c r="OW51" s="47">
        <v>0.85314756097560962</v>
      </c>
      <c r="OX51" s="47">
        <v>0.52220690243902423</v>
      </c>
      <c r="OY51" s="47">
        <v>0.6851883658536585</v>
      </c>
      <c r="OZ51" s="47">
        <v>0.40467043902439026</v>
      </c>
      <c r="PA51" s="47">
        <v>0.76714119512195089</v>
      </c>
      <c r="PB51" s="47">
        <v>0.77868807317073196</v>
      </c>
      <c r="PC51" s="47">
        <v>1.0560975609756097E-3</v>
      </c>
      <c r="PD51" s="47">
        <v>6.5639862682926795</v>
      </c>
      <c r="PE51" s="47">
        <v>0.47453600000000018</v>
      </c>
      <c r="PF51" s="47">
        <v>0.52912219512195113</v>
      </c>
      <c r="PG51" s="47">
        <v>0.62570656097560984</v>
      </c>
      <c r="PH51" s="47">
        <v>0.66458780487804869</v>
      </c>
      <c r="PI51" s="47">
        <f t="shared" si="41"/>
        <v>0.9160505362874064</v>
      </c>
      <c r="PJ51" s="48">
        <v>119</v>
      </c>
      <c r="PK51" s="48">
        <f t="shared" si="55"/>
        <v>84</v>
      </c>
      <c r="PL51" s="45">
        <f t="shared" si="42"/>
        <v>71.664395121951202</v>
      </c>
    </row>
    <row r="52" spans="1:428" x14ac:dyDescent="0.25">
      <c r="A52" s="45">
        <v>51</v>
      </c>
      <c r="B52" s="45">
        <v>7</v>
      </c>
      <c r="C52" s="45">
        <v>207</v>
      </c>
      <c r="D52" s="45">
        <v>2</v>
      </c>
      <c r="E52" s="45" t="s">
        <v>67</v>
      </c>
      <c r="F52" s="45">
        <v>2</v>
      </c>
      <c r="G52" s="45">
        <f t="shared" si="7"/>
        <v>179.20000000000002</v>
      </c>
      <c r="H52" s="46">
        <v>160</v>
      </c>
      <c r="I52" s="45">
        <v>2.2460660304407098</v>
      </c>
      <c r="J52" s="47">
        <v>17.441390297605921</v>
      </c>
      <c r="K52" s="45">
        <v>1.0510193303052711</v>
      </c>
      <c r="L52" s="45">
        <v>15.326925108270837</v>
      </c>
      <c r="M52" s="45">
        <v>0.64334756987619668</v>
      </c>
      <c r="N52" s="47">
        <v>28.128885765259255</v>
      </c>
      <c r="O52" s="48">
        <v>15.2</v>
      </c>
      <c r="P52" s="48">
        <v>15.2</v>
      </c>
      <c r="Q52" s="48">
        <v>15.2</v>
      </c>
      <c r="R52" s="48">
        <v>29.333333333333332</v>
      </c>
      <c r="S52" s="48">
        <v>36.666666666666664</v>
      </c>
      <c r="T52" s="48">
        <v>39</v>
      </c>
      <c r="U52" s="48">
        <v>52.333333333333336</v>
      </c>
      <c r="V52" s="48">
        <v>54.666666666666664</v>
      </c>
      <c r="W52" s="48">
        <v>63.333333333333336</v>
      </c>
      <c r="X52" s="48">
        <v>63</v>
      </c>
      <c r="Y52" s="48">
        <v>72.333333333333329</v>
      </c>
      <c r="Z52" s="48">
        <v>75.333333333333329</v>
      </c>
      <c r="AA52" s="48">
        <v>83.666666666666671</v>
      </c>
      <c r="AB52" s="48">
        <v>86.666666666666671</v>
      </c>
      <c r="AC52" s="48">
        <v>95</v>
      </c>
      <c r="AD52" s="48">
        <v>95.333333333333329</v>
      </c>
      <c r="AE52" s="48">
        <v>106.66666666666667</v>
      </c>
      <c r="AF52" s="48">
        <f t="shared" si="8"/>
        <v>85.777777777777771</v>
      </c>
      <c r="AG52" s="48">
        <f t="shared" si="9"/>
        <v>85.777777777777771</v>
      </c>
      <c r="AH52" s="48">
        <v>93.666666666666671</v>
      </c>
      <c r="AI52" s="48">
        <v>105.66666666666667</v>
      </c>
      <c r="AJ52" s="48">
        <v>131</v>
      </c>
      <c r="AK52" s="48">
        <v>147</v>
      </c>
      <c r="AL52" s="48">
        <v>166</v>
      </c>
      <c r="AM52" s="48">
        <v>171</v>
      </c>
      <c r="AN52" s="48">
        <v>178</v>
      </c>
      <c r="AO52" s="48">
        <v>189</v>
      </c>
      <c r="AP52" s="48">
        <v>199</v>
      </c>
      <c r="AQ52" s="48">
        <v>199</v>
      </c>
      <c r="AR52" s="48">
        <v>201</v>
      </c>
      <c r="AS52" s="48">
        <v>203</v>
      </c>
      <c r="AT52" s="49">
        <v>50.7</v>
      </c>
      <c r="AU52" s="49">
        <v>40</v>
      </c>
      <c r="AV52" s="49">
        <v>42</v>
      </c>
      <c r="AW52" s="49">
        <v>43.8</v>
      </c>
      <c r="AX52" s="49">
        <v>43.1</v>
      </c>
      <c r="AY52" s="49">
        <v>37.299999999999997</v>
      </c>
      <c r="AZ52" s="49">
        <v>42.1</v>
      </c>
      <c r="BA52" s="49">
        <v>43.4</v>
      </c>
      <c r="BB52" s="49">
        <v>47.6</v>
      </c>
      <c r="BC52" s="49">
        <v>40.9</v>
      </c>
      <c r="BD52" s="45">
        <v>4.07</v>
      </c>
      <c r="BE52" s="45">
        <v>5.77</v>
      </c>
      <c r="BF52" s="45">
        <v>4.78</v>
      </c>
      <c r="BG52" s="45">
        <v>4.47</v>
      </c>
      <c r="BH52" s="45">
        <v>4.24</v>
      </c>
      <c r="BI52" s="45">
        <v>4.26</v>
      </c>
      <c r="BJ52" s="45">
        <v>4.1900000000000004</v>
      </c>
      <c r="BK52" s="45">
        <v>4.34</v>
      </c>
      <c r="BL52" s="45">
        <v>3.97</v>
      </c>
      <c r="BM52" s="45">
        <v>3.73</v>
      </c>
      <c r="BN52" s="45">
        <v>29718.843469591222</v>
      </c>
      <c r="BO52" s="45">
        <v>16436.463536463536</v>
      </c>
      <c r="BP52" s="49">
        <v>18161.985957873621</v>
      </c>
      <c r="BQ52" s="45">
        <v>14016.449348044134</v>
      </c>
      <c r="BR52" s="45">
        <v>13066.733668341709</v>
      </c>
      <c r="BS52" s="45">
        <v>10050.749250749252</v>
      </c>
      <c r="BT52" s="49">
        <v>14986.666666666666</v>
      </c>
      <c r="BU52" s="49">
        <v>9682.2709163346608</v>
      </c>
      <c r="BV52" s="49">
        <v>6725.7773319959888</v>
      </c>
      <c r="BW52" s="49">
        <v>1558.6640851887703</v>
      </c>
      <c r="BX52" s="48">
        <v>343.06</v>
      </c>
      <c r="BY52" s="45">
        <v>11</v>
      </c>
      <c r="BZ52" s="45">
        <v>373.74</v>
      </c>
      <c r="CA52" s="45">
        <v>127</v>
      </c>
      <c r="CB52" s="45">
        <v>123.21999999999998</v>
      </c>
      <c r="CC52" s="45">
        <v>285.27</v>
      </c>
      <c r="CD52" s="45">
        <v>172.18</v>
      </c>
      <c r="CE52" s="45">
        <v>125.7</v>
      </c>
      <c r="CF52" s="48">
        <f t="shared" si="10"/>
        <v>1232.3529411764705</v>
      </c>
      <c r="CG52" s="48">
        <f t="shared" si="11"/>
        <v>1100.3151260504201</v>
      </c>
      <c r="CH52" s="48">
        <f t="shared" si="51"/>
        <v>3363.3333333333335</v>
      </c>
      <c r="CI52" s="48">
        <f t="shared" si="1"/>
        <v>3664.1176470588234</v>
      </c>
      <c r="CJ52" s="48">
        <f t="shared" si="12"/>
        <v>1208.0392156862742</v>
      </c>
      <c r="CK52" s="48">
        <f t="shared" si="12"/>
        <v>2796.7647058823532</v>
      </c>
      <c r="CL52" s="48">
        <f t="shared" si="13"/>
        <v>11032.254901960785</v>
      </c>
      <c r="CM52" s="48">
        <f t="shared" si="14"/>
        <v>1688.0392156862745</v>
      </c>
      <c r="CN52" s="48">
        <v>74.52</v>
      </c>
      <c r="CO52" s="48">
        <v>83.26</v>
      </c>
      <c r="CP52" s="48">
        <f t="shared" si="15"/>
        <v>14.400000000000006</v>
      </c>
      <c r="CQ52" s="45">
        <v>3.38</v>
      </c>
      <c r="CR52" s="45">
        <f t="shared" si="16"/>
        <v>113.68066666666667</v>
      </c>
      <c r="CS52" s="45">
        <v>1.0900000000000001</v>
      </c>
      <c r="CT52" s="45">
        <f t="shared" si="17"/>
        <v>39.938882352941178</v>
      </c>
      <c r="CU52" s="45">
        <v>1.95</v>
      </c>
      <c r="CV52" s="45">
        <f t="shared" si="18"/>
        <v>23.556764705882347</v>
      </c>
      <c r="CW52" s="45">
        <v>4.03</v>
      </c>
      <c r="CX52" s="45">
        <f t="shared" si="19"/>
        <v>68.027980392156863</v>
      </c>
      <c r="CY52" s="48">
        <f t="shared" si="20"/>
        <v>245.20429411764707</v>
      </c>
      <c r="CZ52" s="48">
        <f t="shared" si="21"/>
        <v>218.93240546218485</v>
      </c>
      <c r="DA52" s="45">
        <v>18.3</v>
      </c>
      <c r="DB52" s="48">
        <v>6.1</v>
      </c>
      <c r="DC52" s="45">
        <f t="shared" si="22"/>
        <v>4797.1169723452149</v>
      </c>
      <c r="DD52" s="45">
        <v>1.7</v>
      </c>
      <c r="DE52" s="46">
        <v>-9999</v>
      </c>
      <c r="DF52" s="45">
        <f t="shared" si="24"/>
        <v>1336.9014513093223</v>
      </c>
      <c r="DG52" s="45">
        <v>4555.4659574468087</v>
      </c>
      <c r="DH52" s="45">
        <v>4668.4875000000002</v>
      </c>
      <c r="DI52" s="45">
        <f t="shared" si="25"/>
        <v>1727.340375</v>
      </c>
      <c r="DJ52" s="45">
        <f t="shared" si="26"/>
        <v>1969.1680274999999</v>
      </c>
      <c r="DK52" s="45">
        <f t="shared" si="43"/>
        <v>1685.5224042553193</v>
      </c>
      <c r="DL52" s="47">
        <v>2.44</v>
      </c>
      <c r="DM52" s="47">
        <f t="shared" si="27"/>
        <v>2.38</v>
      </c>
      <c r="DN52" s="47">
        <v>2945</v>
      </c>
      <c r="DO52" s="47">
        <f t="shared" si="52"/>
        <v>0.39016393442622949</v>
      </c>
      <c r="DP52" s="45">
        <f t="shared" si="53"/>
        <v>1918.8467889380861</v>
      </c>
      <c r="DQ52" s="45">
        <f t="shared" si="54"/>
        <v>2315.9851612387965</v>
      </c>
      <c r="DR52" s="47">
        <v>0.52603333333333335</v>
      </c>
      <c r="DS52" s="47">
        <v>0.37376666666666664</v>
      </c>
      <c r="DT52" s="47">
        <v>0.37780666666666668</v>
      </c>
      <c r="DU52" s="47">
        <v>0.3218866666666666</v>
      </c>
      <c r="DV52" s="47">
        <v>0.19289999999999996</v>
      </c>
      <c r="DW52" s="47">
        <v>0.17774666666666666</v>
      </c>
      <c r="DX52" s="47">
        <v>0.24056420000000003</v>
      </c>
      <c r="DY52" s="47">
        <v>0.16384466666666669</v>
      </c>
      <c r="DZ52" s="47">
        <v>7.4523799999999987E-2</v>
      </c>
      <c r="EA52" s="47">
        <v>-5.3806000000000001E-3</v>
      </c>
      <c r="EB52" s="47">
        <v>0.16905946666666669</v>
      </c>
      <c r="EC52" s="47">
        <v>0.46323559999999997</v>
      </c>
      <c r="ED52" s="47">
        <v>0.49473226666666659</v>
      </c>
      <c r="EE52" s="47">
        <v>0.12898666666666669</v>
      </c>
      <c r="EF52" s="47">
        <v>0.63423859999999999</v>
      </c>
      <c r="EG52" s="47">
        <v>1.0319920666666667</v>
      </c>
      <c r="EH52" s="47">
        <v>0.70142779999999993</v>
      </c>
      <c r="EI52" s="47">
        <v>1.0269234666666667</v>
      </c>
      <c r="EJ52" s="47">
        <v>0.74408879999999999</v>
      </c>
      <c r="EK52" s="45">
        <v>0.58242500000000008</v>
      </c>
      <c r="EL52" s="45">
        <v>0.42637500000000006</v>
      </c>
      <c r="EM52" s="45">
        <v>0.41531249999999992</v>
      </c>
      <c r="EN52" s="45">
        <v>0.38044375000000002</v>
      </c>
      <c r="EO52" s="45">
        <v>0.26251249999999998</v>
      </c>
      <c r="EP52" s="45">
        <v>0.23702500000000001</v>
      </c>
      <c r="EQ52" s="45">
        <v>0.20973506250000001</v>
      </c>
      <c r="ER52" s="45">
        <v>0.16741537500000003</v>
      </c>
      <c r="ES52" s="45">
        <v>5.6925562499999985E-2</v>
      </c>
      <c r="ET52" s="45">
        <v>1.3103874999999997E-2</v>
      </c>
      <c r="EU52" s="45">
        <v>0.15463631250000001</v>
      </c>
      <c r="EV52" s="45">
        <v>0.37862350000000006</v>
      </c>
      <c r="EW52" s="45">
        <v>0.42143368749999993</v>
      </c>
      <c r="EX52" s="45">
        <v>0.11793125</v>
      </c>
      <c r="EY52" s="45">
        <v>0.53102493749999991</v>
      </c>
      <c r="EZ52" s="45">
        <v>0.92294206249999999</v>
      </c>
      <c r="FA52" s="45">
        <v>0.73660868750000008</v>
      </c>
      <c r="FB52" s="45">
        <v>0.93286100000000005</v>
      </c>
      <c r="FC52" s="45">
        <v>0.77141800000000005</v>
      </c>
      <c r="FD52" s="47">
        <v>0.65141428571428561</v>
      </c>
      <c r="FE52" s="47">
        <v>0.45439999999999986</v>
      </c>
      <c r="FF52" s="47">
        <v>0.45070476190476194</v>
      </c>
      <c r="FG52" s="47">
        <v>0.3990333333333333</v>
      </c>
      <c r="FH52" s="47">
        <v>0.28960476190476186</v>
      </c>
      <c r="FI52" s="47">
        <v>0.25485714285714289</v>
      </c>
      <c r="FJ52" s="47">
        <v>0.2401465714285714</v>
      </c>
      <c r="FK52" s="47">
        <v>0.18195199999999997</v>
      </c>
      <c r="FL52" s="47">
        <v>6.4779666666666666E-2</v>
      </c>
      <c r="FM52" s="47">
        <v>3.9423809523809533E-3</v>
      </c>
      <c r="FN52" s="47">
        <v>0.17813009523809523</v>
      </c>
      <c r="FO52" s="47">
        <v>0.3842989047619047</v>
      </c>
      <c r="FP52" s="47">
        <v>0.43740704761904764</v>
      </c>
      <c r="FQ52" s="47">
        <v>0.10942857142857143</v>
      </c>
      <c r="FR52" s="47">
        <v>0.63273242857142853</v>
      </c>
      <c r="FS52" s="47">
        <v>0.9797758571428572</v>
      </c>
      <c r="FT52" s="47">
        <v>0.74095114285714281</v>
      </c>
      <c r="FU52" s="47">
        <v>0.98252142857142866</v>
      </c>
      <c r="FV52" s="47">
        <v>0.77974438095238086</v>
      </c>
      <c r="FW52" s="47">
        <v>0.64431666666666665</v>
      </c>
      <c r="FX52" s="47">
        <v>0.42920555555555556</v>
      </c>
      <c r="FY52" s="47">
        <v>0.44114444444444451</v>
      </c>
      <c r="FZ52" s="47">
        <v>0.38643333333333335</v>
      </c>
      <c r="GA52" s="47">
        <v>0.28249444444444444</v>
      </c>
      <c r="GB52" s="47">
        <v>0.24461666666666668</v>
      </c>
      <c r="GC52" s="47">
        <v>0.2500675555555556</v>
      </c>
      <c r="GD52" s="47">
        <v>0.1870087222222222</v>
      </c>
      <c r="GE52" s="47">
        <v>5.2469111111111105E-2</v>
      </c>
      <c r="GF52" s="47">
        <v>-1.3723277777777777E-2</v>
      </c>
      <c r="GG52" s="47">
        <v>0.20021544444444447</v>
      </c>
      <c r="GH52" s="47">
        <v>0.39017911111111109</v>
      </c>
      <c r="GI52" s="47">
        <v>0.44939666666666678</v>
      </c>
      <c r="GJ52" s="47">
        <v>0.10393888888888889</v>
      </c>
      <c r="GK52" s="47">
        <v>0.66790116666666677</v>
      </c>
      <c r="GL52" s="47">
        <v>1.0725632777777778</v>
      </c>
      <c r="GM52" s="47">
        <v>0.80011561111111129</v>
      </c>
      <c r="GN52" s="47">
        <v>1.0603718333333332</v>
      </c>
      <c r="GO52" s="47">
        <v>0.8330522222222223</v>
      </c>
      <c r="GP52" s="47">
        <v>0.5556875</v>
      </c>
      <c r="GQ52" s="47">
        <v>0.35486249999999991</v>
      </c>
      <c r="GR52" s="47">
        <v>0.31717916666666662</v>
      </c>
      <c r="GS52" s="47">
        <v>0.3166208333333333</v>
      </c>
      <c r="GT52" s="47">
        <v>0.22122083333333339</v>
      </c>
      <c r="GU52" s="47">
        <v>0.1915458333333333</v>
      </c>
      <c r="GV52" s="47">
        <v>0.27384112500000002</v>
      </c>
      <c r="GW52" s="47">
        <v>0.27297874999999994</v>
      </c>
      <c r="GX52" s="47">
        <v>5.6931583333333341E-2</v>
      </c>
      <c r="GY52" s="47">
        <v>5.6035708333333323E-2</v>
      </c>
      <c r="GZ52" s="47">
        <v>0.22039020833333337</v>
      </c>
      <c r="HA52" s="47">
        <v>0.43019570833333343</v>
      </c>
      <c r="HB52" s="47">
        <v>0.48706274999999993</v>
      </c>
      <c r="HC52" s="47">
        <v>9.5399999999999999E-2</v>
      </c>
      <c r="HD52" s="47">
        <v>0.75634995833333329</v>
      </c>
      <c r="HE52" s="47">
        <v>0.81045766666666663</v>
      </c>
      <c r="HF52" s="47">
        <v>0.80665054166666661</v>
      </c>
      <c r="HG52" s="47">
        <v>0.844438625</v>
      </c>
      <c r="HH52" s="47">
        <v>0.8412783749999998</v>
      </c>
      <c r="HI52" s="45">
        <v>0.53554193548387108</v>
      </c>
      <c r="HJ52" s="45">
        <v>0.30240322580645157</v>
      </c>
      <c r="HK52" s="45">
        <v>0.22970645161290321</v>
      </c>
      <c r="HL52" s="45">
        <v>0.22257419354838714</v>
      </c>
      <c r="HM52" s="45">
        <v>0.18072903225806447</v>
      </c>
      <c r="HN52" s="45">
        <v>0.1586419354838709</v>
      </c>
      <c r="HO52" s="45">
        <v>0.41168448387096762</v>
      </c>
      <c r="HP52" s="45">
        <v>0.39876070967741928</v>
      </c>
      <c r="HQ52" s="45">
        <v>0.15199609677419357</v>
      </c>
      <c r="HR52" s="45">
        <v>0.1368663548387096</v>
      </c>
      <c r="HS52" s="45">
        <v>0.27752054838709678</v>
      </c>
      <c r="HT52" s="45">
        <v>0.49435893548387111</v>
      </c>
      <c r="HU52" s="45">
        <v>0.54182699999999995</v>
      </c>
      <c r="HV52" s="45">
        <v>4.1845161290322591E-2</v>
      </c>
      <c r="HW52" s="45">
        <v>1.4142413870967752</v>
      </c>
      <c r="HX52" s="45">
        <v>0.69937741935483899</v>
      </c>
      <c r="HY52" s="45">
        <v>0.67540351612903193</v>
      </c>
      <c r="HZ52" s="45">
        <v>0.76427922580645136</v>
      </c>
      <c r="IA52" s="45">
        <v>0.74563251612903214</v>
      </c>
      <c r="IB52" s="48">
        <v>41.6</v>
      </c>
      <c r="IC52" s="48">
        <v>42.58</v>
      </c>
      <c r="ID52" s="48">
        <v>104.9</v>
      </c>
      <c r="IE52" s="48">
        <f t="shared" si="47"/>
        <v>26.099999999999994</v>
      </c>
      <c r="IF52" s="48">
        <f t="shared" si="29"/>
        <v>10.407654522580641</v>
      </c>
      <c r="IG52" s="47">
        <v>0.56710000000000005</v>
      </c>
      <c r="IH52" s="47">
        <v>0.29799999999999999</v>
      </c>
      <c r="II52" s="47">
        <v>0.1487</v>
      </c>
      <c r="IJ52" s="47">
        <v>0.1681</v>
      </c>
      <c r="IK52" s="47">
        <v>0.1394</v>
      </c>
      <c r="IL52" s="47">
        <v>0.12920000000000001</v>
      </c>
      <c r="IM52" s="47">
        <v>0.54139999999999999</v>
      </c>
      <c r="IN52" s="47">
        <v>0.58389999999999997</v>
      </c>
      <c r="IO52" s="47">
        <v>0.27829999999999999</v>
      </c>
      <c r="IP52" s="47">
        <v>0.33439999999999998</v>
      </c>
      <c r="IQ52" s="47">
        <v>0.3105</v>
      </c>
      <c r="IR52" s="47">
        <v>0.60460000000000003</v>
      </c>
      <c r="IS52" s="47">
        <v>0.62780000000000002</v>
      </c>
      <c r="IT52" s="47">
        <v>2.87E-2</v>
      </c>
      <c r="IU52" s="47">
        <v>2.3862999999999999</v>
      </c>
      <c r="IV52" s="47">
        <v>0.53269999999999995</v>
      </c>
      <c r="IW52" s="47">
        <v>0.57430000000000003</v>
      </c>
      <c r="IX52" s="47">
        <v>0.6431</v>
      </c>
      <c r="IY52" s="47">
        <v>0.67500000000000004</v>
      </c>
      <c r="IZ52" s="48">
        <v>36.945161290000001</v>
      </c>
      <c r="JA52" s="48">
        <v>37.117419355000003</v>
      </c>
      <c r="JB52" s="48">
        <v>106.49354839</v>
      </c>
      <c r="JC52" s="48">
        <f t="shared" si="30"/>
        <v>40.506451609999999</v>
      </c>
      <c r="JD52" s="48">
        <f t="shared" si="31"/>
        <v>23.651717095078997</v>
      </c>
      <c r="JE52" s="47">
        <v>0.46158965517241379</v>
      </c>
      <c r="JF52" s="47">
        <v>0.21927586206896546</v>
      </c>
      <c r="JG52" s="47">
        <v>0.10002758620689657</v>
      </c>
      <c r="JH52" s="47">
        <v>0.1145344827586207</v>
      </c>
      <c r="JI52" s="47">
        <v>9.8696551724137924E-2</v>
      </c>
      <c r="JJ52" s="47">
        <v>8.4217241379310345E-2</v>
      </c>
      <c r="JK52" s="47">
        <v>0.60147137931034467</v>
      </c>
      <c r="JL52" s="47">
        <v>0.64342634482758632</v>
      </c>
      <c r="JM52" s="47">
        <v>0.3133718620689655</v>
      </c>
      <c r="JN52" s="47">
        <v>0.37353227586206889</v>
      </c>
      <c r="JO52" s="47">
        <v>0.35540475862068965</v>
      </c>
      <c r="JP52" s="47">
        <v>0.64704737931034484</v>
      </c>
      <c r="JQ52" s="47">
        <v>0.69084444827586211</v>
      </c>
      <c r="JR52" s="47">
        <v>1.5837931034482756E-2</v>
      </c>
      <c r="JS52" s="47">
        <v>3.0400227586206898</v>
      </c>
      <c r="JT52" s="47">
        <v>0.55246420689655173</v>
      </c>
      <c r="JU52" s="47">
        <v>0.59100572413793084</v>
      </c>
      <c r="JV52" s="47">
        <v>0.66939517241379298</v>
      </c>
      <c r="JW52" s="47">
        <v>0.69790631034482786</v>
      </c>
      <c r="JX52" s="48">
        <v>39.460625</v>
      </c>
      <c r="JY52" s="48">
        <v>40.165624999999999</v>
      </c>
      <c r="JZ52" s="48">
        <v>123.6</v>
      </c>
      <c r="KA52" s="48">
        <f t="shared" si="32"/>
        <v>42.400000000000006</v>
      </c>
      <c r="KB52" s="48">
        <f t="shared" si="33"/>
        <v>27.281277020689664</v>
      </c>
      <c r="KC52" s="47">
        <v>0.59285961538461529</v>
      </c>
      <c r="KD52" s="47">
        <v>0.26552500000000001</v>
      </c>
      <c r="KE52" s="47">
        <v>8.6773076923076925E-2</v>
      </c>
      <c r="KF52" s="47">
        <v>0.10992500000000002</v>
      </c>
      <c r="KG52" s="47">
        <v>0.102475</v>
      </c>
      <c r="KH52" s="47">
        <v>8.9428846153846164E-2</v>
      </c>
      <c r="KI52" s="47">
        <v>0.68583021153846147</v>
      </c>
      <c r="KJ52" s="47">
        <v>0.74366450000000006</v>
      </c>
      <c r="KK52" s="47">
        <v>0.41307674999999988</v>
      </c>
      <c r="KL52" s="47">
        <v>0.50645899999999999</v>
      </c>
      <c r="KM52" s="47">
        <v>0.38096334615384603</v>
      </c>
      <c r="KN52" s="47">
        <v>0.70386626923076911</v>
      </c>
      <c r="KO52" s="47">
        <v>0.7367477115384613</v>
      </c>
      <c r="KP52" s="47">
        <v>7.4499999999999983E-3</v>
      </c>
      <c r="KQ52" s="47">
        <v>4.3986245192307676</v>
      </c>
      <c r="KR52" s="47">
        <v>0.51259284615384615</v>
      </c>
      <c r="KS52" s="47">
        <v>0.5556303461538461</v>
      </c>
      <c r="KT52" s="47">
        <v>0.64676642307692289</v>
      </c>
      <c r="KU52" s="47">
        <v>0.67795815384615377</v>
      </c>
      <c r="KV52" s="48">
        <v>39.044761905000001</v>
      </c>
      <c r="KW52" s="48">
        <v>41.05</v>
      </c>
      <c r="KX52" s="48">
        <v>111.66666667</v>
      </c>
      <c r="KY52" s="48">
        <f t="shared" si="44"/>
        <v>59.333333330000002</v>
      </c>
      <c r="KZ52" s="48">
        <f t="shared" si="45"/>
        <v>44.124093664187789</v>
      </c>
      <c r="LA52" s="47">
        <v>0.69456578947368453</v>
      </c>
      <c r="LB52" s="47">
        <v>0.31159210526315789</v>
      </c>
      <c r="LC52" s="47">
        <v>7.2300000000000003E-2</v>
      </c>
      <c r="LD52" s="47">
        <v>0.11459736842105261</v>
      </c>
      <c r="LE52" s="47">
        <v>0.11200263157894734</v>
      </c>
      <c r="LF52" s="47">
        <v>0.10482894736842106</v>
      </c>
      <c r="LG52" s="47">
        <v>0.71533871052631581</v>
      </c>
      <c r="LH52" s="47">
        <v>0.81013947368421046</v>
      </c>
      <c r="LI52" s="47">
        <v>0.46078223684210523</v>
      </c>
      <c r="LJ52" s="47">
        <v>0.62196407894736849</v>
      </c>
      <c r="LK52" s="47">
        <v>0.38014192105263167</v>
      </c>
      <c r="LL52" s="47">
        <v>0.7204912105263156</v>
      </c>
      <c r="LM52" s="47">
        <v>0.7356217368421053</v>
      </c>
      <c r="LN52" s="47">
        <v>2.5947368421052634E-3</v>
      </c>
      <c r="LO52" s="47">
        <v>5.0671533947368408</v>
      </c>
      <c r="LP52" s="47">
        <v>0.46918063157894735</v>
      </c>
      <c r="LQ52" s="47">
        <v>0.53156336842105278</v>
      </c>
      <c r="LR52" s="47">
        <v>0.61511797368421062</v>
      </c>
      <c r="LS52" s="47">
        <v>0.66030323684210523</v>
      </c>
      <c r="LT52" s="47">
        <f t="shared" si="34"/>
        <v>0.86148174130182409</v>
      </c>
      <c r="LU52" s="48">
        <v>27.56</v>
      </c>
      <c r="LV52" s="48">
        <v>42.748571429000002</v>
      </c>
      <c r="LW52" s="48">
        <v>111.75714286</v>
      </c>
      <c r="LX52" s="48">
        <f t="shared" si="56"/>
        <v>77.242857139999998</v>
      </c>
      <c r="LY52" s="48">
        <f t="shared" si="35"/>
        <v>62.577487629264255</v>
      </c>
      <c r="LZ52" s="47">
        <v>0.74222608695652181</v>
      </c>
      <c r="MA52" s="47">
        <v>0.31069565217391309</v>
      </c>
      <c r="MB52" s="47">
        <v>5.8913043478260881E-2</v>
      </c>
      <c r="MC52" s="47">
        <v>0.10294782608695652</v>
      </c>
      <c r="MD52" s="47">
        <v>9.7156521739130447E-2</v>
      </c>
      <c r="ME52" s="47">
        <v>9.313043478260867E-2</v>
      </c>
      <c r="MF52" s="47">
        <v>0.75606882608695625</v>
      </c>
      <c r="MG52" s="47">
        <v>0.85236765217391297</v>
      </c>
      <c r="MH52" s="47">
        <v>0.50180139130434787</v>
      </c>
      <c r="MI52" s="47">
        <v>0.68034091304347821</v>
      </c>
      <c r="MJ52" s="47">
        <v>0.40975934782608692</v>
      </c>
      <c r="MK52" s="47">
        <v>0.76781095652173914</v>
      </c>
      <c r="ML52" s="47">
        <v>0.7765566086956518</v>
      </c>
      <c r="MM52" s="47">
        <v>5.7913043478260862E-3</v>
      </c>
      <c r="MN52" s="47">
        <v>6.2178709565217378</v>
      </c>
      <c r="MO52" s="47">
        <v>0.48071547826086947</v>
      </c>
      <c r="MP52" s="47">
        <v>0.54194273913043467</v>
      </c>
      <c r="MQ52" s="47">
        <v>0.63145473913043493</v>
      </c>
      <c r="MR52" s="47">
        <v>0.67487995652173904</v>
      </c>
      <c r="MS52" s="47">
        <f t="shared" si="36"/>
        <v>1.10872717984919</v>
      </c>
      <c r="MT52" s="48">
        <v>38.159999999999997</v>
      </c>
      <c r="MU52" s="48">
        <v>38.81</v>
      </c>
      <c r="MV52" s="48">
        <v>104.9</v>
      </c>
      <c r="MW52" s="48">
        <f t="shared" si="57"/>
        <v>84.1</v>
      </c>
      <c r="MX52" s="45">
        <f t="shared" si="37"/>
        <v>71.684119547826072</v>
      </c>
      <c r="MY52" s="47">
        <v>0.66739999999999988</v>
      </c>
      <c r="MZ52" s="47">
        <v>0.27545757575757579</v>
      </c>
      <c r="NA52" s="47">
        <v>5.8890909090909098E-2</v>
      </c>
      <c r="NB52" s="47">
        <v>9.1063636363636347E-2</v>
      </c>
      <c r="NC52" s="47">
        <v>9.3181818181818199E-2</v>
      </c>
      <c r="ND52" s="47">
        <v>8.5266666666666685E-2</v>
      </c>
      <c r="NE52" s="47">
        <v>0.75902018181818187</v>
      </c>
      <c r="NF52" s="47">
        <v>0.83653172727272718</v>
      </c>
      <c r="NG52" s="47">
        <v>0.50199681818181807</v>
      </c>
      <c r="NH52" s="47">
        <v>0.64577206060606063</v>
      </c>
      <c r="NI52" s="47">
        <v>0.4155647575757575</v>
      </c>
      <c r="NJ52" s="47">
        <v>0.75387290909090876</v>
      </c>
      <c r="NK52" s="47">
        <v>0.7723638484848484</v>
      </c>
      <c r="NL52" s="47">
        <v>-2.1181818181818177E-3</v>
      </c>
      <c r="NM52" s="47">
        <v>6.3365040606060603</v>
      </c>
      <c r="NN52" s="47">
        <v>0.49698100000000006</v>
      </c>
      <c r="NO52" s="47">
        <v>0.54760169696969707</v>
      </c>
      <c r="NP52" s="47">
        <v>0.64452927272727289</v>
      </c>
      <c r="NQ52" s="47">
        <v>0.68029766666666691</v>
      </c>
      <c r="NR52" s="47">
        <f t="shared" si="38"/>
        <v>0.84047586033225108</v>
      </c>
      <c r="NS52" s="47">
        <v>0.77058139534883718</v>
      </c>
      <c r="NT52" s="47">
        <v>0.33556511627906965</v>
      </c>
      <c r="NU52" s="47">
        <v>5.5993023255813949E-2</v>
      </c>
      <c r="NV52" s="47">
        <v>0.10442558139534887</v>
      </c>
      <c r="NW52" s="47">
        <v>9.9944186046511632E-2</v>
      </c>
      <c r="NX52" s="47">
        <v>9.3806976744186019E-2</v>
      </c>
      <c r="NY52" s="47">
        <v>0.76087153488372106</v>
      </c>
      <c r="NZ52" s="47">
        <v>0.86395653488372082</v>
      </c>
      <c r="OA52" s="47">
        <v>0.52471139534883715</v>
      </c>
      <c r="OB52" s="47">
        <v>0.71274211627906958</v>
      </c>
      <c r="OC52" s="47">
        <v>0.39325541860465107</v>
      </c>
      <c r="OD52" s="47">
        <v>0.76984802325581392</v>
      </c>
      <c r="OE52" s="47">
        <v>0.78252497674418597</v>
      </c>
      <c r="OF52" s="47">
        <v>4.4813953488372091E-3</v>
      </c>
      <c r="OG52" s="47">
        <v>6.3901882325581401</v>
      </c>
      <c r="OH52" s="47">
        <v>0.45539227906976737</v>
      </c>
      <c r="OI52" s="47">
        <v>0.51683260465116265</v>
      </c>
      <c r="OJ52" s="47">
        <v>0.60886455813953488</v>
      </c>
      <c r="OK52" s="47">
        <v>0.65300030232558126</v>
      </c>
      <c r="OL52" s="47">
        <f t="shared" si="39"/>
        <v>1.3984272391580879</v>
      </c>
      <c r="OM52" s="47">
        <v>119.15789473684211</v>
      </c>
      <c r="ON52" s="48">
        <f>AR52-OM52+2</f>
        <v>83.84210526315789</v>
      </c>
      <c r="OO52" s="48">
        <f t="shared" si="40"/>
        <v>72.435934740514057</v>
      </c>
      <c r="OP52" s="47">
        <v>0.80103734939759075</v>
      </c>
      <c r="OQ52" s="47">
        <v>0.32756746987951796</v>
      </c>
      <c r="OR52" s="47">
        <v>4.8649397590361465E-2</v>
      </c>
      <c r="OS52" s="47">
        <v>9.1544578313253008E-2</v>
      </c>
      <c r="OT52" s="47">
        <v>9.2513253012048213E-2</v>
      </c>
      <c r="OU52" s="47">
        <v>8.8826506024096377E-2</v>
      </c>
      <c r="OV52" s="47">
        <v>0.79493177108433721</v>
      </c>
      <c r="OW52" s="47">
        <v>0.88514686746987903</v>
      </c>
      <c r="OX52" s="47">
        <v>0.56319821686747007</v>
      </c>
      <c r="OY52" s="47">
        <v>0.74061104819277113</v>
      </c>
      <c r="OZ52" s="47">
        <v>0.41955606024096381</v>
      </c>
      <c r="PA52" s="47">
        <v>0.79244649397590383</v>
      </c>
      <c r="PB52" s="47">
        <v>0.79999772289156579</v>
      </c>
      <c r="PC52" s="47">
        <v>-9.6867469879518035E-4</v>
      </c>
      <c r="PD52" s="47">
        <v>7.7664041084337319</v>
      </c>
      <c r="PE52" s="47">
        <v>0.4740601927710843</v>
      </c>
      <c r="PF52" s="47">
        <v>0.52776669879518112</v>
      </c>
      <c r="PG52" s="47">
        <v>0.62935112048192765</v>
      </c>
      <c r="PH52" s="47">
        <v>0.66719101204819231</v>
      </c>
      <c r="PI52" s="47">
        <f t="shared" si="41"/>
        <v>1.5601797086520859</v>
      </c>
      <c r="PJ52" s="48">
        <v>112.27272727272727</v>
      </c>
      <c r="PK52" s="48">
        <f t="shared" si="55"/>
        <v>90.727272727272734</v>
      </c>
      <c r="PL52" s="45">
        <f t="shared" si="42"/>
        <v>80.306961248630842</v>
      </c>
    </row>
    <row r="53" spans="1:428" x14ac:dyDescent="0.25">
      <c r="A53" s="45">
        <v>52</v>
      </c>
      <c r="B53" s="45">
        <v>7</v>
      </c>
      <c r="C53" s="45">
        <v>207</v>
      </c>
      <c r="D53" s="45">
        <v>2</v>
      </c>
      <c r="E53" s="45" t="s">
        <v>67</v>
      </c>
      <c r="F53" s="45">
        <v>2</v>
      </c>
      <c r="G53" s="45">
        <f t="shared" si="7"/>
        <v>179.20000000000002</v>
      </c>
      <c r="H53" s="46">
        <v>160</v>
      </c>
      <c r="I53" s="46">
        <v>-9999</v>
      </c>
      <c r="J53" s="46">
        <v>-9999</v>
      </c>
      <c r="K53" s="46">
        <v>-9999</v>
      </c>
      <c r="L53" s="46">
        <v>-9999</v>
      </c>
      <c r="M53" s="46">
        <v>-9999</v>
      </c>
      <c r="N53" s="46">
        <v>-9999</v>
      </c>
      <c r="O53" s="48">
        <v>15.2</v>
      </c>
      <c r="P53" s="48">
        <v>15.2</v>
      </c>
      <c r="Q53" s="48">
        <v>15.2</v>
      </c>
      <c r="R53" s="48">
        <v>27</v>
      </c>
      <c r="S53" s="48">
        <v>36.333333333333336</v>
      </c>
      <c r="T53" s="48">
        <v>35.666666666666664</v>
      </c>
      <c r="U53" s="48">
        <v>47.333333333333336</v>
      </c>
      <c r="V53" s="48">
        <v>50</v>
      </c>
      <c r="W53" s="48">
        <v>59</v>
      </c>
      <c r="X53" s="48">
        <v>60.666666666666664</v>
      </c>
      <c r="Y53" s="48">
        <v>69.666666666666671</v>
      </c>
      <c r="Z53" s="48">
        <v>67</v>
      </c>
      <c r="AA53" s="48">
        <v>77.666666666666671</v>
      </c>
      <c r="AB53" s="48">
        <v>80.333333333333329</v>
      </c>
      <c r="AC53" s="48">
        <v>90</v>
      </c>
      <c r="AD53" s="48">
        <v>84</v>
      </c>
      <c r="AE53" s="48">
        <v>94.333333333333329</v>
      </c>
      <c r="AF53" s="48">
        <f t="shared" si="8"/>
        <v>77.1111111111111</v>
      </c>
      <c r="AG53" s="48">
        <f t="shared" si="9"/>
        <v>77.1111111111111</v>
      </c>
      <c r="AH53" s="48">
        <v>81.666666666666671</v>
      </c>
      <c r="AI53" s="48">
        <v>91.666666666666671</v>
      </c>
      <c r="AJ53" s="48">
        <v>131</v>
      </c>
      <c r="AK53" s="48">
        <v>147</v>
      </c>
      <c r="AL53" s="48">
        <v>166</v>
      </c>
      <c r="AM53" s="48">
        <v>171</v>
      </c>
      <c r="AN53" s="48">
        <v>178</v>
      </c>
      <c r="AO53" s="48">
        <v>189</v>
      </c>
      <c r="AP53" s="48">
        <v>199</v>
      </c>
      <c r="AQ53" s="48">
        <v>199</v>
      </c>
      <c r="AR53" s="48">
        <v>201</v>
      </c>
      <c r="AS53" s="48">
        <v>203</v>
      </c>
      <c r="AT53" s="43">
        <v>-9999</v>
      </c>
      <c r="AU53" s="43">
        <v>-9999</v>
      </c>
      <c r="AV53" s="43">
        <v>-9999</v>
      </c>
      <c r="AW53" s="43">
        <v>-9999</v>
      </c>
      <c r="AX53" s="43">
        <v>-9999</v>
      </c>
      <c r="AY53" s="43">
        <v>-9999</v>
      </c>
      <c r="AZ53" s="43">
        <v>-9999</v>
      </c>
      <c r="BA53" s="43">
        <v>-9999</v>
      </c>
      <c r="BB53" s="43">
        <v>-9999</v>
      </c>
      <c r="BC53" s="43">
        <v>-9999</v>
      </c>
      <c r="BD53" s="43">
        <v>-9999</v>
      </c>
      <c r="BE53" s="43">
        <v>-9999</v>
      </c>
      <c r="BF53" s="43">
        <v>-9999</v>
      </c>
      <c r="BG53" s="43">
        <v>-9999</v>
      </c>
      <c r="BH53" s="43">
        <v>-9999</v>
      </c>
      <c r="BI53" s="43">
        <v>-9999</v>
      </c>
      <c r="BJ53" s="43">
        <v>-9999</v>
      </c>
      <c r="BK53" s="43">
        <v>-9999</v>
      </c>
      <c r="BL53" s="43">
        <v>-9999</v>
      </c>
      <c r="BM53" s="43">
        <v>-9999</v>
      </c>
      <c r="BN53" s="43">
        <v>-9999</v>
      </c>
      <c r="BO53" s="43">
        <v>-9999</v>
      </c>
      <c r="BP53" s="43">
        <v>-9999</v>
      </c>
      <c r="BQ53" s="43">
        <v>-9999</v>
      </c>
      <c r="BR53" s="43">
        <v>-9999</v>
      </c>
      <c r="BS53" s="43">
        <v>-9999</v>
      </c>
      <c r="BT53" s="43">
        <v>-9999</v>
      </c>
      <c r="BU53" s="43">
        <v>-9999</v>
      </c>
      <c r="BV53" s="43">
        <v>-9999</v>
      </c>
      <c r="BW53" s="43">
        <v>-9999</v>
      </c>
      <c r="BX53" s="48">
        <v>211.58999999999997</v>
      </c>
      <c r="BY53" s="45">
        <v>13</v>
      </c>
      <c r="BZ53" s="45">
        <v>216.07</v>
      </c>
      <c r="CA53" s="45">
        <v>83</v>
      </c>
      <c r="CB53" s="45">
        <v>79.489999999999995</v>
      </c>
      <c r="CC53" s="45">
        <v>240.40999999999997</v>
      </c>
      <c r="CD53" s="45">
        <v>139.03</v>
      </c>
      <c r="CE53" s="45">
        <v>110</v>
      </c>
      <c r="CF53" s="48">
        <f t="shared" si="10"/>
        <v>1078.4313725490197</v>
      </c>
      <c r="CG53" s="48">
        <f t="shared" si="11"/>
        <v>962.88515406162458</v>
      </c>
      <c r="CH53" s="48">
        <f t="shared" si="51"/>
        <v>2074.411764705882</v>
      </c>
      <c r="CI53" s="48">
        <f t="shared" si="1"/>
        <v>2118.3333333333335</v>
      </c>
      <c r="CJ53" s="48">
        <f t="shared" si="12"/>
        <v>779.31372549019613</v>
      </c>
      <c r="CK53" s="48">
        <f t="shared" si="12"/>
        <v>2356.9607843137251</v>
      </c>
      <c r="CL53" s="48">
        <f t="shared" si="13"/>
        <v>7329.0196078431363</v>
      </c>
      <c r="CM53" s="48">
        <f t="shared" si="14"/>
        <v>1363.0392156862745</v>
      </c>
      <c r="CN53" s="48">
        <v>61.87</v>
      </c>
      <c r="CO53" s="48">
        <v>75.58</v>
      </c>
      <c r="CP53" s="48">
        <f t="shared" si="15"/>
        <v>1.5799999999999983</v>
      </c>
      <c r="CQ53" s="45">
        <v>3.12</v>
      </c>
      <c r="CR53" s="45">
        <f t="shared" si="16"/>
        <v>64.721647058823521</v>
      </c>
      <c r="CS53" s="45">
        <v>1.05</v>
      </c>
      <c r="CT53" s="45">
        <f t="shared" si="17"/>
        <v>22.242500000000003</v>
      </c>
      <c r="CU53" s="45">
        <v>1.54</v>
      </c>
      <c r="CV53" s="45">
        <f t="shared" si="18"/>
        <v>12.001431372549021</v>
      </c>
      <c r="CW53" s="45">
        <v>4.0999999999999996</v>
      </c>
      <c r="CX53" s="45">
        <f t="shared" si="19"/>
        <v>55.884607843137246</v>
      </c>
      <c r="CY53" s="48">
        <f t="shared" si="20"/>
        <v>154.85018627450978</v>
      </c>
      <c r="CZ53" s="48">
        <f t="shared" si="21"/>
        <v>138.25909488795514</v>
      </c>
      <c r="DA53" s="45">
        <v>18.3</v>
      </c>
      <c r="DB53" s="48">
        <v>5.23</v>
      </c>
      <c r="DC53" s="45">
        <f t="shared" si="22"/>
        <v>4112.9379943222093</v>
      </c>
      <c r="DD53" s="45">
        <v>1.92</v>
      </c>
      <c r="DE53" s="45">
        <f t="shared" si="23"/>
        <v>0.36711281070745694</v>
      </c>
      <c r="DF53" s="45">
        <f t="shared" si="24"/>
        <v>1509.9122273611169</v>
      </c>
      <c r="DG53" s="46">
        <v>-9999</v>
      </c>
      <c r="DH53" s="45">
        <v>3933.3625000000002</v>
      </c>
      <c r="DI53" s="45">
        <f t="shared" si="25"/>
        <v>1455.3441250000001</v>
      </c>
      <c r="DJ53" s="45">
        <f t="shared" si="26"/>
        <v>1659.0923025</v>
      </c>
      <c r="DK53" s="46">
        <v>-9999</v>
      </c>
      <c r="DL53" s="47">
        <v>2.44</v>
      </c>
      <c r="DM53" s="47">
        <f t="shared" si="27"/>
        <v>2.38</v>
      </c>
      <c r="DN53" s="47">
        <v>2431</v>
      </c>
      <c r="DO53" s="47">
        <f t="shared" si="52"/>
        <v>0.4550669216061185</v>
      </c>
      <c r="DP53" s="45">
        <f t="shared" si="53"/>
        <v>1918.8467889380861</v>
      </c>
      <c r="DQ53" s="45">
        <f t="shared" si="54"/>
        <v>1911.7690753723309</v>
      </c>
      <c r="DR53" s="47">
        <v>0.53939999999999999</v>
      </c>
      <c r="DS53" s="47">
        <v>0.38895714285714283</v>
      </c>
      <c r="DT53" s="47">
        <v>0.39493571428571428</v>
      </c>
      <c r="DU53" s="47">
        <v>0.3342214285714285</v>
      </c>
      <c r="DV53" s="47">
        <v>0.20317857142857143</v>
      </c>
      <c r="DW53" s="47">
        <v>0.18547142857142856</v>
      </c>
      <c r="DX53" s="47">
        <v>0.23486650000000003</v>
      </c>
      <c r="DY53" s="47">
        <v>0.15463942857142857</v>
      </c>
      <c r="DZ53" s="47">
        <v>7.566500000000001E-2</v>
      </c>
      <c r="EA53" s="47">
        <v>-7.6323571428571421E-3</v>
      </c>
      <c r="EB53" s="47">
        <v>0.16207885714285716</v>
      </c>
      <c r="EC53" s="47">
        <v>0.45278307142857138</v>
      </c>
      <c r="ED53" s="47">
        <v>0.48826621428571426</v>
      </c>
      <c r="EE53" s="47">
        <v>0.13104285714285716</v>
      </c>
      <c r="EF53" s="47">
        <v>0.61419578571428579</v>
      </c>
      <c r="EG53" s="47">
        <v>1.0495985714285714</v>
      </c>
      <c r="EH53" s="47">
        <v>0.69045714285714299</v>
      </c>
      <c r="EI53" s="47">
        <v>1.0424659999999999</v>
      </c>
      <c r="EJ53" s="47">
        <v>0.73343999999999998</v>
      </c>
      <c r="EK53" s="45">
        <v>0.59299411764705845</v>
      </c>
      <c r="EL53" s="45">
        <v>0.43357058823529421</v>
      </c>
      <c r="EM53" s="45">
        <v>0.42538823529411762</v>
      </c>
      <c r="EN53" s="45">
        <v>0.38774117647058809</v>
      </c>
      <c r="EO53" s="45">
        <v>0.2666411764705881</v>
      </c>
      <c r="EP53" s="45">
        <v>0.24057058823529412</v>
      </c>
      <c r="EQ53" s="45">
        <v>0.20913423529411757</v>
      </c>
      <c r="ER53" s="45">
        <v>0.16440494117647059</v>
      </c>
      <c r="ES53" s="45">
        <v>5.5677999999999984E-2</v>
      </c>
      <c r="ET53" s="45">
        <v>9.3722352941176465E-3</v>
      </c>
      <c r="EU53" s="45">
        <v>0.15525741176470589</v>
      </c>
      <c r="EV53" s="45">
        <v>0.37946329411764695</v>
      </c>
      <c r="EW53" s="45">
        <v>0.42264000000000002</v>
      </c>
      <c r="EX53" s="45">
        <v>0.1211</v>
      </c>
      <c r="EY53" s="45">
        <v>0.52948647058823561</v>
      </c>
      <c r="EZ53" s="45">
        <v>0.94475588235294106</v>
      </c>
      <c r="FA53" s="45">
        <v>0.74186617647058817</v>
      </c>
      <c r="FB53" s="45">
        <v>0.95172423529411765</v>
      </c>
      <c r="FC53" s="45">
        <v>0.77615276470588235</v>
      </c>
      <c r="FD53" s="47">
        <v>0.62843333333333351</v>
      </c>
      <c r="FE53" s="47">
        <v>0.43599999999999989</v>
      </c>
      <c r="FF53" s="47">
        <v>0.43798750000000003</v>
      </c>
      <c r="FG53" s="47">
        <v>0.38419583333333335</v>
      </c>
      <c r="FH53" s="47">
        <v>0.28271249999999998</v>
      </c>
      <c r="FI53" s="47">
        <v>0.24716666666666673</v>
      </c>
      <c r="FJ53" s="47">
        <v>0.24106037499999999</v>
      </c>
      <c r="FK53" s="47">
        <v>0.17843629166666666</v>
      </c>
      <c r="FL53" s="47">
        <v>6.3171583333333337E-2</v>
      </c>
      <c r="FM53" s="47">
        <v>-2.2994999999999999E-3</v>
      </c>
      <c r="FN53" s="47">
        <v>0.18066925</v>
      </c>
      <c r="FO53" s="47">
        <v>0.37935187500000001</v>
      </c>
      <c r="FP53" s="47">
        <v>0.43528991666666667</v>
      </c>
      <c r="FQ53" s="47">
        <v>0.10148333333333331</v>
      </c>
      <c r="FR53" s="47">
        <v>0.63631929166666679</v>
      </c>
      <c r="FS53" s="47">
        <v>1.0152536666666665</v>
      </c>
      <c r="FT53" s="47">
        <v>0.74971183333333336</v>
      </c>
      <c r="FU53" s="47">
        <v>1.0128464166666664</v>
      </c>
      <c r="FV53" s="47">
        <v>0.78792095833333342</v>
      </c>
      <c r="FW53" s="47">
        <v>0.67764999999999997</v>
      </c>
      <c r="FX53" s="47">
        <v>0.44057777777777773</v>
      </c>
      <c r="FY53" s="47">
        <v>0.45039444444444438</v>
      </c>
      <c r="FZ53" s="47">
        <v>0.39562222222222221</v>
      </c>
      <c r="GA53" s="47">
        <v>0.28869444444444442</v>
      </c>
      <c r="GB53" s="47">
        <v>0.2527833333333333</v>
      </c>
      <c r="GC53" s="47">
        <v>0.26228233333333334</v>
      </c>
      <c r="GD53" s="47">
        <v>0.20099105555555552</v>
      </c>
      <c r="GE53" s="47">
        <v>5.3596444444444433E-2</v>
      </c>
      <c r="GF53" s="47">
        <v>-1.1159777777777777E-2</v>
      </c>
      <c r="GG53" s="47">
        <v>0.21171538888888888</v>
      </c>
      <c r="GH53" s="47">
        <v>0.40205722222222223</v>
      </c>
      <c r="GI53" s="47">
        <v>0.45616138888888891</v>
      </c>
      <c r="GJ53" s="47">
        <v>0.10692777777777779</v>
      </c>
      <c r="GK53" s="47">
        <v>0.71292277777777768</v>
      </c>
      <c r="GL53" s="47">
        <v>1.0589943333333331</v>
      </c>
      <c r="GM53" s="47">
        <v>0.8083798888888889</v>
      </c>
      <c r="GN53" s="47">
        <v>1.0487844444444443</v>
      </c>
      <c r="GO53" s="47">
        <v>0.8417509999999998</v>
      </c>
      <c r="GP53" s="47">
        <v>0.564962962962963</v>
      </c>
      <c r="GQ53" s="47">
        <v>0.36657407407407411</v>
      </c>
      <c r="GR53" s="47">
        <v>0.32697777777777787</v>
      </c>
      <c r="GS53" s="47">
        <v>0.32760370370370362</v>
      </c>
      <c r="GT53" s="47">
        <v>0.2266185185185185</v>
      </c>
      <c r="GU53" s="47">
        <v>0.19674444444444444</v>
      </c>
      <c r="GV53" s="47">
        <v>0.26554507407407407</v>
      </c>
      <c r="GW53" s="47">
        <v>0.26639740740740747</v>
      </c>
      <c r="GX53" s="47">
        <v>5.6257666666666664E-2</v>
      </c>
      <c r="GY53" s="47">
        <v>5.7123999999999994E-2</v>
      </c>
      <c r="GZ53" s="47">
        <v>0.21263600000000002</v>
      </c>
      <c r="HA53" s="47">
        <v>0.42685418518518525</v>
      </c>
      <c r="HB53" s="47">
        <v>0.48289659259259254</v>
      </c>
      <c r="HC53" s="47">
        <v>0.10098518518518519</v>
      </c>
      <c r="HD53" s="47">
        <v>0.7284555925925924</v>
      </c>
      <c r="HE53" s="47">
        <v>0.80404648148148161</v>
      </c>
      <c r="HF53" s="47">
        <v>0.80531229629629653</v>
      </c>
      <c r="HG53" s="47">
        <v>0.83794792592592615</v>
      </c>
      <c r="HH53" s="47">
        <v>0.83937714814814812</v>
      </c>
      <c r="HI53" s="45">
        <v>0.53946451612903223</v>
      </c>
      <c r="HJ53" s="45">
        <v>0.30690322580645157</v>
      </c>
      <c r="HK53" s="45">
        <v>0.23757419354838713</v>
      </c>
      <c r="HL53" s="45">
        <v>0.22509677419354829</v>
      </c>
      <c r="HM53" s="45">
        <v>0.18748387096774183</v>
      </c>
      <c r="HN53" s="45">
        <v>0.16283548387096772</v>
      </c>
      <c r="HO53" s="45">
        <v>0.40977796774193559</v>
      </c>
      <c r="HP53" s="45">
        <v>0.3876702903225806</v>
      </c>
      <c r="HQ53" s="45">
        <v>0.15374490322580645</v>
      </c>
      <c r="HR53" s="45">
        <v>0.12801022580645166</v>
      </c>
      <c r="HS53" s="45">
        <v>0.27393496774193554</v>
      </c>
      <c r="HT53" s="45">
        <v>0.48299270967741964</v>
      </c>
      <c r="HU53" s="45">
        <v>0.53502351612903221</v>
      </c>
      <c r="HV53" s="45">
        <v>3.7612903225806453E-2</v>
      </c>
      <c r="HW53" s="45">
        <v>1.4077582580645163</v>
      </c>
      <c r="HX53" s="45">
        <v>0.71344796774193586</v>
      </c>
      <c r="HY53" s="45">
        <v>0.67275761290322578</v>
      </c>
      <c r="HZ53" s="45">
        <v>0.77488025806451599</v>
      </c>
      <c r="IA53" s="45">
        <v>0.74304745161290353</v>
      </c>
      <c r="IB53" s="48">
        <v>41.56</v>
      </c>
      <c r="IC53" s="48">
        <v>42.6</v>
      </c>
      <c r="ID53" s="48">
        <v>104.76666667000001</v>
      </c>
      <c r="IE53" s="48">
        <f t="shared" si="47"/>
        <v>26.233333329999994</v>
      </c>
      <c r="IF53" s="48">
        <f t="shared" si="29"/>
        <v>10.169883948170128</v>
      </c>
      <c r="IG53" s="47">
        <v>0.51570000000000005</v>
      </c>
      <c r="IH53" s="47">
        <v>0.27589999999999998</v>
      </c>
      <c r="II53" s="47">
        <v>0.16159999999999999</v>
      </c>
      <c r="IJ53" s="47">
        <v>0.17280000000000001</v>
      </c>
      <c r="IK53" s="47">
        <v>0.14149999999999999</v>
      </c>
      <c r="IL53" s="47">
        <v>0.127</v>
      </c>
      <c r="IM53" s="47">
        <v>0.496</v>
      </c>
      <c r="IN53" s="47">
        <v>0.52210000000000001</v>
      </c>
      <c r="IO53" s="47">
        <v>0.22939999999999999</v>
      </c>
      <c r="IP53" s="47">
        <v>0.26190000000000002</v>
      </c>
      <c r="IQ53" s="47">
        <v>0.30180000000000001</v>
      </c>
      <c r="IR53" s="47">
        <v>0.56799999999999995</v>
      </c>
      <c r="IS53" s="47">
        <v>0.60350000000000004</v>
      </c>
      <c r="IT53" s="47">
        <v>3.1300000000000001E-2</v>
      </c>
      <c r="IU53" s="47">
        <v>1.9975000000000001</v>
      </c>
      <c r="IV53" s="47">
        <v>0.57909999999999995</v>
      </c>
      <c r="IW53" s="47">
        <v>0.60929999999999995</v>
      </c>
      <c r="IX53" s="47">
        <v>0.67589999999999995</v>
      </c>
      <c r="IY53" s="47">
        <v>0.69950000000000001</v>
      </c>
      <c r="IZ53" s="48">
        <v>36.949230769000003</v>
      </c>
      <c r="JA53" s="48">
        <v>37.061538462000001</v>
      </c>
      <c r="JB53" s="48">
        <v>112.12307692</v>
      </c>
      <c r="JC53" s="48">
        <f t="shared" si="30"/>
        <v>34.876923079999997</v>
      </c>
      <c r="JD53" s="48">
        <f t="shared" si="31"/>
        <v>18.209241540068</v>
      </c>
      <c r="JE53" s="47">
        <v>0.41371034482758617</v>
      </c>
      <c r="JF53" s="47">
        <v>0.20641379310344823</v>
      </c>
      <c r="JG53" s="47">
        <v>0.10941724137931032</v>
      </c>
      <c r="JH53" s="47">
        <v>0.11737586206896554</v>
      </c>
      <c r="JI53" s="47">
        <v>9.6503448275862075E-2</v>
      </c>
      <c r="JJ53" s="47">
        <v>8.2199999999999995E-2</v>
      </c>
      <c r="JK53" s="47">
        <v>0.55693099999999984</v>
      </c>
      <c r="JL53" s="47">
        <v>0.58088962068965511</v>
      </c>
      <c r="JM53" s="47">
        <v>0.274294275862069</v>
      </c>
      <c r="JN53" s="47">
        <v>0.30669810344827586</v>
      </c>
      <c r="JO53" s="47">
        <v>0.33396896551724142</v>
      </c>
      <c r="JP53" s="47">
        <v>0.62088006896551717</v>
      </c>
      <c r="JQ53" s="47">
        <v>0.66780093103448279</v>
      </c>
      <c r="JR53" s="47">
        <v>2.0872413793103447E-2</v>
      </c>
      <c r="JS53" s="47">
        <v>2.5321147586206907</v>
      </c>
      <c r="JT53" s="47">
        <v>0.57580462068965521</v>
      </c>
      <c r="JU53" s="47">
        <v>0.60004803448275867</v>
      </c>
      <c r="JV53" s="47">
        <v>0.68157258620689665</v>
      </c>
      <c r="JW53" s="47">
        <v>0.69983075862068944</v>
      </c>
      <c r="JX53" s="48">
        <v>39.490909090999999</v>
      </c>
      <c r="JY53" s="48">
        <v>40.22</v>
      </c>
      <c r="JZ53" s="48">
        <v>128.56363636</v>
      </c>
      <c r="KA53" s="48">
        <f t="shared" si="32"/>
        <v>37.436363639999996</v>
      </c>
      <c r="KB53" s="48">
        <f t="shared" si="33"/>
        <v>21.746395074839594</v>
      </c>
      <c r="KC53" s="47">
        <v>0.47805384615384622</v>
      </c>
      <c r="KD53" s="47">
        <v>0.21908269230769234</v>
      </c>
      <c r="KE53" s="47">
        <v>9.8190384615384638E-2</v>
      </c>
      <c r="KF53" s="47">
        <v>0.1082980769230769</v>
      </c>
      <c r="KG53" s="47">
        <v>9.5009615384615331E-2</v>
      </c>
      <c r="KH53" s="47">
        <v>8.0292307692307677E-2</v>
      </c>
      <c r="KI53" s="47">
        <v>0.62862065384615395</v>
      </c>
      <c r="KJ53" s="47">
        <v>0.65783661538461524</v>
      </c>
      <c r="KK53" s="47">
        <v>0.33714369230769237</v>
      </c>
      <c r="KL53" s="47">
        <v>0.3803310384615386</v>
      </c>
      <c r="KM53" s="47">
        <v>0.37061646153846151</v>
      </c>
      <c r="KN53" s="47">
        <v>0.6670244038461538</v>
      </c>
      <c r="KO53" s="47">
        <v>0.71100969230769229</v>
      </c>
      <c r="KP53" s="47">
        <v>1.3288461538461535E-2</v>
      </c>
      <c r="KQ53" s="47">
        <v>3.4276807692307685</v>
      </c>
      <c r="KR53" s="47">
        <v>0.56383240384615407</v>
      </c>
      <c r="KS53" s="47">
        <v>0.59024349999999981</v>
      </c>
      <c r="KT53" s="47">
        <v>0.68133898076923072</v>
      </c>
      <c r="KU53" s="47">
        <v>0.7006667692307692</v>
      </c>
      <c r="KV53" s="48">
        <v>38.879090908999999</v>
      </c>
      <c r="KW53" s="48">
        <v>41.05</v>
      </c>
      <c r="KX53" s="48">
        <v>117.97272726999999</v>
      </c>
      <c r="KY53" s="48">
        <f t="shared" si="44"/>
        <v>53.027272730000007</v>
      </c>
      <c r="KZ53" s="48">
        <f t="shared" si="45"/>
        <v>34.883281615780113</v>
      </c>
      <c r="LA53" s="47">
        <v>0.56861851851851852</v>
      </c>
      <c r="LB53" s="47">
        <v>0.25811111111111107</v>
      </c>
      <c r="LC53" s="47">
        <v>8.3837037037037043E-2</v>
      </c>
      <c r="LD53" s="47">
        <v>0.11073333333333332</v>
      </c>
      <c r="LE53" s="47">
        <v>0.10688518518518518</v>
      </c>
      <c r="LF53" s="47">
        <v>9.6077777777777776E-2</v>
      </c>
      <c r="LG53" s="47">
        <v>0.67161659259259276</v>
      </c>
      <c r="LH53" s="47">
        <v>0.74127411111111097</v>
      </c>
      <c r="LI53" s="47">
        <v>0.39751870370370379</v>
      </c>
      <c r="LJ53" s="47">
        <v>0.50834518518518523</v>
      </c>
      <c r="LK53" s="47">
        <v>0.37487159259259262</v>
      </c>
      <c r="LL53" s="47">
        <v>0.68159466666666668</v>
      </c>
      <c r="LM53" s="47">
        <v>0.70897744444444433</v>
      </c>
      <c r="LN53" s="47">
        <v>3.8481481481481487E-3</v>
      </c>
      <c r="LO53" s="47">
        <v>4.1492354444444448</v>
      </c>
      <c r="LP53" s="47">
        <v>0.50622874074074087</v>
      </c>
      <c r="LQ53" s="47">
        <v>0.55872818518518508</v>
      </c>
      <c r="LR53" s="47">
        <v>0.64057299999999984</v>
      </c>
      <c r="LS53" s="47">
        <v>0.67879911111111113</v>
      </c>
      <c r="LT53" s="47">
        <f t="shared" si="34"/>
        <v>0.44579469674657846</v>
      </c>
      <c r="LU53" s="48">
        <v>44.276363635999999</v>
      </c>
      <c r="LV53" s="48">
        <v>42.681818182000001</v>
      </c>
      <c r="LW53" s="48">
        <v>116.08181818</v>
      </c>
      <c r="LX53" s="48">
        <f t="shared" si="56"/>
        <v>72.918181820000001</v>
      </c>
      <c r="LY53" s="48">
        <f t="shared" si="35"/>
        <v>54.052360412458874</v>
      </c>
      <c r="LZ53" s="47">
        <v>0.53151818181818178</v>
      </c>
      <c r="MA53" s="47">
        <v>0.22481363636363635</v>
      </c>
      <c r="MB53" s="47">
        <v>6.5377272727272728E-2</v>
      </c>
      <c r="MC53" s="47">
        <v>9.1831818181818195E-2</v>
      </c>
      <c r="MD53" s="47">
        <v>8.2890909090909098E-2</v>
      </c>
      <c r="ME53" s="47">
        <v>7.4540909090909102E-2</v>
      </c>
      <c r="MF53" s="47">
        <v>0.70096740909090904</v>
      </c>
      <c r="MG53" s="47">
        <v>0.77622895454545437</v>
      </c>
      <c r="MH53" s="47">
        <v>0.41598154545454541</v>
      </c>
      <c r="MI53" s="47">
        <v>0.54497372727272742</v>
      </c>
      <c r="MJ53" s="47">
        <v>0.40406168181818186</v>
      </c>
      <c r="MK53" s="47">
        <v>0.72671322727272736</v>
      </c>
      <c r="ML53" s="47">
        <v>0.75197722727272731</v>
      </c>
      <c r="MM53" s="47">
        <v>8.9409090909090914E-3</v>
      </c>
      <c r="MN53" s="47">
        <v>4.7965403636363639</v>
      </c>
      <c r="MO53" s="47">
        <v>0.52118895454545477</v>
      </c>
      <c r="MP53" s="47">
        <v>0.57694390909090909</v>
      </c>
      <c r="MQ53" s="47">
        <v>0.6586844999999999</v>
      </c>
      <c r="MR53" s="47">
        <v>0.69843018181818184</v>
      </c>
      <c r="MS53" s="47">
        <f t="shared" si="36"/>
        <v>0.45679855106723211</v>
      </c>
      <c r="MT53" s="48">
        <v>38.213333333000001</v>
      </c>
      <c r="MU53" s="48">
        <v>38.9</v>
      </c>
      <c r="MV53" s="48">
        <v>112.86666667</v>
      </c>
      <c r="MW53" s="48">
        <f t="shared" si="57"/>
        <v>76.133333329999999</v>
      </c>
      <c r="MX53" s="45">
        <f t="shared" si="37"/>
        <v>59.096897736806497</v>
      </c>
      <c r="MY53" s="47">
        <v>0.5519687499999999</v>
      </c>
      <c r="MZ53" s="47">
        <v>0.23202500000000006</v>
      </c>
      <c r="NA53" s="47">
        <v>6.1699999999999998E-2</v>
      </c>
      <c r="NB53" s="47">
        <v>8.5162500000000016E-2</v>
      </c>
      <c r="NC53" s="47">
        <v>8.5778124999999997E-2</v>
      </c>
      <c r="ND53" s="47">
        <v>7.8253125000000007E-2</v>
      </c>
      <c r="NE53" s="47">
        <v>0.73066815624999992</v>
      </c>
      <c r="NF53" s="47">
        <v>0.7960663750000001</v>
      </c>
      <c r="NG53" s="47">
        <v>0.46041656250000007</v>
      </c>
      <c r="NH53" s="47">
        <v>0.57580956250000004</v>
      </c>
      <c r="NI53" s="47">
        <v>0.40767734374999998</v>
      </c>
      <c r="NJ53" s="47">
        <v>0.72885778125</v>
      </c>
      <c r="NK53" s="47">
        <v>0.7504495937500002</v>
      </c>
      <c r="NL53" s="47">
        <v>-6.1562499999999996E-4</v>
      </c>
      <c r="NM53" s="47">
        <v>5.4707142812500003</v>
      </c>
      <c r="NN53" s="47">
        <v>0.51260756250000006</v>
      </c>
      <c r="NO53" s="47">
        <v>0.55811009374999987</v>
      </c>
      <c r="NP53" s="47">
        <v>0.65353834375000008</v>
      </c>
      <c r="NQ53" s="47">
        <v>0.68587984374999988</v>
      </c>
      <c r="NR53" s="47">
        <f t="shared" si="38"/>
        <v>0.53005678788492738</v>
      </c>
      <c r="NS53" s="47">
        <v>0.51739487179487187</v>
      </c>
      <c r="NT53" s="47">
        <v>0.23861282051282059</v>
      </c>
      <c r="NU53" s="47">
        <v>5.5448717948717939E-2</v>
      </c>
      <c r="NV53" s="47">
        <v>8.7930769230769215E-2</v>
      </c>
      <c r="NW53" s="47">
        <v>8.3866666666666659E-2</v>
      </c>
      <c r="NX53" s="47">
        <v>7.3823076923076936E-2</v>
      </c>
      <c r="NY53" s="47">
        <v>0.70424741025641047</v>
      </c>
      <c r="NZ53" s="47">
        <v>0.80071269230769226</v>
      </c>
      <c r="OA53" s="47">
        <v>0.45730182051282053</v>
      </c>
      <c r="OB53" s="47">
        <v>0.61760058974358967</v>
      </c>
      <c r="OC53" s="47">
        <v>0.36600446153846156</v>
      </c>
      <c r="OD53" s="47">
        <v>0.71764148717948717</v>
      </c>
      <c r="OE53" s="47">
        <v>0.74715346153846152</v>
      </c>
      <c r="OF53" s="47">
        <v>4.0641025641025641E-3</v>
      </c>
      <c r="OG53" s="47">
        <v>4.8641916666666685</v>
      </c>
      <c r="OH53" s="47">
        <v>0.45743323076923076</v>
      </c>
      <c r="OI53" s="47">
        <v>0.51987464102564096</v>
      </c>
      <c r="OJ53" s="47">
        <v>0.60250402564102556</v>
      </c>
      <c r="OK53" s="47">
        <v>0.64823810256410264</v>
      </c>
      <c r="OL53" s="47">
        <f t="shared" si="39"/>
        <v>0.65852504131614109</v>
      </c>
      <c r="OM53" s="47">
        <v>155.72972972972974</v>
      </c>
      <c r="ON53" s="48">
        <f>AR53-OM53+2</f>
        <v>47.27027027027026</v>
      </c>
      <c r="OO53" s="48">
        <f t="shared" si="40"/>
        <v>37.849905374220363</v>
      </c>
      <c r="OP53" s="47">
        <v>0.55210238095238096</v>
      </c>
      <c r="OQ53" s="47">
        <v>0.22701428571428575</v>
      </c>
      <c r="OR53" s="47">
        <v>4.815238095238096E-2</v>
      </c>
      <c r="OS53" s="47">
        <v>7.5528571428571389E-2</v>
      </c>
      <c r="OT53" s="47">
        <v>7.7509523809523778E-2</v>
      </c>
      <c r="OU53" s="47">
        <v>6.8930952380952398E-2</v>
      </c>
      <c r="OV53" s="47">
        <v>0.75648085714285729</v>
      </c>
      <c r="OW53" s="47">
        <v>0.83595835714285704</v>
      </c>
      <c r="OX53" s="47">
        <v>0.49745928571428588</v>
      </c>
      <c r="OY53" s="47">
        <v>0.64548719047619074</v>
      </c>
      <c r="OZ53" s="47">
        <v>0.41622154761904762</v>
      </c>
      <c r="PA53" s="47">
        <v>0.75173535714285733</v>
      </c>
      <c r="PB53" s="47">
        <v>0.77641042857142839</v>
      </c>
      <c r="PC53" s="47">
        <v>-1.980952380952381E-3</v>
      </c>
      <c r="PD53" s="47">
        <v>6.3005757142857153</v>
      </c>
      <c r="PE53" s="47">
        <v>0.49826821428571427</v>
      </c>
      <c r="PF53" s="47">
        <v>0.55049523809523793</v>
      </c>
      <c r="PG53" s="47">
        <v>0.64556854761904747</v>
      </c>
      <c r="PH53" s="47">
        <v>0.6824323095238094</v>
      </c>
      <c r="PI53" s="47">
        <f t="shared" si="41"/>
        <v>0.70040821739376125</v>
      </c>
      <c r="PJ53" s="48">
        <v>122.85714285714286</v>
      </c>
      <c r="PK53" s="48">
        <f t="shared" si="55"/>
        <v>80.142857142857139</v>
      </c>
      <c r="PL53" s="45">
        <f t="shared" si="42"/>
        <v>66.996091193877547</v>
      </c>
    </row>
    <row r="54" spans="1:428" x14ac:dyDescent="0.25">
      <c r="A54" s="45">
        <v>53</v>
      </c>
      <c r="B54" s="45">
        <v>7</v>
      </c>
      <c r="C54" s="45">
        <v>307</v>
      </c>
      <c r="D54" s="45">
        <v>3</v>
      </c>
      <c r="E54" s="45" t="s">
        <v>62</v>
      </c>
      <c r="F54" s="45">
        <v>7</v>
      </c>
      <c r="G54" s="45">
        <f t="shared" si="7"/>
        <v>89.600000000000009</v>
      </c>
      <c r="H54" s="46">
        <v>80</v>
      </c>
      <c r="I54" s="45">
        <v>1.8411141044681796</v>
      </c>
      <c r="J54" s="47">
        <v>19.85745954736711</v>
      </c>
      <c r="K54" s="45">
        <v>1.8742410643577425</v>
      </c>
      <c r="L54" s="45">
        <v>29.924502402196296</v>
      </c>
      <c r="M54" s="45">
        <v>1.3582614253755196</v>
      </c>
      <c r="N54" s="47">
        <v>11.340151273037181</v>
      </c>
      <c r="O54" s="48">
        <v>7.5</v>
      </c>
      <c r="P54" s="48">
        <v>7.5</v>
      </c>
      <c r="Q54" s="48">
        <v>7.5</v>
      </c>
      <c r="R54" s="48">
        <v>30</v>
      </c>
      <c r="S54" s="48">
        <v>37.333333333333336</v>
      </c>
      <c r="T54" s="48">
        <v>39.666666666666664</v>
      </c>
      <c r="U54" s="48">
        <v>51.333333333333336</v>
      </c>
      <c r="V54" s="48">
        <v>49</v>
      </c>
      <c r="W54" s="48">
        <v>60.333333333333336</v>
      </c>
      <c r="X54" s="48">
        <v>53.333333333333336</v>
      </c>
      <c r="Y54" s="48">
        <v>65.666666666666671</v>
      </c>
      <c r="Z54" s="48">
        <v>70</v>
      </c>
      <c r="AA54" s="48">
        <v>79</v>
      </c>
      <c r="AB54" s="48">
        <v>79.333333333333329</v>
      </c>
      <c r="AC54" s="48">
        <v>89.666666666666671</v>
      </c>
      <c r="AD54" s="48">
        <v>86.333333333333329</v>
      </c>
      <c r="AE54" s="48">
        <v>96.666666666666671</v>
      </c>
      <c r="AF54" s="48">
        <f t="shared" si="8"/>
        <v>78.555555555555543</v>
      </c>
      <c r="AG54" s="48">
        <f t="shared" si="9"/>
        <v>78.555555555555543</v>
      </c>
      <c r="AH54" s="48">
        <v>80.333333333333329</v>
      </c>
      <c r="AI54" s="48">
        <v>93</v>
      </c>
      <c r="AJ54" s="48">
        <v>131</v>
      </c>
      <c r="AK54" s="48">
        <v>147</v>
      </c>
      <c r="AL54" s="48">
        <v>166</v>
      </c>
      <c r="AM54" s="48">
        <v>171</v>
      </c>
      <c r="AN54" s="48">
        <v>178</v>
      </c>
      <c r="AO54" s="48">
        <v>189</v>
      </c>
      <c r="AP54" s="48">
        <v>199</v>
      </c>
      <c r="AQ54" s="48">
        <v>199</v>
      </c>
      <c r="AR54" s="48">
        <v>201</v>
      </c>
      <c r="AS54" s="48">
        <v>203</v>
      </c>
      <c r="AT54" s="49">
        <v>49.4</v>
      </c>
      <c r="AU54" s="49">
        <v>41.2</v>
      </c>
      <c r="AV54" s="49">
        <v>39.200000000000003</v>
      </c>
      <c r="AW54" s="49">
        <v>44.1</v>
      </c>
      <c r="AX54" s="49">
        <v>42.2</v>
      </c>
      <c r="AY54" s="49">
        <v>36</v>
      </c>
      <c r="AZ54" s="49">
        <v>41.7</v>
      </c>
      <c r="BA54" s="49">
        <v>37.5</v>
      </c>
      <c r="BB54" s="49">
        <v>38.700000000000003</v>
      </c>
      <c r="BC54" s="49">
        <v>41.5</v>
      </c>
      <c r="BD54" s="45">
        <v>3.96</v>
      </c>
      <c r="BE54" s="45">
        <v>5.25</v>
      </c>
      <c r="BF54" s="45">
        <v>4.75</v>
      </c>
      <c r="BG54" s="45">
        <v>4.4800000000000004</v>
      </c>
      <c r="BH54" s="45">
        <v>4.01</v>
      </c>
      <c r="BI54" s="45">
        <v>3.83</v>
      </c>
      <c r="BJ54" s="45">
        <v>4.29</v>
      </c>
      <c r="BK54" s="45">
        <v>3.94</v>
      </c>
      <c r="BL54" s="45">
        <v>3.77</v>
      </c>
      <c r="BM54" s="45">
        <v>3.06</v>
      </c>
      <c r="BN54" s="45">
        <v>29253.800000000003</v>
      </c>
      <c r="BO54" s="45">
        <v>20195.422885572138</v>
      </c>
      <c r="BP54" s="49">
        <v>11012.763819095477</v>
      </c>
      <c r="BQ54" s="45">
        <v>10656.031904287138</v>
      </c>
      <c r="BR54" s="45">
        <v>8741.1940298507452</v>
      </c>
      <c r="BS54" s="45">
        <v>7431.2375249500992</v>
      </c>
      <c r="BT54" s="49">
        <v>10208.283433133733</v>
      </c>
      <c r="BU54" s="49">
        <v>4619.8602794411172</v>
      </c>
      <c r="BV54" s="49">
        <v>2474.6987951807232</v>
      </c>
      <c r="BW54" s="49">
        <v>200.83487940630798</v>
      </c>
      <c r="BX54" s="48">
        <v>291.10999999999996</v>
      </c>
      <c r="BY54" s="45">
        <v>14</v>
      </c>
      <c r="BZ54" s="45">
        <v>317.91999999999996</v>
      </c>
      <c r="CA54" s="45">
        <v>113</v>
      </c>
      <c r="CB54" s="45">
        <v>111.40999999999998</v>
      </c>
      <c r="CC54" s="45">
        <v>313.18</v>
      </c>
      <c r="CD54" s="45">
        <v>183.7</v>
      </c>
      <c r="CE54" s="45">
        <v>143.91999999999999</v>
      </c>
      <c r="CF54" s="48">
        <f t="shared" si="10"/>
        <v>1410.9803921568625</v>
      </c>
      <c r="CG54" s="48">
        <f t="shared" si="11"/>
        <v>1259.8039215686272</v>
      </c>
      <c r="CH54" s="48">
        <f t="shared" si="51"/>
        <v>2854.0196078431368</v>
      </c>
      <c r="CI54" s="48">
        <f t="shared" si="1"/>
        <v>3116.8627450980389</v>
      </c>
      <c r="CJ54" s="48">
        <f t="shared" si="12"/>
        <v>1092.2549019607841</v>
      </c>
      <c r="CK54" s="48">
        <f t="shared" si="12"/>
        <v>3070.3921568627452</v>
      </c>
      <c r="CL54" s="48">
        <f t="shared" si="13"/>
        <v>10133.529411764704</v>
      </c>
      <c r="CM54" s="48">
        <f t="shared" si="14"/>
        <v>1800.9803921568628</v>
      </c>
      <c r="CN54" s="48">
        <v>82.36</v>
      </c>
      <c r="CO54" s="48">
        <v>93.71</v>
      </c>
      <c r="CP54" s="48">
        <f t="shared" si="15"/>
        <v>7.6299999999999955</v>
      </c>
      <c r="CQ54" s="45">
        <v>3.07</v>
      </c>
      <c r="CR54" s="45">
        <f t="shared" si="16"/>
        <v>87.618401960784297</v>
      </c>
      <c r="CS54" s="45">
        <v>0.94299999999999995</v>
      </c>
      <c r="CT54" s="45">
        <f t="shared" si="17"/>
        <v>29.392015686274505</v>
      </c>
      <c r="CU54" s="45">
        <v>1.55</v>
      </c>
      <c r="CV54" s="45">
        <f t="shared" si="18"/>
        <v>16.929950980392153</v>
      </c>
      <c r="CW54" s="45">
        <v>3.89</v>
      </c>
      <c r="CX54" s="45">
        <f t="shared" si="19"/>
        <v>70.058137254901965</v>
      </c>
      <c r="CY54" s="48">
        <f t="shared" si="20"/>
        <v>203.99850588235293</v>
      </c>
      <c r="CZ54" s="48">
        <f t="shared" si="21"/>
        <v>182.14152310924368</v>
      </c>
      <c r="DA54" s="45">
        <v>18.3</v>
      </c>
      <c r="DB54" s="48">
        <v>4.99</v>
      </c>
      <c r="DC54" s="45">
        <f t="shared" si="22"/>
        <v>3924.1989659020696</v>
      </c>
      <c r="DD54" s="45">
        <v>1.84</v>
      </c>
      <c r="DE54" s="45">
        <f t="shared" si="23"/>
        <v>0.36873747494989978</v>
      </c>
      <c r="DF54" s="45">
        <f t="shared" si="24"/>
        <v>1446.9992178877371</v>
      </c>
      <c r="DG54" s="45">
        <v>4669.2106382978718</v>
      </c>
      <c r="DH54" s="45">
        <v>3986.2</v>
      </c>
      <c r="DI54" s="45">
        <f t="shared" si="25"/>
        <v>1474.894</v>
      </c>
      <c r="DJ54" s="45">
        <f t="shared" si="26"/>
        <v>1681.37916</v>
      </c>
      <c r="DK54" s="45">
        <f t="shared" si="43"/>
        <v>1727.6079361702125</v>
      </c>
      <c r="DL54" s="47">
        <v>2.36</v>
      </c>
      <c r="DM54" s="47">
        <f t="shared" si="27"/>
        <v>2.2999999999999998</v>
      </c>
      <c r="DN54" s="47">
        <v>2359</v>
      </c>
      <c r="DO54" s="47">
        <f t="shared" si="52"/>
        <v>0.46092184368737471</v>
      </c>
      <c r="DP54" s="45">
        <f t="shared" si="53"/>
        <v>1855.933779464706</v>
      </c>
      <c r="DQ54" s="45">
        <f t="shared" si="54"/>
        <v>1855.1473668462891</v>
      </c>
      <c r="DR54" s="47">
        <v>0.55832666666666664</v>
      </c>
      <c r="DS54" s="47">
        <v>0.39967999999999992</v>
      </c>
      <c r="DT54" s="47">
        <v>0.40587999999999996</v>
      </c>
      <c r="DU54" s="47">
        <v>0.34277333333333337</v>
      </c>
      <c r="DV54" s="47">
        <v>0.20771999999999996</v>
      </c>
      <c r="DW54" s="47">
        <v>0.19027333333333329</v>
      </c>
      <c r="DX54" s="47">
        <v>0.23919473333333335</v>
      </c>
      <c r="DY54" s="47">
        <v>0.15813819999999998</v>
      </c>
      <c r="DZ54" s="47">
        <v>7.6620066666666681E-2</v>
      </c>
      <c r="EA54" s="47">
        <v>-7.6759333333333325E-3</v>
      </c>
      <c r="EB54" s="47">
        <v>0.16562026666666668</v>
      </c>
      <c r="EC54" s="47">
        <v>0.45766193333333327</v>
      </c>
      <c r="ED54" s="47">
        <v>0.49159513333333321</v>
      </c>
      <c r="EE54" s="47">
        <v>0.13505333333333336</v>
      </c>
      <c r="EF54" s="47">
        <v>0.62969413333333313</v>
      </c>
      <c r="EG54" s="47">
        <v>1.0500294666666667</v>
      </c>
      <c r="EH54" s="47">
        <v>0.69187753333333335</v>
      </c>
      <c r="EI54" s="47">
        <v>1.0429895333333334</v>
      </c>
      <c r="EJ54" s="47">
        <v>0.73532673333333343</v>
      </c>
      <c r="EK54" s="45">
        <v>0.57608235294117649</v>
      </c>
      <c r="EL54" s="45">
        <v>0.41847058823529393</v>
      </c>
      <c r="EM54" s="45">
        <v>0.41467647058823526</v>
      </c>
      <c r="EN54" s="45">
        <v>0.37618823529411749</v>
      </c>
      <c r="EO54" s="45">
        <v>0.26177647058823528</v>
      </c>
      <c r="EP54" s="45">
        <v>0.2344882352941178</v>
      </c>
      <c r="EQ54" s="45">
        <v>0.20988164705882351</v>
      </c>
      <c r="ER54" s="45">
        <v>0.16283464705882353</v>
      </c>
      <c r="ES54" s="45">
        <v>5.318952941176467E-2</v>
      </c>
      <c r="ET54" s="45">
        <v>4.4945294117647054E-3</v>
      </c>
      <c r="EU54" s="45">
        <v>0.15844935294117637</v>
      </c>
      <c r="EV54" s="45">
        <v>0.37510647058823526</v>
      </c>
      <c r="EW54" s="45">
        <v>0.42135282352941178</v>
      </c>
      <c r="EX54" s="45">
        <v>0.11441176470588237</v>
      </c>
      <c r="EY54" s="45">
        <v>0.53149070588235292</v>
      </c>
      <c r="EZ54" s="45">
        <v>0.97301988235294101</v>
      </c>
      <c r="FA54" s="45">
        <v>0.75450758823529407</v>
      </c>
      <c r="FB54" s="45">
        <v>0.97650482352941181</v>
      </c>
      <c r="FC54" s="45">
        <v>0.78778005882352942</v>
      </c>
      <c r="FD54" s="47">
        <v>0.66319583333333343</v>
      </c>
      <c r="FE54" s="47">
        <v>0.45864583333333325</v>
      </c>
      <c r="FF54" s="47">
        <v>0.45778333333333338</v>
      </c>
      <c r="FG54" s="47">
        <v>0.40490416666666662</v>
      </c>
      <c r="FH54" s="47">
        <v>0.29329583333333337</v>
      </c>
      <c r="FI54" s="47">
        <v>0.2576500000000001</v>
      </c>
      <c r="FJ54" s="47">
        <v>0.24172370833333326</v>
      </c>
      <c r="FK54" s="47">
        <v>0.183167</v>
      </c>
      <c r="FL54" s="47">
        <v>6.2132125000000003E-2</v>
      </c>
      <c r="FM54" s="47">
        <v>8.5733333333333321E-4</v>
      </c>
      <c r="FN54" s="47">
        <v>0.18232333333333328</v>
      </c>
      <c r="FO54" s="47">
        <v>0.38662716666666658</v>
      </c>
      <c r="FP54" s="47">
        <v>0.4403380833333333</v>
      </c>
      <c r="FQ54" s="47">
        <v>0.11160833333333335</v>
      </c>
      <c r="FR54" s="47">
        <v>0.63819212500000011</v>
      </c>
      <c r="FS54" s="47">
        <v>0.99533758333333366</v>
      </c>
      <c r="FT54" s="47">
        <v>0.75374795833333319</v>
      </c>
      <c r="FU54" s="47">
        <v>0.99578220833333297</v>
      </c>
      <c r="FV54" s="47">
        <v>0.7914077083333334</v>
      </c>
      <c r="FW54" s="47">
        <v>0.68969999999999987</v>
      </c>
      <c r="FX54" s="47">
        <v>0.4511421052631579</v>
      </c>
      <c r="FY54" s="47">
        <v>0.45841578947368417</v>
      </c>
      <c r="FZ54" s="47">
        <v>0.40510526315789475</v>
      </c>
      <c r="GA54" s="47">
        <v>0.29616315789473679</v>
      </c>
      <c r="GB54" s="47">
        <v>0.25699999999999995</v>
      </c>
      <c r="GC54" s="47">
        <v>0.25974431578947366</v>
      </c>
      <c r="GD54" s="47">
        <v>0.20124247368421055</v>
      </c>
      <c r="GE54" s="47">
        <v>5.3678736842105272E-2</v>
      </c>
      <c r="GF54" s="47">
        <v>-8.1181052631578952E-3</v>
      </c>
      <c r="GG54" s="47">
        <v>0.20902326315789477</v>
      </c>
      <c r="GH54" s="47">
        <v>0.39894378947368425</v>
      </c>
      <c r="GI54" s="47">
        <v>0.45683678947368417</v>
      </c>
      <c r="GJ54" s="47">
        <v>0.10894210526315788</v>
      </c>
      <c r="GK54" s="47">
        <v>0.70341836842105254</v>
      </c>
      <c r="GL54" s="47">
        <v>1.0409111578947368</v>
      </c>
      <c r="GM54" s="47">
        <v>0.80597747368421058</v>
      </c>
      <c r="GN54" s="47">
        <v>1.0336768421052633</v>
      </c>
      <c r="GO54" s="47">
        <v>0.83942663157894737</v>
      </c>
      <c r="GP54" s="47">
        <v>0.54860400000000009</v>
      </c>
      <c r="GQ54" s="47">
        <v>0.35254000000000008</v>
      </c>
      <c r="GR54" s="47">
        <v>0.32537999999999995</v>
      </c>
      <c r="GS54" s="47">
        <v>0.32359599999999999</v>
      </c>
      <c r="GT54" s="47">
        <v>0.22365200000000002</v>
      </c>
      <c r="GU54" s="47">
        <v>0.19282799999999997</v>
      </c>
      <c r="GV54" s="47">
        <v>0.25731092000000005</v>
      </c>
      <c r="GW54" s="47">
        <v>0.25493399999999994</v>
      </c>
      <c r="GX54" s="47">
        <v>4.254028E-2</v>
      </c>
      <c r="GY54" s="47">
        <v>3.9960479999999993E-2</v>
      </c>
      <c r="GZ54" s="47">
        <v>0.21723568000000004</v>
      </c>
      <c r="HA54" s="47">
        <v>0.42017111999999995</v>
      </c>
      <c r="HB54" s="47">
        <v>0.47927503999999999</v>
      </c>
      <c r="HC54" s="47">
        <v>9.9943999999999991E-2</v>
      </c>
      <c r="HD54" s="47">
        <v>0.69608887999999991</v>
      </c>
      <c r="HE54" s="47">
        <v>0.85530087999999993</v>
      </c>
      <c r="HF54" s="47">
        <v>0.84818208000000017</v>
      </c>
      <c r="HG54" s="47">
        <v>0.88073144000000003</v>
      </c>
      <c r="HH54" s="47">
        <v>0.87502664000000008</v>
      </c>
      <c r="HI54" s="45">
        <v>0.54748709677419349</v>
      </c>
      <c r="HJ54" s="45">
        <v>0.31680322580645176</v>
      </c>
      <c r="HK54" s="45">
        <v>0.25110322580645156</v>
      </c>
      <c r="HL54" s="45">
        <v>0.2402806451612903</v>
      </c>
      <c r="HM54" s="45">
        <v>0.19495806451612901</v>
      </c>
      <c r="HN54" s="45">
        <v>0.17061612903225801</v>
      </c>
      <c r="HO54" s="45">
        <v>0.38871606451612895</v>
      </c>
      <c r="HP54" s="45">
        <v>0.37095999999999996</v>
      </c>
      <c r="HQ54" s="45">
        <v>0.13731003225806448</v>
      </c>
      <c r="HR54" s="45">
        <v>0.11663254838709673</v>
      </c>
      <c r="HS54" s="45">
        <v>0.26624061290322582</v>
      </c>
      <c r="HT54" s="45">
        <v>0.47396429032258086</v>
      </c>
      <c r="HU54" s="45">
        <v>0.52396716129032261</v>
      </c>
      <c r="HV54" s="45">
        <v>4.532258064516128E-2</v>
      </c>
      <c r="HW54" s="45">
        <v>1.2885104838709673</v>
      </c>
      <c r="HX54" s="45">
        <v>0.72149883870967746</v>
      </c>
      <c r="HY54" s="45">
        <v>0.68873390322580685</v>
      </c>
      <c r="HZ54" s="45">
        <v>0.77985696774193558</v>
      </c>
      <c r="IA54" s="45">
        <v>0.75423167741935493</v>
      </c>
      <c r="IB54" s="48">
        <v>42.625714285999997</v>
      </c>
      <c r="IC54" s="48">
        <v>42.68</v>
      </c>
      <c r="ID54" s="48">
        <v>108.25714286</v>
      </c>
      <c r="IE54" s="48">
        <f t="shared" si="47"/>
        <v>22.742857139999998</v>
      </c>
      <c r="IF54" s="48">
        <f t="shared" si="29"/>
        <v>8.4366902846543983</v>
      </c>
      <c r="IG54" s="47">
        <v>0.54149999999999998</v>
      </c>
      <c r="IH54" s="47">
        <v>0.29480000000000001</v>
      </c>
      <c r="II54" s="47">
        <v>0.1636</v>
      </c>
      <c r="IJ54" s="47">
        <v>0.18049999999999999</v>
      </c>
      <c r="IK54" s="47">
        <v>0.1454</v>
      </c>
      <c r="IL54" s="47">
        <v>0.1328</v>
      </c>
      <c r="IM54" s="47">
        <v>0.49809999999999999</v>
      </c>
      <c r="IN54" s="47">
        <v>0.53490000000000004</v>
      </c>
      <c r="IO54" s="47">
        <v>0.2397</v>
      </c>
      <c r="IP54" s="47">
        <v>0.28599999999999998</v>
      </c>
      <c r="IQ54" s="47">
        <v>0.29409999999999997</v>
      </c>
      <c r="IR54" s="47">
        <v>0.57509999999999994</v>
      </c>
      <c r="IS54" s="47">
        <v>0.60470000000000002</v>
      </c>
      <c r="IT54" s="47">
        <v>3.5000000000000003E-2</v>
      </c>
      <c r="IU54" s="47">
        <v>2.0043000000000002</v>
      </c>
      <c r="IV54" s="47">
        <v>0.55000000000000004</v>
      </c>
      <c r="IW54" s="47">
        <v>0.59089999999999998</v>
      </c>
      <c r="IX54" s="47">
        <v>0.65169999999999995</v>
      </c>
      <c r="IY54" s="47">
        <v>0.6835</v>
      </c>
      <c r="IZ54" s="48">
        <v>36.950000000000003</v>
      </c>
      <c r="JA54" s="48">
        <v>37.020000000000003</v>
      </c>
      <c r="JB54" s="48">
        <v>112.9875</v>
      </c>
      <c r="JC54" s="48">
        <f t="shared" si="30"/>
        <v>34.012500000000003</v>
      </c>
      <c r="JD54" s="48">
        <f t="shared" si="31"/>
        <v>18.193286250000003</v>
      </c>
      <c r="JE54" s="47">
        <v>0.38885172413793112</v>
      </c>
      <c r="JF54" s="47">
        <v>0.19641724137931041</v>
      </c>
      <c r="JG54" s="47">
        <v>0.11989655172413792</v>
      </c>
      <c r="JH54" s="47">
        <v>0.12550689655172415</v>
      </c>
      <c r="JI54" s="47">
        <v>0.10213103448275863</v>
      </c>
      <c r="JJ54" s="47">
        <v>8.7158620689655159E-2</v>
      </c>
      <c r="JK54" s="47">
        <v>0.50957458620689666</v>
      </c>
      <c r="JL54" s="47">
        <v>0.52663965517241373</v>
      </c>
      <c r="JM54" s="47">
        <v>0.21915317241379315</v>
      </c>
      <c r="JN54" s="47">
        <v>0.24111172413793105</v>
      </c>
      <c r="JO54" s="47">
        <v>0.32759203448275864</v>
      </c>
      <c r="JP54" s="47">
        <v>0.58210265517241377</v>
      </c>
      <c r="JQ54" s="47">
        <v>0.63229289655172405</v>
      </c>
      <c r="JR54" s="47">
        <v>2.3375862068965518E-2</v>
      </c>
      <c r="JS54" s="47">
        <v>2.1074380689655174</v>
      </c>
      <c r="JT54" s="47">
        <v>0.62285386206896554</v>
      </c>
      <c r="JU54" s="47">
        <v>0.64337610344827578</v>
      </c>
      <c r="JV54" s="47">
        <v>0.71493510344827604</v>
      </c>
      <c r="JW54" s="47">
        <v>0.73053499999999993</v>
      </c>
      <c r="JX54" s="48">
        <v>39.5</v>
      </c>
      <c r="JY54" s="48">
        <v>40.29</v>
      </c>
      <c r="JZ54" s="48">
        <v>124.6</v>
      </c>
      <c r="KA54" s="48">
        <f t="shared" si="32"/>
        <v>41.400000000000006</v>
      </c>
      <c r="KB54" s="48">
        <f t="shared" si="33"/>
        <v>21.802881724137933</v>
      </c>
      <c r="KC54" s="47">
        <v>0.49909622641509443</v>
      </c>
      <c r="KD54" s="47">
        <v>0.23586415094339619</v>
      </c>
      <c r="KE54" s="47">
        <v>9.9252830188679281E-2</v>
      </c>
      <c r="KF54" s="47">
        <v>0.11516037735849058</v>
      </c>
      <c r="KG54" s="47">
        <v>0.10291132075471696</v>
      </c>
      <c r="KH54" s="47">
        <v>8.7141509433962289E-2</v>
      </c>
      <c r="KI54" s="47">
        <v>0.62226275471698123</v>
      </c>
      <c r="KJ54" s="47">
        <v>0.66577207547169837</v>
      </c>
      <c r="KK54" s="47">
        <v>0.34157281132075468</v>
      </c>
      <c r="KL54" s="47">
        <v>0.40560184905660374</v>
      </c>
      <c r="KM54" s="47">
        <v>0.35753009433962268</v>
      </c>
      <c r="KN54" s="47">
        <v>0.65594313207547139</v>
      </c>
      <c r="KO54" s="47">
        <v>0.70104345283018865</v>
      </c>
      <c r="KP54" s="47">
        <v>1.2249056603773583E-2</v>
      </c>
      <c r="KQ54" s="47">
        <v>3.3488932452830191</v>
      </c>
      <c r="KR54" s="47">
        <v>0.53844901886792429</v>
      </c>
      <c r="KS54" s="47">
        <v>0.57571350943396249</v>
      </c>
      <c r="KT54" s="47">
        <v>0.65964481132075481</v>
      </c>
      <c r="KU54" s="47">
        <v>0.68719671698113183</v>
      </c>
      <c r="KV54" s="48">
        <v>38.741304348</v>
      </c>
      <c r="KW54" s="48">
        <v>41.068695652000002</v>
      </c>
      <c r="KX54" s="48">
        <v>115.23913043</v>
      </c>
      <c r="KY54" s="48">
        <f t="shared" si="44"/>
        <v>55.760869569999997</v>
      </c>
      <c r="KZ54" s="48">
        <f t="shared" si="45"/>
        <v>37.124029863725568</v>
      </c>
      <c r="LA54" s="47">
        <v>0.62487407407407414</v>
      </c>
      <c r="LB54" s="47">
        <v>0.28052222222222223</v>
      </c>
      <c r="LC54" s="47">
        <v>7.3777777777777775E-2</v>
      </c>
      <c r="LD54" s="47">
        <v>0.10899629629629631</v>
      </c>
      <c r="LE54" s="47">
        <v>0.10526666666666665</v>
      </c>
      <c r="LF54" s="47">
        <v>9.7977777777777775E-2</v>
      </c>
      <c r="LG54" s="47">
        <v>0.70148144444444449</v>
      </c>
      <c r="LH54" s="47">
        <v>0.78783214814814828</v>
      </c>
      <c r="LI54" s="47">
        <v>0.43839355555555554</v>
      </c>
      <c r="LJ54" s="47">
        <v>0.58217885185185192</v>
      </c>
      <c r="LK54" s="47">
        <v>0.38023362962962964</v>
      </c>
      <c r="LL54" s="47">
        <v>0.71045922222222213</v>
      </c>
      <c r="LM54" s="47">
        <v>0.72772588888888901</v>
      </c>
      <c r="LN54" s="47">
        <v>3.72962962962963E-3</v>
      </c>
      <c r="LO54" s="47">
        <v>4.7371653333333352</v>
      </c>
      <c r="LP54" s="47">
        <v>0.48316003703703697</v>
      </c>
      <c r="LQ54" s="47">
        <v>0.54245062962962953</v>
      </c>
      <c r="LR54" s="47">
        <v>0.62526014814814801</v>
      </c>
      <c r="LS54" s="47">
        <v>0.66824296296296304</v>
      </c>
      <c r="LT54" s="47">
        <f t="shared" si="34"/>
        <v>0.65565873170459621</v>
      </c>
      <c r="LU54" s="48">
        <v>27.68</v>
      </c>
      <c r="LV54" s="48">
        <v>42.618888888999997</v>
      </c>
      <c r="LW54" s="48">
        <v>109.52222222</v>
      </c>
      <c r="LX54" s="48">
        <f t="shared" si="56"/>
        <v>79.477777779999997</v>
      </c>
      <c r="LY54" s="48">
        <f t="shared" si="35"/>
        <v>62.615148398458565</v>
      </c>
      <c r="LZ54" s="47">
        <v>0.61095909090909084</v>
      </c>
      <c r="MA54" s="47">
        <v>0.26228181818181812</v>
      </c>
      <c r="MB54" s="47">
        <v>6.4577272727272733E-2</v>
      </c>
      <c r="MC54" s="47">
        <v>9.7727272727272718E-2</v>
      </c>
      <c r="MD54" s="47">
        <v>8.7277272727272717E-2</v>
      </c>
      <c r="ME54" s="47">
        <v>8.0372727272727262E-2</v>
      </c>
      <c r="MF54" s="47">
        <v>0.72010509090909103</v>
      </c>
      <c r="MG54" s="47">
        <v>0.80395018181818179</v>
      </c>
      <c r="MH54" s="47">
        <v>0.45163327272727277</v>
      </c>
      <c r="MI54" s="47">
        <v>0.59813472727272732</v>
      </c>
      <c r="MJ54" s="47">
        <v>0.39890268181818178</v>
      </c>
      <c r="MK54" s="47">
        <v>0.74724490909090902</v>
      </c>
      <c r="ML54" s="47">
        <v>0.76628436363636354</v>
      </c>
      <c r="MM54" s="47">
        <v>1.0449999999999999E-2</v>
      </c>
      <c r="MN54" s="47">
        <v>5.2371372272727266</v>
      </c>
      <c r="MO54" s="47">
        <v>0.49734654545454549</v>
      </c>
      <c r="MP54" s="47">
        <v>0.55483677272727261</v>
      </c>
      <c r="MQ54" s="47">
        <v>0.64055422727272715</v>
      </c>
      <c r="MR54" s="47">
        <v>0.68165309090909088</v>
      </c>
      <c r="MS54" s="47">
        <f t="shared" si="36"/>
        <v>0.66931248014743006</v>
      </c>
      <c r="MT54" s="48">
        <v>38.25</v>
      </c>
      <c r="MU54" s="48">
        <v>38.99</v>
      </c>
      <c r="MV54" s="48">
        <v>122.13333333</v>
      </c>
      <c r="MW54" s="48">
        <f t="shared" si="57"/>
        <v>66.866666670000001</v>
      </c>
      <c r="MX54" s="45">
        <f t="shared" si="37"/>
        <v>53.757468826922256</v>
      </c>
      <c r="MY54" s="47">
        <v>0.50929032258064522</v>
      </c>
      <c r="MZ54" s="47">
        <v>0.21570645161290322</v>
      </c>
      <c r="NA54" s="47">
        <v>6.787096774193549E-2</v>
      </c>
      <c r="NB54" s="47">
        <v>8.5383870967741929E-2</v>
      </c>
      <c r="NC54" s="47">
        <v>8.2338709677419353E-2</v>
      </c>
      <c r="ND54" s="47">
        <v>7.2406451612903211E-2</v>
      </c>
      <c r="NE54" s="47">
        <v>0.70565235483870958</v>
      </c>
      <c r="NF54" s="47">
        <v>0.75617751612903217</v>
      </c>
      <c r="NG54" s="47">
        <v>0.42542119354838709</v>
      </c>
      <c r="NH54" s="47">
        <v>0.51200822580645156</v>
      </c>
      <c r="NI54" s="47">
        <v>0.4027333548387097</v>
      </c>
      <c r="NJ54" s="47">
        <v>0.71583067741935491</v>
      </c>
      <c r="NK54" s="47">
        <v>0.74642825806451596</v>
      </c>
      <c r="NL54" s="47">
        <v>3.0451612903225809E-3</v>
      </c>
      <c r="NM54" s="47">
        <v>4.9427400322580661</v>
      </c>
      <c r="NN54" s="47">
        <v>0.53465238709677421</v>
      </c>
      <c r="NO54" s="47">
        <v>0.57168022580645161</v>
      </c>
      <c r="NP54" s="47">
        <v>0.6679517419354839</v>
      </c>
      <c r="NQ54" s="47">
        <v>0.69439941935483873</v>
      </c>
      <c r="NR54" s="47">
        <f t="shared" si="38"/>
        <v>0.38701059134674348</v>
      </c>
      <c r="NS54" s="47">
        <v>0.55466000000000015</v>
      </c>
      <c r="NT54" s="47">
        <v>0.25671250000000001</v>
      </c>
      <c r="NU54" s="47">
        <v>6.1737499999999987E-2</v>
      </c>
      <c r="NV54" s="47">
        <v>9.2452499999999979E-2</v>
      </c>
      <c r="NW54" s="47">
        <v>8.6425000000000002E-2</v>
      </c>
      <c r="NX54" s="47">
        <v>7.5195000000000012E-2</v>
      </c>
      <c r="NY54" s="47">
        <v>0.70968979999999993</v>
      </c>
      <c r="NZ54" s="47">
        <v>0.79415634999999996</v>
      </c>
      <c r="OA54" s="47">
        <v>0.46637232499999992</v>
      </c>
      <c r="OB54" s="47">
        <v>0.60659470000000004</v>
      </c>
      <c r="OC54" s="47">
        <v>0.36507062500000004</v>
      </c>
      <c r="OD54" s="47">
        <v>0.72690975000000013</v>
      </c>
      <c r="OE54" s="47">
        <v>0.75921145000000023</v>
      </c>
      <c r="OF54" s="47">
        <v>6.0274999999999999E-3</v>
      </c>
      <c r="OG54" s="47">
        <v>4.9742475000000015</v>
      </c>
      <c r="OH54" s="47">
        <v>0.46003534999999995</v>
      </c>
      <c r="OI54" s="47">
        <v>0.51444469999999998</v>
      </c>
      <c r="OJ54" s="47">
        <v>0.60413119999999998</v>
      </c>
      <c r="OK54" s="47">
        <v>0.6439859499999997</v>
      </c>
      <c r="OL54" s="47">
        <f t="shared" si="39"/>
        <v>0.67412837639198242</v>
      </c>
      <c r="OM54" s="47">
        <v>165.26470588235293</v>
      </c>
      <c r="ON54" s="46">
        <v>-9999</v>
      </c>
      <c r="OO54" s="46">
        <v>-9999</v>
      </c>
      <c r="OP54" s="47">
        <v>0.56060789473684203</v>
      </c>
      <c r="OQ54" s="47">
        <v>0.24078684210526313</v>
      </c>
      <c r="OR54" s="47">
        <v>5.117105263157895E-2</v>
      </c>
      <c r="OS54" s="47">
        <v>7.952894736842106E-2</v>
      </c>
      <c r="OT54" s="47">
        <v>7.6105263157894759E-2</v>
      </c>
      <c r="OU54" s="47">
        <v>6.9355263157894739E-2</v>
      </c>
      <c r="OV54" s="47">
        <v>0.74772497368421054</v>
      </c>
      <c r="OW54" s="47">
        <v>0.82770492105263149</v>
      </c>
      <c r="OX54" s="47">
        <v>0.49851631578947364</v>
      </c>
      <c r="OY54" s="47">
        <v>0.64258555263157902</v>
      </c>
      <c r="OZ54" s="47">
        <v>0.39848157894736835</v>
      </c>
      <c r="PA54" s="47">
        <v>0.75727723684210491</v>
      </c>
      <c r="PB54" s="47">
        <v>0.77734792105263162</v>
      </c>
      <c r="PC54" s="47">
        <v>3.4236842105263171E-3</v>
      </c>
      <c r="PD54" s="47">
        <v>6.0368846578947384</v>
      </c>
      <c r="PE54" s="47">
        <v>0.48233744736842121</v>
      </c>
      <c r="PF54" s="47">
        <v>0.53346599999999977</v>
      </c>
      <c r="PG54" s="47">
        <v>0.62967968421052622</v>
      </c>
      <c r="PH54" s="47">
        <v>0.6662406315789472</v>
      </c>
      <c r="PI54" s="47">
        <f t="shared" si="41"/>
        <v>0.74048176389546738</v>
      </c>
      <c r="PJ54" s="48">
        <v>129.66666666666666</v>
      </c>
      <c r="PK54" s="48">
        <f t="shared" si="55"/>
        <v>73.333333333333343</v>
      </c>
      <c r="PL54" s="45">
        <f t="shared" si="42"/>
        <v>60.698360877192982</v>
      </c>
    </row>
    <row r="55" spans="1:428" x14ac:dyDescent="0.25">
      <c r="A55" s="45">
        <v>54</v>
      </c>
      <c r="B55" s="45">
        <v>7</v>
      </c>
      <c r="C55" s="45">
        <v>307</v>
      </c>
      <c r="D55" s="45">
        <v>3</v>
      </c>
      <c r="E55" s="45" t="s">
        <v>62</v>
      </c>
      <c r="F55" s="45">
        <v>7</v>
      </c>
      <c r="G55" s="45">
        <f t="shared" si="7"/>
        <v>89.600000000000009</v>
      </c>
      <c r="H55" s="46">
        <v>80</v>
      </c>
      <c r="I55" s="46">
        <v>-9999</v>
      </c>
      <c r="J55" s="46">
        <v>-9999</v>
      </c>
      <c r="K55" s="46">
        <v>-9999</v>
      </c>
      <c r="L55" s="46">
        <v>-9999</v>
      </c>
      <c r="M55" s="46">
        <v>-9999</v>
      </c>
      <c r="N55" s="46">
        <v>-9999</v>
      </c>
      <c r="O55" s="48">
        <v>7.5</v>
      </c>
      <c r="P55" s="48">
        <v>7.5</v>
      </c>
      <c r="Q55" s="48">
        <v>7.5</v>
      </c>
      <c r="R55" s="48">
        <v>25.666666666666668</v>
      </c>
      <c r="S55" s="48">
        <v>34.333333333333336</v>
      </c>
      <c r="T55" s="48">
        <v>39.666666666666664</v>
      </c>
      <c r="U55" s="48">
        <v>51</v>
      </c>
      <c r="V55" s="48">
        <v>51.333333333333336</v>
      </c>
      <c r="W55" s="48">
        <v>60.333333333333336</v>
      </c>
      <c r="X55" s="48">
        <v>62</v>
      </c>
      <c r="Y55" s="48">
        <v>72.666666666666671</v>
      </c>
      <c r="Z55" s="48">
        <v>73.333333333333329</v>
      </c>
      <c r="AA55" s="48">
        <v>84.666666666666671</v>
      </c>
      <c r="AB55" s="48">
        <v>84.333333333333329</v>
      </c>
      <c r="AC55" s="48">
        <v>92.333333333333329</v>
      </c>
      <c r="AD55" s="48">
        <v>86</v>
      </c>
      <c r="AE55" s="48">
        <v>96</v>
      </c>
      <c r="AF55" s="48">
        <f t="shared" si="8"/>
        <v>81.222222222222214</v>
      </c>
      <c r="AG55" s="48">
        <f t="shared" si="9"/>
        <v>81.222222222222214</v>
      </c>
      <c r="AH55" s="48">
        <v>83.666666666666671</v>
      </c>
      <c r="AI55" s="48">
        <v>94</v>
      </c>
      <c r="AJ55" s="48">
        <v>131</v>
      </c>
      <c r="AK55" s="48">
        <v>147</v>
      </c>
      <c r="AL55" s="48">
        <v>166</v>
      </c>
      <c r="AM55" s="48">
        <v>171</v>
      </c>
      <c r="AN55" s="48">
        <v>178</v>
      </c>
      <c r="AO55" s="48">
        <v>189</v>
      </c>
      <c r="AP55" s="48">
        <v>199</v>
      </c>
      <c r="AQ55" s="48">
        <v>199</v>
      </c>
      <c r="AR55" s="48">
        <v>201</v>
      </c>
      <c r="AS55" s="48">
        <v>203</v>
      </c>
      <c r="AT55" s="43">
        <v>-9999</v>
      </c>
      <c r="AU55" s="43">
        <v>-9999</v>
      </c>
      <c r="AV55" s="43">
        <v>-9999</v>
      </c>
      <c r="AW55" s="43">
        <v>-9999</v>
      </c>
      <c r="AX55" s="43">
        <v>-9999</v>
      </c>
      <c r="AY55" s="43">
        <v>-9999</v>
      </c>
      <c r="AZ55" s="43">
        <v>-9999</v>
      </c>
      <c r="BA55" s="43">
        <v>-9999</v>
      </c>
      <c r="BB55" s="43">
        <v>-9999</v>
      </c>
      <c r="BC55" s="43">
        <v>-9999</v>
      </c>
      <c r="BD55" s="43">
        <v>-9999</v>
      </c>
      <c r="BE55" s="43">
        <v>-9999</v>
      </c>
      <c r="BF55" s="43">
        <v>-9999</v>
      </c>
      <c r="BG55" s="43">
        <v>-9999</v>
      </c>
      <c r="BH55" s="43">
        <v>-9999</v>
      </c>
      <c r="BI55" s="43">
        <v>-9999</v>
      </c>
      <c r="BJ55" s="43">
        <v>-9999</v>
      </c>
      <c r="BK55" s="43">
        <v>-9999</v>
      </c>
      <c r="BL55" s="43">
        <v>-9999</v>
      </c>
      <c r="BM55" s="43">
        <v>-9999</v>
      </c>
      <c r="BN55" s="43">
        <v>-9999</v>
      </c>
      <c r="BO55" s="43">
        <v>-9999</v>
      </c>
      <c r="BP55" s="43">
        <v>-9999</v>
      </c>
      <c r="BQ55" s="43">
        <v>-9999</v>
      </c>
      <c r="BR55" s="43">
        <v>-9999</v>
      </c>
      <c r="BS55" s="43">
        <v>-9999</v>
      </c>
      <c r="BT55" s="43">
        <v>-9999</v>
      </c>
      <c r="BU55" s="43">
        <v>-9999</v>
      </c>
      <c r="BV55" s="43">
        <v>-9999</v>
      </c>
      <c r="BW55" s="43">
        <v>-9999</v>
      </c>
      <c r="BX55" s="48">
        <v>317.69</v>
      </c>
      <c r="BY55" s="45">
        <v>15</v>
      </c>
      <c r="BZ55" s="45">
        <v>338.78999999999996</v>
      </c>
      <c r="CA55" s="45">
        <v>148</v>
      </c>
      <c r="CB55" s="45">
        <v>143.29</v>
      </c>
      <c r="CC55" s="45">
        <v>335.39</v>
      </c>
      <c r="CD55" s="45">
        <v>204.54</v>
      </c>
      <c r="CE55" s="45">
        <v>144.57</v>
      </c>
      <c r="CF55" s="48">
        <f t="shared" si="10"/>
        <v>1417.3529411764705</v>
      </c>
      <c r="CG55" s="48">
        <f t="shared" si="11"/>
        <v>1265.4936974789914</v>
      </c>
      <c r="CH55" s="48">
        <f t="shared" si="51"/>
        <v>3114.6078431372548</v>
      </c>
      <c r="CI55" s="48">
        <f t="shared" si="1"/>
        <v>3321.4705882352937</v>
      </c>
      <c r="CJ55" s="48">
        <f t="shared" si="12"/>
        <v>1404.8039215686274</v>
      </c>
      <c r="CK55" s="48">
        <f t="shared" si="12"/>
        <v>3288.1372549019607</v>
      </c>
      <c r="CL55" s="48">
        <f t="shared" si="13"/>
        <v>11129.019607843136</v>
      </c>
      <c r="CM55" s="48">
        <f t="shared" si="14"/>
        <v>2005.2941176470588</v>
      </c>
      <c r="CN55" s="48">
        <v>71.540000000000006</v>
      </c>
      <c r="CO55" s="48">
        <v>123.25</v>
      </c>
      <c r="CP55" s="48">
        <f t="shared" si="15"/>
        <v>9.75</v>
      </c>
      <c r="CQ55" s="45">
        <v>2.89</v>
      </c>
      <c r="CR55" s="45">
        <f t="shared" si="16"/>
        <v>90.012166666666673</v>
      </c>
      <c r="CS55" s="45">
        <v>0.84899999999999998</v>
      </c>
      <c r="CT55" s="45">
        <f t="shared" si="17"/>
        <v>28.19928529411764</v>
      </c>
      <c r="CU55" s="45">
        <v>1.56</v>
      </c>
      <c r="CV55" s="45">
        <f t="shared" si="18"/>
        <v>21.914941176470588</v>
      </c>
      <c r="CW55" s="45">
        <v>3.34</v>
      </c>
      <c r="CX55" s="45">
        <f t="shared" si="19"/>
        <v>66.97682352941176</v>
      </c>
      <c r="CY55" s="48">
        <f t="shared" si="20"/>
        <v>207.10321666666664</v>
      </c>
      <c r="CZ55" s="48">
        <f t="shared" si="21"/>
        <v>184.91358630952377</v>
      </c>
      <c r="DA55" s="45">
        <v>18.3</v>
      </c>
      <c r="DB55" s="48">
        <v>6.77</v>
      </c>
      <c r="DC55" s="45">
        <f t="shared" si="22"/>
        <v>5324.0134266847708</v>
      </c>
      <c r="DD55" s="45">
        <v>2.1800000000000002</v>
      </c>
      <c r="DE55" s="45">
        <f t="shared" si="23"/>
        <v>0.32200886262924672</v>
      </c>
      <c r="DF55" s="45">
        <f t="shared" si="24"/>
        <v>1714.3795081496016</v>
      </c>
      <c r="DG55" s="46">
        <v>-9999</v>
      </c>
      <c r="DH55" s="45">
        <v>5379.6</v>
      </c>
      <c r="DI55" s="45">
        <f t="shared" si="25"/>
        <v>1990.452</v>
      </c>
      <c r="DJ55" s="45">
        <f t="shared" si="26"/>
        <v>2269.11528</v>
      </c>
      <c r="DK55" s="46">
        <v>-9999</v>
      </c>
      <c r="DL55" s="47">
        <v>3.22</v>
      </c>
      <c r="DM55" s="47">
        <f t="shared" si="27"/>
        <v>3.16</v>
      </c>
      <c r="DN55" s="47">
        <v>3214</v>
      </c>
      <c r="DO55" s="47">
        <f t="shared" si="52"/>
        <v>0.46676514032496313</v>
      </c>
      <c r="DP55" s="45">
        <f t="shared" si="53"/>
        <v>2532.2486313035402</v>
      </c>
      <c r="DQ55" s="45">
        <f t="shared" si="54"/>
        <v>2527.5301555930364</v>
      </c>
      <c r="DR55" s="47">
        <v>0.54853750000000001</v>
      </c>
      <c r="DS55" s="47">
        <v>0.3929312499999999</v>
      </c>
      <c r="DT55" s="47">
        <v>0.39814375000000002</v>
      </c>
      <c r="DU55" s="47">
        <v>0.33689999999999998</v>
      </c>
      <c r="DV55" s="47">
        <v>0.20314999999999997</v>
      </c>
      <c r="DW55" s="47">
        <v>0.18609374999999995</v>
      </c>
      <c r="DX55" s="47">
        <v>0.238866625</v>
      </c>
      <c r="DY55" s="47">
        <v>0.1587130625</v>
      </c>
      <c r="DZ55" s="47">
        <v>7.6654E-2</v>
      </c>
      <c r="EA55" s="47">
        <v>-6.6980625E-3</v>
      </c>
      <c r="EB55" s="47">
        <v>0.16523974999999999</v>
      </c>
      <c r="EC55" s="47">
        <v>0.45940668750000008</v>
      </c>
      <c r="ED55" s="47">
        <v>0.49321150000000002</v>
      </c>
      <c r="EE55" s="47">
        <v>0.13375000000000001</v>
      </c>
      <c r="EF55" s="47">
        <v>0.62824456249999994</v>
      </c>
      <c r="EG55" s="47">
        <v>1.044378375</v>
      </c>
      <c r="EH55" s="47">
        <v>0.69170700000000007</v>
      </c>
      <c r="EI55" s="47">
        <v>1.0378622499999999</v>
      </c>
      <c r="EJ55" s="47">
        <v>0.73513537499999992</v>
      </c>
      <c r="EK55" s="45">
        <v>0.58008124999999999</v>
      </c>
      <c r="EL55" s="45">
        <v>0.42176875000000003</v>
      </c>
      <c r="EM55" s="45">
        <v>0.41784375000000007</v>
      </c>
      <c r="EN55" s="45">
        <v>0.37740000000000001</v>
      </c>
      <c r="EO55" s="45">
        <v>0.26424375</v>
      </c>
      <c r="EP55" s="45">
        <v>0.23693124999999993</v>
      </c>
      <c r="EQ55" s="45">
        <v>0.21161250000000001</v>
      </c>
      <c r="ER55" s="45">
        <v>0.16240731250000004</v>
      </c>
      <c r="ES55" s="45">
        <v>5.5471999999999987E-2</v>
      </c>
      <c r="ET55" s="45">
        <v>4.5343750000000002E-3</v>
      </c>
      <c r="EU55" s="45">
        <v>0.15796856250000002</v>
      </c>
      <c r="EV55" s="45">
        <v>0.37381312500000008</v>
      </c>
      <c r="EW55" s="45">
        <v>0.41980893749999998</v>
      </c>
      <c r="EX55" s="45">
        <v>0.11315625</v>
      </c>
      <c r="EY55" s="45">
        <v>0.53721562499999986</v>
      </c>
      <c r="EZ55" s="45">
        <v>0.97147912499999989</v>
      </c>
      <c r="FA55" s="45">
        <v>0.74515949999999986</v>
      </c>
      <c r="FB55" s="45">
        <v>0.97481906250000006</v>
      </c>
      <c r="FC55" s="45">
        <v>0.77926731250000003</v>
      </c>
      <c r="FD55" s="47">
        <v>0.6462347826086956</v>
      </c>
      <c r="FE55" s="47">
        <v>0.45103478260869556</v>
      </c>
      <c r="FF55" s="47">
        <v>0.45049565217391302</v>
      </c>
      <c r="FG55" s="47">
        <v>0.39591304347826084</v>
      </c>
      <c r="FH55" s="47">
        <v>0.29128260869565215</v>
      </c>
      <c r="FI55" s="47">
        <v>0.25461304347826086</v>
      </c>
      <c r="FJ55" s="47">
        <v>0.240081652173913</v>
      </c>
      <c r="FK55" s="47">
        <v>0.17831191304347827</v>
      </c>
      <c r="FL55" s="47">
        <v>6.5071478260869564E-2</v>
      </c>
      <c r="FM55" s="47">
        <v>5.3960869565217412E-4</v>
      </c>
      <c r="FN55" s="47">
        <v>0.17780147826086956</v>
      </c>
      <c r="FO55" s="47">
        <v>0.37839086956521739</v>
      </c>
      <c r="FP55" s="47">
        <v>0.43454765217391295</v>
      </c>
      <c r="FQ55" s="47">
        <v>0.10463043478260872</v>
      </c>
      <c r="FR55" s="47">
        <v>0.63271560869565213</v>
      </c>
      <c r="FS55" s="47">
        <v>0.99977286956521716</v>
      </c>
      <c r="FT55" s="47">
        <v>0.74071008695652185</v>
      </c>
      <c r="FU55" s="47">
        <v>0.99966869565217409</v>
      </c>
      <c r="FV55" s="47">
        <v>0.77964373913043483</v>
      </c>
      <c r="FW55" s="47">
        <v>0.68905294117647053</v>
      </c>
      <c r="FX55" s="47">
        <v>0.45692941176470592</v>
      </c>
      <c r="FY55" s="47">
        <v>0.46554117647058818</v>
      </c>
      <c r="FZ55" s="47">
        <v>0.40737058823529421</v>
      </c>
      <c r="GA55" s="47">
        <v>0.30135294117647055</v>
      </c>
      <c r="GB55" s="47">
        <v>0.25968823529411766</v>
      </c>
      <c r="GC55" s="47">
        <v>0.25686141176470589</v>
      </c>
      <c r="GD55" s="47">
        <v>0.19350282352941178</v>
      </c>
      <c r="GE55" s="47">
        <v>5.727723529411765E-2</v>
      </c>
      <c r="GF55" s="47">
        <v>-9.4424117647058832E-3</v>
      </c>
      <c r="GG55" s="47">
        <v>0.20256917647058822</v>
      </c>
      <c r="GH55" s="47">
        <v>0.39135599999999998</v>
      </c>
      <c r="GI55" s="47">
        <v>0.45250582352941171</v>
      </c>
      <c r="GJ55" s="47">
        <v>0.10601764705882355</v>
      </c>
      <c r="GK55" s="47">
        <v>0.6921479411764706</v>
      </c>
      <c r="GL55" s="47">
        <v>1.0482416470588236</v>
      </c>
      <c r="GM55" s="47">
        <v>0.7889147058823528</v>
      </c>
      <c r="GN55" s="47">
        <v>1.039895</v>
      </c>
      <c r="GO55" s="47">
        <v>0.82420529411764709</v>
      </c>
      <c r="GP55" s="47">
        <v>0.55655999999999994</v>
      </c>
      <c r="GQ55" s="47">
        <v>0.36171199999999998</v>
      </c>
      <c r="GR55" s="47">
        <v>0.32384800000000008</v>
      </c>
      <c r="GS55" s="47">
        <v>0.32346800000000003</v>
      </c>
      <c r="GT55" s="47">
        <v>0.225024</v>
      </c>
      <c r="GU55" s="47">
        <v>0.19510799999999995</v>
      </c>
      <c r="GV55" s="47">
        <v>0.26398707999999999</v>
      </c>
      <c r="GW55" s="47">
        <v>0.2635421200000001</v>
      </c>
      <c r="GX55" s="47">
        <v>5.5520759999999995E-2</v>
      </c>
      <c r="GY55" s="47">
        <v>5.5047880000000014E-2</v>
      </c>
      <c r="GZ55" s="47">
        <v>0.21165707999999994</v>
      </c>
      <c r="HA55" s="47">
        <v>0.42331076000000001</v>
      </c>
      <c r="HB55" s="47">
        <v>0.4801008799999999</v>
      </c>
      <c r="HC55" s="47">
        <v>9.8444000000000018E-2</v>
      </c>
      <c r="HD55" s="47">
        <v>0.72148748000000007</v>
      </c>
      <c r="HE55" s="47">
        <v>0.80975384000000006</v>
      </c>
      <c r="HF55" s="47">
        <v>0.80441295999999995</v>
      </c>
      <c r="HG55" s="47">
        <v>0.84215680000000004</v>
      </c>
      <c r="HH55" s="47">
        <v>0.83787036000000004</v>
      </c>
      <c r="HI55" s="45">
        <v>0.52529333333333317</v>
      </c>
      <c r="HJ55" s="45">
        <v>0.30729000000000006</v>
      </c>
      <c r="HK55" s="45">
        <v>0.24780666666666659</v>
      </c>
      <c r="HL55" s="45">
        <v>0.23508999999999994</v>
      </c>
      <c r="HM55" s="45">
        <v>0.19058666666666671</v>
      </c>
      <c r="HN55" s="45">
        <v>0.16617333333333331</v>
      </c>
      <c r="HO55" s="45">
        <v>0.37974766666666676</v>
      </c>
      <c r="HP55" s="45">
        <v>0.35709979999999991</v>
      </c>
      <c r="HQ55" s="45">
        <v>0.13267626666666671</v>
      </c>
      <c r="HR55" s="45">
        <v>0.10735479999999999</v>
      </c>
      <c r="HS55" s="45">
        <v>0.26075140000000002</v>
      </c>
      <c r="HT55" s="45">
        <v>0.46525666666666665</v>
      </c>
      <c r="HU55" s="45">
        <v>0.51720173333333352</v>
      </c>
      <c r="HV55" s="45">
        <v>4.4503333333333318E-2</v>
      </c>
      <c r="HW55" s="45">
        <v>1.2394020666666665</v>
      </c>
      <c r="HX55" s="45">
        <v>0.74997283333333309</v>
      </c>
      <c r="HY55" s="45">
        <v>0.68962946666666691</v>
      </c>
      <c r="HZ55" s="45">
        <v>0.80168800000000018</v>
      </c>
      <c r="IA55" s="45">
        <v>0.75369526666666686</v>
      </c>
      <c r="IB55" s="46">
        <v>-9999</v>
      </c>
      <c r="IC55" s="46">
        <v>-9999</v>
      </c>
      <c r="ID55" s="46">
        <v>-9999</v>
      </c>
      <c r="IE55" s="46">
        <v>-9999</v>
      </c>
      <c r="IF55" s="46">
        <v>-9999</v>
      </c>
      <c r="IG55" s="47">
        <v>0.53400000000000003</v>
      </c>
      <c r="IH55" s="47">
        <v>0.28739999999999999</v>
      </c>
      <c r="II55" s="47">
        <v>0.1578</v>
      </c>
      <c r="IJ55" s="47">
        <v>0.17330000000000001</v>
      </c>
      <c r="IK55" s="47">
        <v>0.14299999999999999</v>
      </c>
      <c r="IL55" s="47">
        <v>0.1305</v>
      </c>
      <c r="IM55" s="47">
        <v>0.50790000000000002</v>
      </c>
      <c r="IN55" s="47">
        <v>0.54190000000000005</v>
      </c>
      <c r="IO55" s="47">
        <v>0.24660000000000001</v>
      </c>
      <c r="IP55" s="47">
        <v>0.2908</v>
      </c>
      <c r="IQ55" s="47">
        <v>0.29959999999999998</v>
      </c>
      <c r="IR55" s="47">
        <v>0.57579999999999998</v>
      </c>
      <c r="IS55" s="47">
        <v>0.60519999999999996</v>
      </c>
      <c r="IT55" s="47">
        <v>3.0300000000000001E-2</v>
      </c>
      <c r="IU55" s="47">
        <v>2.0937000000000001</v>
      </c>
      <c r="IV55" s="47">
        <v>0.55700000000000005</v>
      </c>
      <c r="IW55" s="47">
        <v>0.59250000000000003</v>
      </c>
      <c r="IX55" s="47">
        <v>0.65900000000000003</v>
      </c>
      <c r="IY55" s="47">
        <v>0.68630000000000002</v>
      </c>
      <c r="IZ55" s="48">
        <v>36.950000000000003</v>
      </c>
      <c r="JA55" s="48">
        <v>36.96</v>
      </c>
      <c r="JB55" s="48">
        <v>114.92857143000001</v>
      </c>
      <c r="JC55" s="48">
        <f t="shared" si="30"/>
        <v>32.071428569999995</v>
      </c>
      <c r="JD55" s="48">
        <f t="shared" si="31"/>
        <v>17.379507142083</v>
      </c>
      <c r="JE55" s="47">
        <v>0.43088709677419362</v>
      </c>
      <c r="JF55" s="47">
        <v>0.21255806451612902</v>
      </c>
      <c r="JG55" s="47">
        <v>0.11202580645161292</v>
      </c>
      <c r="JH55" s="47">
        <v>0.12178709677419354</v>
      </c>
      <c r="JI55" s="47">
        <v>0.10218387096774194</v>
      </c>
      <c r="JJ55" s="47">
        <v>8.6793548387096769E-2</v>
      </c>
      <c r="JK55" s="47">
        <v>0.55744687096774181</v>
      </c>
      <c r="JL55" s="47">
        <v>0.58581719354838702</v>
      </c>
      <c r="JM55" s="47">
        <v>0.27052212903225809</v>
      </c>
      <c r="JN55" s="47">
        <v>0.30897735483870975</v>
      </c>
      <c r="JO55" s="47">
        <v>0.33870980645161292</v>
      </c>
      <c r="JP55" s="47">
        <v>0.61540174193548391</v>
      </c>
      <c r="JQ55" s="47">
        <v>0.66336109677419364</v>
      </c>
      <c r="JR55" s="47">
        <v>1.9603225806451616E-2</v>
      </c>
      <c r="JS55" s="47">
        <v>2.5538526451612897</v>
      </c>
      <c r="JT55" s="47">
        <v>0.57950074193548384</v>
      </c>
      <c r="JU55" s="47">
        <v>0.60881958064516128</v>
      </c>
      <c r="JV55" s="47">
        <v>0.68541729032258047</v>
      </c>
      <c r="JW55" s="47">
        <v>0.70743706451612909</v>
      </c>
      <c r="JX55" s="48">
        <v>39.496000000000002</v>
      </c>
      <c r="JY55" s="48">
        <v>40.31</v>
      </c>
      <c r="JZ55" s="48">
        <v>134.16</v>
      </c>
      <c r="KA55" s="48">
        <f t="shared" si="32"/>
        <v>31.840000000000003</v>
      </c>
      <c r="KB55" s="48">
        <f t="shared" si="33"/>
        <v>18.652419442580644</v>
      </c>
      <c r="KC55" s="47">
        <v>0.51869056603773589</v>
      </c>
      <c r="KD55" s="47">
        <v>0.24144150943396228</v>
      </c>
      <c r="KE55" s="47">
        <v>9.8067924528301861E-2</v>
      </c>
      <c r="KF55" s="47">
        <v>0.11416603773584903</v>
      </c>
      <c r="KG55" s="47">
        <v>0.10265283018867924</v>
      </c>
      <c r="KH55" s="47">
        <v>8.7899999999999992E-2</v>
      </c>
      <c r="KI55" s="47">
        <v>0.63544611320754718</v>
      </c>
      <c r="KJ55" s="47">
        <v>0.67804133962264179</v>
      </c>
      <c r="KK55" s="47">
        <v>0.35446518867924542</v>
      </c>
      <c r="KL55" s="47">
        <v>0.41881358490566034</v>
      </c>
      <c r="KM55" s="47">
        <v>0.36409126415094334</v>
      </c>
      <c r="KN55" s="47">
        <v>0.666871283018868</v>
      </c>
      <c r="KO55" s="47">
        <v>0.70767328301886823</v>
      </c>
      <c r="KP55" s="47">
        <v>1.1513207547169812E-2</v>
      </c>
      <c r="KQ55" s="47">
        <v>3.5607631132075461</v>
      </c>
      <c r="KR55" s="47">
        <v>0.53934388679245293</v>
      </c>
      <c r="KS55" s="47">
        <v>0.57488845283018875</v>
      </c>
      <c r="KT55" s="47">
        <v>0.66204779245283041</v>
      </c>
      <c r="KU55" s="47">
        <v>0.68813900000000017</v>
      </c>
      <c r="KV55" s="48">
        <v>38.667272726999997</v>
      </c>
      <c r="KW55" s="48">
        <v>41.111818182</v>
      </c>
      <c r="KX55" s="48">
        <v>117.01818182</v>
      </c>
      <c r="KY55" s="48">
        <f t="shared" si="44"/>
        <v>53.981818180000005</v>
      </c>
      <c r="KZ55" s="48">
        <f t="shared" si="45"/>
        <v>36.601904314033085</v>
      </c>
      <c r="LA55" s="47">
        <v>0.70437021276595735</v>
      </c>
      <c r="LB55" s="47">
        <v>0.31100212765957441</v>
      </c>
      <c r="LC55" s="47">
        <v>6.604255319148937E-2</v>
      </c>
      <c r="LD55" s="47">
        <v>0.11093617021276593</v>
      </c>
      <c r="LE55" s="47">
        <v>0.108768085106383</v>
      </c>
      <c r="LF55" s="47">
        <v>0.10502978723404255</v>
      </c>
      <c r="LG55" s="47">
        <v>0.72687242553191489</v>
      </c>
      <c r="LH55" s="47">
        <v>0.82739168085106396</v>
      </c>
      <c r="LI55" s="47">
        <v>0.47296585106382977</v>
      </c>
      <c r="LJ55" s="47">
        <v>0.64801593617021269</v>
      </c>
      <c r="LK55" s="47">
        <v>0.38702893617021272</v>
      </c>
      <c r="LL55" s="47">
        <v>0.73103487234042563</v>
      </c>
      <c r="LM55" s="47">
        <v>0.73899340425531901</v>
      </c>
      <c r="LN55" s="47">
        <v>2.1680851063829785E-3</v>
      </c>
      <c r="LO55" s="47">
        <v>5.3460580638297879</v>
      </c>
      <c r="LP55" s="47">
        <v>0.46782108510638304</v>
      </c>
      <c r="LQ55" s="47">
        <v>0.53250668085106379</v>
      </c>
      <c r="LR55" s="47">
        <v>0.61606853191489352</v>
      </c>
      <c r="LS55" s="47">
        <v>0.66269787234042543</v>
      </c>
      <c r="LT55" s="47">
        <f t="shared" si="34"/>
        <v>0.96511655110769834</v>
      </c>
      <c r="LU55" s="48">
        <v>27.74</v>
      </c>
      <c r="LV55" s="48">
        <v>42.53</v>
      </c>
      <c r="LW55" s="48">
        <v>108.1</v>
      </c>
      <c r="LX55" s="48">
        <f t="shared" si="56"/>
        <v>80.900000000000006</v>
      </c>
      <c r="LY55" s="48">
        <f t="shared" si="35"/>
        <v>66.935986980851084</v>
      </c>
      <c r="LZ55" s="47">
        <v>0.65719523809523805</v>
      </c>
      <c r="MA55" s="47">
        <v>0.27656666666666674</v>
      </c>
      <c r="MB55" s="47">
        <v>6.0580952380952388E-2</v>
      </c>
      <c r="MC55" s="47">
        <v>9.8095238095238096E-2</v>
      </c>
      <c r="MD55" s="47">
        <v>8.9719047619047629E-2</v>
      </c>
      <c r="ME55" s="47">
        <v>8.4490476190476185E-2</v>
      </c>
      <c r="MF55" s="47">
        <v>0.73803723809523825</v>
      </c>
      <c r="MG55" s="47">
        <v>0.82836552380952377</v>
      </c>
      <c r="MH55" s="47">
        <v>0.47377004761904762</v>
      </c>
      <c r="MI55" s="47">
        <v>0.63678390476190472</v>
      </c>
      <c r="MJ55" s="47">
        <v>0.4069294761904762</v>
      </c>
      <c r="MK55" s="47">
        <v>0.75802780952380955</v>
      </c>
      <c r="ML55" s="47">
        <v>0.7709868095238096</v>
      </c>
      <c r="MM55" s="47">
        <v>8.376190476190478E-3</v>
      </c>
      <c r="MN55" s="47">
        <v>5.6904513809523802</v>
      </c>
      <c r="MO55" s="47">
        <v>0.4915273809523808</v>
      </c>
      <c r="MP55" s="47">
        <v>0.55157752380952374</v>
      </c>
      <c r="MQ55" s="47">
        <v>0.63832861904761917</v>
      </c>
      <c r="MR55" s="47">
        <v>0.6810100476190476</v>
      </c>
      <c r="MS55" s="47">
        <f t="shared" si="36"/>
        <v>0.82307387832101897</v>
      </c>
      <c r="MT55" s="48">
        <v>38.270000000000003</v>
      </c>
      <c r="MU55" s="48">
        <v>39.01</v>
      </c>
      <c r="MV55" s="48">
        <v>114</v>
      </c>
      <c r="MW55" s="48">
        <f t="shared" si="57"/>
        <v>75</v>
      </c>
      <c r="MX55" s="45">
        <f t="shared" si="37"/>
        <v>62.127414285714281</v>
      </c>
      <c r="MY55" s="47">
        <v>0.65383333333333338</v>
      </c>
      <c r="MZ55" s="47">
        <v>0.26940333333333327</v>
      </c>
      <c r="NA55" s="47">
        <v>6.0486666666666682E-2</v>
      </c>
      <c r="NB55" s="47">
        <v>9.0666666666666659E-2</v>
      </c>
      <c r="NC55" s="47">
        <v>9.144999999999999E-2</v>
      </c>
      <c r="ND55" s="47">
        <v>8.6249999999999993E-2</v>
      </c>
      <c r="NE55" s="47">
        <v>0.75499513333333323</v>
      </c>
      <c r="NF55" s="47">
        <v>0.82867389999999985</v>
      </c>
      <c r="NG55" s="47">
        <v>0.4948525666666666</v>
      </c>
      <c r="NH55" s="47">
        <v>0.63088873333333317</v>
      </c>
      <c r="NI55" s="47">
        <v>0.41570969999999996</v>
      </c>
      <c r="NJ55" s="47">
        <v>0.75315033333333348</v>
      </c>
      <c r="NK55" s="47">
        <v>0.76581296666666654</v>
      </c>
      <c r="NL55" s="47">
        <v>-7.8333333333333336E-4</v>
      </c>
      <c r="NM55" s="47">
        <v>6.2020199000000007</v>
      </c>
      <c r="NN55" s="47">
        <v>0.50175316666666669</v>
      </c>
      <c r="NO55" s="47">
        <v>0.55065530000000007</v>
      </c>
      <c r="NP55" s="47">
        <v>0.64790890000000012</v>
      </c>
      <c r="NQ55" s="47">
        <v>0.6824393333333334</v>
      </c>
      <c r="NR55" s="47">
        <f t="shared" si="38"/>
        <v>0.77128395730923183</v>
      </c>
      <c r="NS55" s="47">
        <v>0.6389025641025643</v>
      </c>
      <c r="NT55" s="47">
        <v>0.28614615384615372</v>
      </c>
      <c r="NU55" s="47">
        <v>5.4764102564102565E-2</v>
      </c>
      <c r="NV55" s="47">
        <v>9.5800000000000024E-2</v>
      </c>
      <c r="NW55" s="47">
        <v>9.2215384615384588E-2</v>
      </c>
      <c r="NX55" s="47">
        <v>8.2753846153846136E-2</v>
      </c>
      <c r="NY55" s="47">
        <v>0.73763597435897443</v>
      </c>
      <c r="NZ55" s="47">
        <v>0.84038248717948738</v>
      </c>
      <c r="OA55" s="47">
        <v>0.49672707692307699</v>
      </c>
      <c r="OB55" s="47">
        <v>0.67691382051282045</v>
      </c>
      <c r="OC55" s="47">
        <v>0.38085651282051286</v>
      </c>
      <c r="OD55" s="47">
        <v>0.74639717948717954</v>
      </c>
      <c r="OE55" s="47">
        <v>0.76983817948717936</v>
      </c>
      <c r="OF55" s="47">
        <v>3.5846153846153836E-3</v>
      </c>
      <c r="OG55" s="47">
        <v>5.6748391794871784</v>
      </c>
      <c r="OH55" s="47">
        <v>0.45347330769230776</v>
      </c>
      <c r="OI55" s="47">
        <v>0.51650676923076921</v>
      </c>
      <c r="OJ55" s="47">
        <v>0.60408692307692313</v>
      </c>
      <c r="OK55" s="47">
        <v>0.64973505128205122</v>
      </c>
      <c r="OL55" s="47">
        <f t="shared" si="39"/>
        <v>1.0100726112355654</v>
      </c>
      <c r="OM55" s="47">
        <v>142.03125</v>
      </c>
      <c r="ON55" s="48">
        <f>AR55-OM55+2</f>
        <v>60.96875</v>
      </c>
      <c r="OO55" s="48">
        <f t="shared" si="40"/>
        <v>51.237069765224369</v>
      </c>
      <c r="OP55" s="47">
        <v>0.59000257352941188</v>
      </c>
      <c r="OQ55" s="47">
        <v>0.2454573529411764</v>
      </c>
      <c r="OR55" s="47">
        <v>4.414926470588236E-2</v>
      </c>
      <c r="OS55" s="47">
        <v>7.8909558823529305E-2</v>
      </c>
      <c r="OT55" s="47">
        <v>8.3180882352941243E-2</v>
      </c>
      <c r="OU55" s="47">
        <v>7.5638235294117645E-2</v>
      </c>
      <c r="OV55" s="47">
        <v>0.76367066544117612</v>
      </c>
      <c r="OW55" s="47">
        <v>0.85953790808823516</v>
      </c>
      <c r="OX55" s="47">
        <v>0.51277965073529452</v>
      </c>
      <c r="OY55" s="47">
        <v>0.69253359558823524</v>
      </c>
      <c r="OZ55" s="47">
        <v>0.41325655514705872</v>
      </c>
      <c r="PA55" s="47">
        <v>0.75092216176470661</v>
      </c>
      <c r="PB55" s="47">
        <v>0.7712384926470589</v>
      </c>
      <c r="PC55" s="47">
        <v>-4.2713235294117649E-3</v>
      </c>
      <c r="PD55" s="47">
        <v>6.5520348823529426</v>
      </c>
      <c r="PE55" s="47">
        <v>0.48086514705882394</v>
      </c>
      <c r="PF55" s="47">
        <v>0.54125831617647058</v>
      </c>
      <c r="PG55" s="47">
        <v>0.63235789705882384</v>
      </c>
      <c r="PH55" s="47">
        <v>0.67513561397058852</v>
      </c>
      <c r="PI55" s="47">
        <f t="shared" si="41"/>
        <v>0.93402403419705993</v>
      </c>
      <c r="PJ55" s="48">
        <v>120.25641025641026</v>
      </c>
      <c r="PK55" s="48">
        <f t="shared" si="55"/>
        <v>82.743589743589737</v>
      </c>
      <c r="PL55" s="45">
        <f t="shared" si="42"/>
        <v>71.121252035916271</v>
      </c>
    </row>
    <row r="56" spans="1:428" x14ac:dyDescent="0.25">
      <c r="A56" s="45">
        <v>55</v>
      </c>
      <c r="B56" s="45">
        <v>7</v>
      </c>
      <c r="C56" s="45">
        <v>407</v>
      </c>
      <c r="D56" s="45">
        <v>4</v>
      </c>
      <c r="E56" s="45" t="s">
        <v>61</v>
      </c>
      <c r="F56" s="45">
        <v>3</v>
      </c>
      <c r="G56" s="45">
        <f t="shared" si="7"/>
        <v>232.96000000000004</v>
      </c>
      <c r="H56" s="46">
        <v>208</v>
      </c>
      <c r="I56" s="45">
        <v>2.4309595844643654</v>
      </c>
      <c r="J56" s="47">
        <v>37.594641744498453</v>
      </c>
      <c r="K56" s="45">
        <v>4.1450777202072535</v>
      </c>
      <c r="L56" s="45">
        <v>19.57397812320092</v>
      </c>
      <c r="M56" s="45">
        <v>0.55089051719527138</v>
      </c>
      <c r="N56" s="47">
        <v>52.126009520243841</v>
      </c>
      <c r="O56" s="48">
        <v>19.5</v>
      </c>
      <c r="P56" s="48">
        <v>19.5</v>
      </c>
      <c r="Q56" s="48">
        <v>19.5</v>
      </c>
      <c r="R56" s="48">
        <v>26</v>
      </c>
      <c r="S56" s="48">
        <v>36.333333333333336</v>
      </c>
      <c r="T56" s="48">
        <v>35.666666666666664</v>
      </c>
      <c r="U56" s="48">
        <v>50.333333333333336</v>
      </c>
      <c r="V56" s="48">
        <v>49.333333333333336</v>
      </c>
      <c r="W56" s="48">
        <v>59.666666666666664</v>
      </c>
      <c r="X56" s="48">
        <v>60.333333333333336</v>
      </c>
      <c r="Y56" s="48">
        <v>69.333333333333329</v>
      </c>
      <c r="Z56" s="48">
        <v>67.333333333333329</v>
      </c>
      <c r="AA56" s="48">
        <v>76.666666666666671</v>
      </c>
      <c r="AB56" s="48">
        <v>77.666666666666671</v>
      </c>
      <c r="AC56" s="48">
        <v>87.333333333333329</v>
      </c>
      <c r="AD56" s="48">
        <v>77.333333333333329</v>
      </c>
      <c r="AE56" s="48">
        <v>86.666666666666671</v>
      </c>
      <c r="AF56" s="48">
        <f t="shared" si="8"/>
        <v>74.1111111111111</v>
      </c>
      <c r="AG56" s="48">
        <f t="shared" si="9"/>
        <v>74.1111111111111</v>
      </c>
      <c r="AH56" s="48">
        <v>78</v>
      </c>
      <c r="AI56" s="48">
        <v>88.666666666666671</v>
      </c>
      <c r="AJ56" s="48">
        <v>131</v>
      </c>
      <c r="AK56" s="48">
        <v>147</v>
      </c>
      <c r="AL56" s="48">
        <v>166</v>
      </c>
      <c r="AM56" s="48">
        <v>171</v>
      </c>
      <c r="AN56" s="48">
        <v>178</v>
      </c>
      <c r="AO56" s="48">
        <v>189</v>
      </c>
      <c r="AP56" s="48">
        <v>199</v>
      </c>
      <c r="AQ56" s="48">
        <v>199</v>
      </c>
      <c r="AR56" s="48">
        <v>201</v>
      </c>
      <c r="AS56" s="48">
        <v>203</v>
      </c>
      <c r="AT56" s="49">
        <v>48</v>
      </c>
      <c r="AU56" s="49">
        <v>48.1</v>
      </c>
      <c r="AV56" s="49">
        <v>40.5</v>
      </c>
      <c r="AW56" s="49">
        <v>42.1</v>
      </c>
      <c r="AX56" s="49">
        <v>44.3</v>
      </c>
      <c r="AY56" s="49">
        <v>39.299999999999997</v>
      </c>
      <c r="AZ56" s="49">
        <v>42.8</v>
      </c>
      <c r="BA56" s="49">
        <v>44.5</v>
      </c>
      <c r="BB56" s="49">
        <v>41.7</v>
      </c>
      <c r="BC56" s="49">
        <v>41.1</v>
      </c>
      <c r="BD56" s="45">
        <v>4.17</v>
      </c>
      <c r="BE56" s="45">
        <v>4.9800000000000004</v>
      </c>
      <c r="BF56" s="45">
        <v>4.9000000000000004</v>
      </c>
      <c r="BG56" s="45">
        <v>5.71</v>
      </c>
      <c r="BH56" s="45">
        <v>4.12</v>
      </c>
      <c r="BI56" s="45">
        <v>4.1900000000000004</v>
      </c>
      <c r="BJ56" s="45">
        <v>4.54</v>
      </c>
      <c r="BK56" s="45">
        <v>4.38</v>
      </c>
      <c r="BL56" s="45">
        <v>4.03</v>
      </c>
      <c r="BM56" s="45">
        <v>3.47</v>
      </c>
      <c r="BN56" s="45">
        <v>26282.400000000001</v>
      </c>
      <c r="BO56" s="45">
        <v>25147.241725175529</v>
      </c>
      <c r="BP56" s="49">
        <v>13198.001998001997</v>
      </c>
      <c r="BQ56" s="45">
        <v>8886.2549800796824</v>
      </c>
      <c r="BR56" s="45">
        <v>9481.4741035856587</v>
      </c>
      <c r="BS56" s="45">
        <v>9596.0882647943836</v>
      </c>
      <c r="BT56" s="49">
        <v>8261.9380619380627</v>
      </c>
      <c r="BU56" s="49">
        <v>7577.9104477611936</v>
      </c>
      <c r="BV56" s="49">
        <v>3040.3403403403404</v>
      </c>
      <c r="BW56" s="49">
        <v>1566.8260038240917</v>
      </c>
      <c r="BX56" s="48">
        <v>282.20999999999998</v>
      </c>
      <c r="BY56" s="45">
        <v>17</v>
      </c>
      <c r="BZ56" s="45">
        <v>244.45</v>
      </c>
      <c r="CA56" s="45">
        <v>84</v>
      </c>
      <c r="CB56" s="45">
        <v>81.010000000000005</v>
      </c>
      <c r="CC56" s="45">
        <v>247.81</v>
      </c>
      <c r="CD56" s="45">
        <v>148.12</v>
      </c>
      <c r="CE56" s="45">
        <v>113.08999999999999</v>
      </c>
      <c r="CF56" s="48">
        <f t="shared" si="10"/>
        <v>1108.7254901960785</v>
      </c>
      <c r="CG56" s="48">
        <f t="shared" si="11"/>
        <v>989.93347338935564</v>
      </c>
      <c r="CH56" s="48">
        <f t="shared" si="51"/>
        <v>2766.7647058823532</v>
      </c>
      <c r="CI56" s="48">
        <f t="shared" si="1"/>
        <v>2396.5686274509803</v>
      </c>
      <c r="CJ56" s="48">
        <f t="shared" si="12"/>
        <v>794.21568627450984</v>
      </c>
      <c r="CK56" s="48">
        <f t="shared" si="12"/>
        <v>2429.5098039215686</v>
      </c>
      <c r="CL56" s="48">
        <f t="shared" si="13"/>
        <v>8387.0588235294126</v>
      </c>
      <c r="CM56" s="48">
        <f t="shared" si="14"/>
        <v>1452.1568627450981</v>
      </c>
      <c r="CN56" s="48">
        <v>76.97</v>
      </c>
      <c r="CO56" s="48">
        <v>61.13</v>
      </c>
      <c r="CP56" s="48">
        <f t="shared" si="15"/>
        <v>10.020000000000003</v>
      </c>
      <c r="CQ56" s="45">
        <v>3.3</v>
      </c>
      <c r="CR56" s="45">
        <f t="shared" si="16"/>
        <v>91.303235294117655</v>
      </c>
      <c r="CS56" s="45">
        <v>1.26</v>
      </c>
      <c r="CT56" s="45">
        <f t="shared" si="17"/>
        <v>30.196764705882352</v>
      </c>
      <c r="CU56" s="45">
        <v>1.64</v>
      </c>
      <c r="CV56" s="45">
        <f t="shared" si="18"/>
        <v>13.02513725490196</v>
      </c>
      <c r="CW56" s="45">
        <v>4.2699999999999996</v>
      </c>
      <c r="CX56" s="45">
        <f t="shared" si="19"/>
        <v>62.007098039215684</v>
      </c>
      <c r="CY56" s="48">
        <f t="shared" si="20"/>
        <v>196.53223529411764</v>
      </c>
      <c r="CZ56" s="48">
        <f t="shared" si="21"/>
        <v>175.47521008403359</v>
      </c>
      <c r="DA56" s="45">
        <v>18.3</v>
      </c>
      <c r="DB56" s="48">
        <v>4.4400000000000004</v>
      </c>
      <c r="DC56" s="45">
        <f t="shared" si="22"/>
        <v>3491.6720257725833</v>
      </c>
      <c r="DD56" s="45">
        <v>1.64</v>
      </c>
      <c r="DE56" s="45">
        <f t="shared" si="23"/>
        <v>0.36936936936936932</v>
      </c>
      <c r="DF56" s="45">
        <f t="shared" si="24"/>
        <v>1289.7166942042873</v>
      </c>
      <c r="DG56" s="45">
        <v>3336.6197872340422</v>
      </c>
      <c r="DH56" s="45">
        <v>3213.7874999999999</v>
      </c>
      <c r="DI56" s="45">
        <f t="shared" si="25"/>
        <v>1189.101375</v>
      </c>
      <c r="DJ56" s="45">
        <f t="shared" si="26"/>
        <v>1355.5755674999998</v>
      </c>
      <c r="DK56" s="45">
        <f t="shared" si="43"/>
        <v>1234.5493212765955</v>
      </c>
      <c r="DL56" s="47">
        <v>2.1</v>
      </c>
      <c r="DM56" s="47">
        <f t="shared" si="27"/>
        <v>2.04</v>
      </c>
      <c r="DN56" s="47">
        <v>2089</v>
      </c>
      <c r="DO56" s="47">
        <f t="shared" si="52"/>
        <v>0.45945945945945943</v>
      </c>
      <c r="DP56" s="45">
        <f t="shared" si="53"/>
        <v>1651.4664986762216</v>
      </c>
      <c r="DQ56" s="45">
        <f t="shared" si="54"/>
        <v>1642.8159598736318</v>
      </c>
      <c r="DR56" s="47">
        <v>0.55174000000000001</v>
      </c>
      <c r="DS56" s="47">
        <v>0.39846666666666669</v>
      </c>
      <c r="DT56" s="47">
        <v>0.4040200000000001</v>
      </c>
      <c r="DU56" s="47">
        <v>0.34189999999999998</v>
      </c>
      <c r="DV56" s="47">
        <v>0.20624666666666666</v>
      </c>
      <c r="DW56" s="47">
        <v>0.18760666666666664</v>
      </c>
      <c r="DX56" s="47">
        <v>0.23466780000000001</v>
      </c>
      <c r="DY56" s="47">
        <v>0.15440346666666666</v>
      </c>
      <c r="DZ56" s="47">
        <v>7.6396266666666657E-2</v>
      </c>
      <c r="EA56" s="47">
        <v>-6.9362666666666663E-3</v>
      </c>
      <c r="EB56" s="47">
        <v>0.16116526666666667</v>
      </c>
      <c r="EC56" s="47">
        <v>0.45566619999999997</v>
      </c>
      <c r="ED56" s="47">
        <v>0.49240446666666671</v>
      </c>
      <c r="EE56" s="47">
        <v>0.13565333333333332</v>
      </c>
      <c r="EF56" s="47">
        <v>0.61374166666666663</v>
      </c>
      <c r="EG56" s="47">
        <v>1.0448582666666668</v>
      </c>
      <c r="EH56" s="47">
        <v>0.68638066666666675</v>
      </c>
      <c r="EI56" s="47">
        <v>1.0385464</v>
      </c>
      <c r="EJ56" s="47">
        <v>0.72970906666666657</v>
      </c>
      <c r="EK56" s="45">
        <v>0.59402499999999991</v>
      </c>
      <c r="EL56" s="45">
        <v>0.4301875</v>
      </c>
      <c r="EM56" s="45">
        <v>0.42726874999999997</v>
      </c>
      <c r="EN56" s="45">
        <v>0.38341874999999992</v>
      </c>
      <c r="EO56" s="45">
        <v>0.26701249999999993</v>
      </c>
      <c r="EP56" s="45">
        <v>0.24229999999999999</v>
      </c>
      <c r="EQ56" s="45">
        <v>0.21532600000000005</v>
      </c>
      <c r="ER56" s="45">
        <v>0.16309537499999999</v>
      </c>
      <c r="ES56" s="45">
        <v>5.7446500000000011E-2</v>
      </c>
      <c r="ET56" s="45">
        <v>3.3131875000000006E-3</v>
      </c>
      <c r="EU56" s="45">
        <v>0.15986506249999999</v>
      </c>
      <c r="EV56" s="45">
        <v>0.37963418750000005</v>
      </c>
      <c r="EW56" s="45">
        <v>0.42037668750000007</v>
      </c>
      <c r="EX56" s="45">
        <v>0.11640625</v>
      </c>
      <c r="EY56" s="45">
        <v>0.54947218750000004</v>
      </c>
      <c r="EZ56" s="45">
        <v>0.98088893749999984</v>
      </c>
      <c r="FA56" s="45">
        <v>0.74249650000000011</v>
      </c>
      <c r="FB56" s="45">
        <v>0.98330775000000026</v>
      </c>
      <c r="FC56" s="45">
        <v>0.77775675</v>
      </c>
      <c r="FD56" s="47">
        <v>0.64427272727272722</v>
      </c>
      <c r="FE56" s="47">
        <v>0.44607727272727282</v>
      </c>
      <c r="FF56" s="47">
        <v>0.44953181818181825</v>
      </c>
      <c r="FG56" s="47">
        <v>0.39507727272727278</v>
      </c>
      <c r="FH56" s="47">
        <v>0.29001818181818184</v>
      </c>
      <c r="FI56" s="47">
        <v>0.25345909090909091</v>
      </c>
      <c r="FJ56" s="47">
        <v>0.23957936363636365</v>
      </c>
      <c r="FK56" s="47">
        <v>0.17788122727272729</v>
      </c>
      <c r="FL56" s="47">
        <v>6.0559727272727265E-2</v>
      </c>
      <c r="FM56" s="47">
        <v>-3.9120909090909093E-3</v>
      </c>
      <c r="FN56" s="47">
        <v>0.18165295454545452</v>
      </c>
      <c r="FO56" s="47">
        <v>0.37905768181818184</v>
      </c>
      <c r="FP56" s="47">
        <v>0.43516922727272733</v>
      </c>
      <c r="FQ56" s="47">
        <v>0.10505909090909088</v>
      </c>
      <c r="FR56" s="47">
        <v>0.63084181818181806</v>
      </c>
      <c r="FS56" s="47">
        <v>1.0212432272727272</v>
      </c>
      <c r="FT56" s="47">
        <v>0.75779245454545441</v>
      </c>
      <c r="FU56" s="47">
        <v>1.0177674545454547</v>
      </c>
      <c r="FV56" s="47">
        <v>0.79473045454545455</v>
      </c>
      <c r="FW56" s="47">
        <v>0.70001764705882352</v>
      </c>
      <c r="FX56" s="47">
        <v>0.45544705882352954</v>
      </c>
      <c r="FY56" s="47">
        <v>0.46330588235294123</v>
      </c>
      <c r="FZ56" s="47">
        <v>0.40625882352941167</v>
      </c>
      <c r="GA56" s="47">
        <v>0.29803529411764701</v>
      </c>
      <c r="GB56" s="47">
        <v>0.26005294117647049</v>
      </c>
      <c r="GC56" s="47">
        <v>0.26527464705882359</v>
      </c>
      <c r="GD56" s="47">
        <v>0.2032164705882353</v>
      </c>
      <c r="GE56" s="47">
        <v>5.6984058823529415E-2</v>
      </c>
      <c r="GF56" s="47">
        <v>-8.6425294117647052E-3</v>
      </c>
      <c r="GG56" s="47">
        <v>0.21150170588235295</v>
      </c>
      <c r="GH56" s="47">
        <v>0.40246423529411768</v>
      </c>
      <c r="GI56" s="47">
        <v>0.45798829411764713</v>
      </c>
      <c r="GJ56" s="47">
        <v>0.1082235294117647</v>
      </c>
      <c r="GK56" s="47">
        <v>0.7234952941176469</v>
      </c>
      <c r="GL56" s="47">
        <v>1.0439337647058822</v>
      </c>
      <c r="GM56" s="47">
        <v>0.79726247058823541</v>
      </c>
      <c r="GN56" s="47">
        <v>1.0361251764705885</v>
      </c>
      <c r="GO56" s="47">
        <v>0.83237617647058826</v>
      </c>
      <c r="GP56" s="47">
        <v>0.57022499999999987</v>
      </c>
      <c r="GQ56" s="47">
        <v>0.36642083333333336</v>
      </c>
      <c r="GR56" s="47">
        <v>0.32826249999999996</v>
      </c>
      <c r="GS56" s="47">
        <v>0.32564166666666666</v>
      </c>
      <c r="GT56" s="47">
        <v>0.22795833333333329</v>
      </c>
      <c r="GU56" s="47">
        <v>0.19758750000000003</v>
      </c>
      <c r="GV56" s="47">
        <v>0.2723415833333333</v>
      </c>
      <c r="GW56" s="47">
        <v>0.26900524999999997</v>
      </c>
      <c r="GX56" s="47">
        <v>5.881783333333334E-2</v>
      </c>
      <c r="GY56" s="47">
        <v>5.508833333333335E-2</v>
      </c>
      <c r="GZ56" s="47">
        <v>0.21711275000000005</v>
      </c>
      <c r="HA56" s="47">
        <v>0.42835500000000004</v>
      </c>
      <c r="HB56" s="47">
        <v>0.48476770833333327</v>
      </c>
      <c r="HC56" s="47">
        <v>9.768333333333333E-2</v>
      </c>
      <c r="HD56" s="47">
        <v>0.7531228333333333</v>
      </c>
      <c r="HE56" s="47">
        <v>0.80910449999999978</v>
      </c>
      <c r="HF56" s="47">
        <v>0.79966641666666682</v>
      </c>
      <c r="HG56" s="47">
        <v>0.84220200000000001</v>
      </c>
      <c r="HH56" s="47">
        <v>0.83495570833333355</v>
      </c>
      <c r="HI56" s="45">
        <v>0.54674193548387107</v>
      </c>
      <c r="HJ56" s="45">
        <v>0.3123193548387096</v>
      </c>
      <c r="HK56" s="45">
        <v>0.23605161290322577</v>
      </c>
      <c r="HL56" s="45">
        <v>0.22431612903225817</v>
      </c>
      <c r="HM56" s="45">
        <v>0.18858709677419347</v>
      </c>
      <c r="HN56" s="45">
        <v>0.16479032258064513</v>
      </c>
      <c r="HO56" s="45">
        <v>0.41694709677419367</v>
      </c>
      <c r="HP56" s="45">
        <v>0.39698045161290313</v>
      </c>
      <c r="HQ56" s="45">
        <v>0.1639295161290322</v>
      </c>
      <c r="HR56" s="45">
        <v>0.14013183870967735</v>
      </c>
      <c r="HS56" s="45">
        <v>0.27223080645161302</v>
      </c>
      <c r="HT56" s="45">
        <v>0.48625432258064505</v>
      </c>
      <c r="HU56" s="45">
        <v>0.53597583870967747</v>
      </c>
      <c r="HV56" s="45">
        <v>3.5729032258064515E-2</v>
      </c>
      <c r="HW56" s="45">
        <v>1.4484273225806452</v>
      </c>
      <c r="HX56" s="45">
        <v>0.69005880645161266</v>
      </c>
      <c r="HY56" s="45">
        <v>0.65592880645161278</v>
      </c>
      <c r="HZ56" s="45">
        <v>0.75570029032258057</v>
      </c>
      <c r="IA56" s="45">
        <v>0.72940483870967743</v>
      </c>
      <c r="IB56" s="48">
        <v>41.56</v>
      </c>
      <c r="IC56" s="48">
        <v>42.78</v>
      </c>
      <c r="ID56" s="48">
        <v>104.91111110999999</v>
      </c>
      <c r="IE56" s="48">
        <f t="shared" si="47"/>
        <v>26.088888890000007</v>
      </c>
      <c r="IF56" s="48">
        <f t="shared" si="29"/>
        <v>10.356778893631054</v>
      </c>
      <c r="IG56" s="47">
        <v>0.50970000000000004</v>
      </c>
      <c r="IH56" s="47">
        <v>0.27400000000000002</v>
      </c>
      <c r="II56" s="47">
        <v>0.1633</v>
      </c>
      <c r="IJ56" s="47">
        <v>0.17399999999999999</v>
      </c>
      <c r="IK56" s="47">
        <v>0.14269999999999999</v>
      </c>
      <c r="IL56" s="47">
        <v>0.1283</v>
      </c>
      <c r="IM56" s="47">
        <v>0.48920000000000002</v>
      </c>
      <c r="IN56" s="47">
        <v>0.51339999999999997</v>
      </c>
      <c r="IO56" s="47">
        <v>0.2223</v>
      </c>
      <c r="IP56" s="47">
        <v>0.25259999999999999</v>
      </c>
      <c r="IQ56" s="47">
        <v>0.30020000000000002</v>
      </c>
      <c r="IR56" s="47">
        <v>0.5615</v>
      </c>
      <c r="IS56" s="47">
        <v>0.59670000000000001</v>
      </c>
      <c r="IT56" s="47">
        <v>3.1399999999999997E-2</v>
      </c>
      <c r="IU56" s="47">
        <v>1.9397</v>
      </c>
      <c r="IV56" s="47">
        <v>0.58730000000000004</v>
      </c>
      <c r="IW56" s="47">
        <v>0.61560000000000004</v>
      </c>
      <c r="IX56" s="47">
        <v>0.68200000000000005</v>
      </c>
      <c r="IY56" s="47">
        <v>0.70399999999999996</v>
      </c>
      <c r="IZ56" s="48">
        <v>36.950000000000003</v>
      </c>
      <c r="JA56" s="48">
        <v>36.909999999999997</v>
      </c>
      <c r="JB56" s="48">
        <v>129.53333333</v>
      </c>
      <c r="JC56" s="48">
        <f t="shared" si="30"/>
        <v>17.466666669999995</v>
      </c>
      <c r="JD56" s="48">
        <f t="shared" si="31"/>
        <v>8.9673866683779977</v>
      </c>
      <c r="JE56" s="47">
        <v>0.39571333333333331</v>
      </c>
      <c r="JF56" s="47">
        <v>0.19860333333333338</v>
      </c>
      <c r="JG56" s="47">
        <v>0.11948999999999997</v>
      </c>
      <c r="JH56" s="47">
        <v>0.12678333333333336</v>
      </c>
      <c r="JI56" s="47">
        <v>0.1021033333333333</v>
      </c>
      <c r="JJ56" s="47">
        <v>8.3676666666666635E-2</v>
      </c>
      <c r="JK56" s="47">
        <v>0.51339606666666671</v>
      </c>
      <c r="JL56" s="47">
        <v>0.53471979999999997</v>
      </c>
      <c r="JM56" s="47">
        <v>0.22009969999999998</v>
      </c>
      <c r="JN56" s="47">
        <v>0.24822246666666667</v>
      </c>
      <c r="JO56" s="47">
        <v>0.33105123333333336</v>
      </c>
      <c r="JP56" s="47">
        <v>0.5887867</v>
      </c>
      <c r="JQ56" s="47">
        <v>0.64988473333333341</v>
      </c>
      <c r="JR56" s="47">
        <v>2.4680000000000004E-2</v>
      </c>
      <c r="JS56" s="47">
        <v>2.128283066666667</v>
      </c>
      <c r="JT56" s="47">
        <v>0.62048486666666658</v>
      </c>
      <c r="JU56" s="47">
        <v>0.64592453333333333</v>
      </c>
      <c r="JV56" s="47">
        <v>0.7145706666666668</v>
      </c>
      <c r="JW56" s="47">
        <v>0.73359646666666667</v>
      </c>
      <c r="JX56" s="48">
        <v>39.450000000000003</v>
      </c>
      <c r="JY56" s="48">
        <v>40.36</v>
      </c>
      <c r="JZ56" s="48">
        <v>125.68333333</v>
      </c>
      <c r="KA56" s="48">
        <f t="shared" si="32"/>
        <v>40.316666670000004</v>
      </c>
      <c r="KB56" s="48">
        <f t="shared" si="33"/>
        <v>21.558119938449067</v>
      </c>
      <c r="KC56" s="47">
        <v>0.44882727272727269</v>
      </c>
      <c r="KD56" s="47">
        <v>0.21053090909090907</v>
      </c>
      <c r="KE56" s="47">
        <v>0.10977272727272727</v>
      </c>
      <c r="KF56" s="47">
        <v>0.11562</v>
      </c>
      <c r="KG56" s="47">
        <v>9.9585454545454533E-2</v>
      </c>
      <c r="KH56" s="47">
        <v>8.2974545454545454E-2</v>
      </c>
      <c r="KI56" s="47">
        <v>0.58904138181818189</v>
      </c>
      <c r="KJ56" s="47">
        <v>0.60577814545454556</v>
      </c>
      <c r="KK56" s="47">
        <v>0.28971394545454543</v>
      </c>
      <c r="KL56" s="47">
        <v>0.31343518181818181</v>
      </c>
      <c r="KM56" s="47">
        <v>0.36125936363636357</v>
      </c>
      <c r="KN56" s="47">
        <v>0.63580409090909096</v>
      </c>
      <c r="KO56" s="47">
        <v>0.68694438181818185</v>
      </c>
      <c r="KP56" s="47">
        <v>1.6034545454545461E-2</v>
      </c>
      <c r="KQ56" s="47">
        <v>2.8909311090909076</v>
      </c>
      <c r="KR56" s="47">
        <v>0.59729816363636357</v>
      </c>
      <c r="KS56" s="47">
        <v>0.61433909090909111</v>
      </c>
      <c r="KT56" s="47">
        <v>0.70373821818181814</v>
      </c>
      <c r="KU56" s="47">
        <v>0.7162528181818183</v>
      </c>
      <c r="KV56" s="48">
        <v>38.641249999999999</v>
      </c>
      <c r="KW56" s="48">
        <v>41.208500000000001</v>
      </c>
      <c r="KX56" s="48">
        <v>121.3175</v>
      </c>
      <c r="KY56" s="48">
        <f t="shared" si="44"/>
        <v>49.682500000000005</v>
      </c>
      <c r="KZ56" s="48">
        <f t="shared" si="45"/>
        <v>30.096572711545463</v>
      </c>
      <c r="LA56" s="47">
        <v>0.51456562499999992</v>
      </c>
      <c r="LB56" s="47">
        <v>0.23813124999999999</v>
      </c>
      <c r="LC56" s="47">
        <v>9.1306250000000005E-2</v>
      </c>
      <c r="LD56" s="47">
        <v>0.11491250000000003</v>
      </c>
      <c r="LE56" s="47">
        <v>0.10552500000000001</v>
      </c>
      <c r="LF56" s="47">
        <v>9.2065624999999998E-2</v>
      </c>
      <c r="LG56" s="47">
        <v>0.63233056249999986</v>
      </c>
      <c r="LH56" s="47">
        <v>0.69557768749999982</v>
      </c>
      <c r="LI56" s="47">
        <v>0.34708640625000003</v>
      </c>
      <c r="LJ56" s="47">
        <v>0.44378731250000009</v>
      </c>
      <c r="LK56" s="47">
        <v>0.36635509374999997</v>
      </c>
      <c r="LL56" s="47">
        <v>0.65749743750000011</v>
      </c>
      <c r="LM56" s="47">
        <v>0.69432615625000005</v>
      </c>
      <c r="LN56" s="47">
        <v>9.3875E-3</v>
      </c>
      <c r="LO56" s="47">
        <v>3.4872538125000001</v>
      </c>
      <c r="LP56" s="47">
        <v>0.52799887499999998</v>
      </c>
      <c r="LQ56" s="47">
        <v>0.57990921875000001</v>
      </c>
      <c r="LR56" s="47">
        <v>0.65427196874999993</v>
      </c>
      <c r="LS56" s="47">
        <v>0.69224878125</v>
      </c>
      <c r="LT56" s="47">
        <f t="shared" si="34"/>
        <v>0.31865478857211299</v>
      </c>
      <c r="LU56" s="48">
        <v>44.44</v>
      </c>
      <c r="LV56" s="48">
        <v>42.397272727000001</v>
      </c>
      <c r="LW56" s="48">
        <v>121.87272727</v>
      </c>
      <c r="LX56" s="48">
        <f t="shared" si="56"/>
        <v>67.127272730000001</v>
      </c>
      <c r="LY56" s="48">
        <f t="shared" si="35"/>
        <v>46.692233133715199</v>
      </c>
      <c r="LZ56" s="47">
        <v>0.44897619047619047</v>
      </c>
      <c r="MA56" s="47">
        <v>0.19316190476190481</v>
      </c>
      <c r="MB56" s="47">
        <v>7.6676190476190467E-2</v>
      </c>
      <c r="MC56" s="47">
        <v>9.5509523809523836E-2</v>
      </c>
      <c r="MD56" s="47">
        <v>8.1614285714285709E-2</v>
      </c>
      <c r="ME56" s="47">
        <v>7.0171428571428579E-2</v>
      </c>
      <c r="MF56" s="47">
        <v>0.64806838095238084</v>
      </c>
      <c r="MG56" s="47">
        <v>0.70680804761904759</v>
      </c>
      <c r="MH56" s="47">
        <v>0.33706876190476182</v>
      </c>
      <c r="MI56" s="47">
        <v>0.43041209523809532</v>
      </c>
      <c r="MJ56" s="47">
        <v>0.39813009523809517</v>
      </c>
      <c r="MK56" s="47">
        <v>0.69176742857142859</v>
      </c>
      <c r="ML56" s="47">
        <v>0.729180761904762</v>
      </c>
      <c r="MM56" s="47">
        <v>1.3895238095238098E-2</v>
      </c>
      <c r="MN56" s="47">
        <v>3.7055918095238085</v>
      </c>
      <c r="MO56" s="47">
        <v>0.56393571428571421</v>
      </c>
      <c r="MP56" s="47">
        <v>0.61473795238095241</v>
      </c>
      <c r="MQ56" s="47">
        <v>0.68787633333333353</v>
      </c>
      <c r="MR56" s="47">
        <v>0.7241740000000001</v>
      </c>
      <c r="MS56" s="47">
        <f t="shared" si="36"/>
        <v>0.24424868203299227</v>
      </c>
      <c r="MT56" s="46">
        <v>-9999</v>
      </c>
      <c r="MU56" s="46">
        <v>-9999</v>
      </c>
      <c r="MV56" s="46">
        <v>-9999</v>
      </c>
      <c r="MW56" s="46">
        <v>-9999</v>
      </c>
      <c r="MX56" s="46">
        <v>-9999</v>
      </c>
      <c r="MY56" s="47">
        <v>0.45437333333333324</v>
      </c>
      <c r="MZ56" s="47">
        <v>0.19454666666666665</v>
      </c>
      <c r="NA56" s="47">
        <v>7.2173333333333325E-2</v>
      </c>
      <c r="NB56" s="47">
        <v>8.8950000000000001E-2</v>
      </c>
      <c r="NC56" s="47">
        <v>8.4219999999999989E-2</v>
      </c>
      <c r="ND56" s="47">
        <v>7.2953333333333342E-2</v>
      </c>
      <c r="NE56" s="47">
        <v>0.66699580000000025</v>
      </c>
      <c r="NF56" s="47">
        <v>0.71875213333333332</v>
      </c>
      <c r="NG56" s="47">
        <v>0.36773476666666671</v>
      </c>
      <c r="NH56" s="47">
        <v>0.45220060000000006</v>
      </c>
      <c r="NI56" s="47">
        <v>0.39809043333333333</v>
      </c>
      <c r="NJ56" s="47">
        <v>0.6823285</v>
      </c>
      <c r="NK56" s="47">
        <v>0.7194915999999999</v>
      </c>
      <c r="NL56" s="47">
        <v>4.729999999999999E-3</v>
      </c>
      <c r="NM56" s="47">
        <v>4.094020033333333</v>
      </c>
      <c r="NN56" s="47">
        <v>0.55549636666666657</v>
      </c>
      <c r="NO56" s="47">
        <v>0.59742729999999988</v>
      </c>
      <c r="NP56" s="47">
        <v>0.68167106666666666</v>
      </c>
      <c r="NQ56" s="47">
        <v>0.71170463333333334</v>
      </c>
      <c r="NR56" s="47">
        <f t="shared" si="38"/>
        <v>0.2729349924256419</v>
      </c>
      <c r="NS56" s="47">
        <v>0.44791707317073171</v>
      </c>
      <c r="NT56" s="47">
        <v>0.21099512195121947</v>
      </c>
      <c r="NU56" s="47">
        <v>6.4617073170731718E-2</v>
      </c>
      <c r="NV56" s="47">
        <v>8.9458536585365872E-2</v>
      </c>
      <c r="NW56" s="47">
        <v>8.290243902439022E-2</v>
      </c>
      <c r="NX56" s="47">
        <v>7.0763414634146357E-2</v>
      </c>
      <c r="NY56" s="47">
        <v>0.66488287804878043</v>
      </c>
      <c r="NZ56" s="47">
        <v>0.74575612195121943</v>
      </c>
      <c r="OA56" s="47">
        <v>0.40267624390243889</v>
      </c>
      <c r="OB56" s="47">
        <v>0.52891726829268326</v>
      </c>
      <c r="OC56" s="47">
        <v>0.35869826829268303</v>
      </c>
      <c r="OD56" s="47">
        <v>0.68610248780487793</v>
      </c>
      <c r="OE56" s="47">
        <v>0.72598973170731695</v>
      </c>
      <c r="OF56" s="47">
        <v>6.5560975609756092E-3</v>
      </c>
      <c r="OG56" s="47">
        <v>4.0084896341463407</v>
      </c>
      <c r="OH56" s="47">
        <v>0.48149424390243878</v>
      </c>
      <c r="OI56" s="47">
        <v>0.53979802439024405</v>
      </c>
      <c r="OJ56" s="47">
        <v>0.61806458536585396</v>
      </c>
      <c r="OK56" s="47">
        <v>0.66103748780487803</v>
      </c>
      <c r="OL56" s="47">
        <f t="shared" si="39"/>
        <v>0.39859943602221642</v>
      </c>
      <c r="OM56" s="47">
        <v>144.28</v>
      </c>
      <c r="ON56" s="48">
        <f>AR56-OM56+2</f>
        <v>58.72</v>
      </c>
      <c r="OO56" s="48">
        <f t="shared" si="40"/>
        <v>43.790799480975608</v>
      </c>
      <c r="OP56" s="47">
        <v>0.48093684210526311</v>
      </c>
      <c r="OQ56" s="47">
        <v>0.20659210526315794</v>
      </c>
      <c r="OR56" s="47">
        <v>5.2892105263157893E-2</v>
      </c>
      <c r="OS56" s="47">
        <v>7.5992105263157889E-2</v>
      </c>
      <c r="OT56" s="47">
        <v>7.2323684210526318E-2</v>
      </c>
      <c r="OU56" s="47">
        <v>6.4694736842105263E-2</v>
      </c>
      <c r="OV56" s="47">
        <v>0.72377192105263155</v>
      </c>
      <c r="OW56" s="47">
        <v>0.79779807894736843</v>
      </c>
      <c r="OX56" s="47">
        <v>0.45852897368421053</v>
      </c>
      <c r="OY56" s="47">
        <v>0.58772205263157884</v>
      </c>
      <c r="OZ56" s="47">
        <v>0.3981155263157895</v>
      </c>
      <c r="PA56" s="47">
        <v>0.73631268421052631</v>
      </c>
      <c r="PB56" s="47">
        <v>0.76107092105263152</v>
      </c>
      <c r="PC56" s="47">
        <v>3.6684210526315791E-3</v>
      </c>
      <c r="PD56" s="47">
        <v>5.3230305263157884</v>
      </c>
      <c r="PE56" s="47">
        <v>0.49970605263157902</v>
      </c>
      <c r="PF56" s="47">
        <v>0.5503068157894736</v>
      </c>
      <c r="PG56" s="47">
        <v>0.64199952631578971</v>
      </c>
      <c r="PH56" s="47">
        <v>0.678207394736842</v>
      </c>
      <c r="PI56" s="47">
        <f t="shared" si="41"/>
        <v>0.49831672720035852</v>
      </c>
      <c r="PJ56" s="48">
        <v>129.27027027027026</v>
      </c>
      <c r="PK56" s="48">
        <f t="shared" si="55"/>
        <v>73.72972972972974</v>
      </c>
      <c r="PL56" s="45">
        <f t="shared" si="42"/>
        <v>58.821436739687066</v>
      </c>
    </row>
    <row r="57" spans="1:428" x14ac:dyDescent="0.25">
      <c r="A57" s="45">
        <v>56</v>
      </c>
      <c r="B57" s="45">
        <v>7</v>
      </c>
      <c r="C57" s="45">
        <v>407</v>
      </c>
      <c r="D57" s="45">
        <v>4</v>
      </c>
      <c r="E57" s="45" t="s">
        <v>61</v>
      </c>
      <c r="F57" s="45">
        <v>3</v>
      </c>
      <c r="G57" s="45">
        <f t="shared" si="7"/>
        <v>232.96000000000004</v>
      </c>
      <c r="H57" s="46">
        <v>208</v>
      </c>
      <c r="I57" s="46">
        <v>-9999</v>
      </c>
      <c r="J57" s="46">
        <v>-9999</v>
      </c>
      <c r="K57" s="46">
        <v>-9999</v>
      </c>
      <c r="L57" s="46">
        <v>-9999</v>
      </c>
      <c r="M57" s="46">
        <v>-9999</v>
      </c>
      <c r="N57" s="46">
        <v>-9999</v>
      </c>
      <c r="O57" s="48">
        <v>19.5</v>
      </c>
      <c r="P57" s="48">
        <v>19.5</v>
      </c>
      <c r="Q57" s="48">
        <v>19.5</v>
      </c>
      <c r="R57" s="48">
        <v>23.333333333333332</v>
      </c>
      <c r="S57" s="48">
        <v>34</v>
      </c>
      <c r="T57" s="48">
        <v>29.666666666666668</v>
      </c>
      <c r="U57" s="48">
        <v>42.333333333333336</v>
      </c>
      <c r="V57" s="48">
        <v>42.333333333333336</v>
      </c>
      <c r="W57" s="48">
        <v>53</v>
      </c>
      <c r="X57" s="48">
        <v>53.333333333333336</v>
      </c>
      <c r="Y57" s="48">
        <v>60</v>
      </c>
      <c r="Z57" s="48">
        <v>59.666666666666664</v>
      </c>
      <c r="AA57" s="48">
        <v>72.333333333333329</v>
      </c>
      <c r="AB57" s="48">
        <v>70.333333333333329</v>
      </c>
      <c r="AC57" s="48">
        <v>79.666666666666671</v>
      </c>
      <c r="AD57" s="48">
        <v>77</v>
      </c>
      <c r="AE57" s="48">
        <v>90.666666666666671</v>
      </c>
      <c r="AF57" s="48">
        <f t="shared" si="8"/>
        <v>69</v>
      </c>
      <c r="AG57" s="48">
        <f t="shared" si="9"/>
        <v>69</v>
      </c>
      <c r="AH57" s="48">
        <v>69.333333333333329</v>
      </c>
      <c r="AI57" s="48">
        <v>79.666666666666671</v>
      </c>
      <c r="AJ57" s="48">
        <v>131</v>
      </c>
      <c r="AK57" s="48">
        <v>147</v>
      </c>
      <c r="AL57" s="48">
        <v>166</v>
      </c>
      <c r="AM57" s="48">
        <v>171</v>
      </c>
      <c r="AN57" s="48">
        <v>178</v>
      </c>
      <c r="AO57" s="48">
        <v>189</v>
      </c>
      <c r="AP57" s="48">
        <v>199</v>
      </c>
      <c r="AQ57" s="48">
        <v>199</v>
      </c>
      <c r="AR57" s="48">
        <v>201</v>
      </c>
      <c r="AS57" s="48">
        <v>203</v>
      </c>
      <c r="AT57" s="43">
        <v>-9999</v>
      </c>
      <c r="AU57" s="43">
        <v>-9999</v>
      </c>
      <c r="AV57" s="43">
        <v>-9999</v>
      </c>
      <c r="AW57" s="43">
        <v>-9999</v>
      </c>
      <c r="AX57" s="43">
        <v>-9999</v>
      </c>
      <c r="AY57" s="43">
        <v>-9999</v>
      </c>
      <c r="AZ57" s="43">
        <v>-9999</v>
      </c>
      <c r="BA57" s="43">
        <v>-9999</v>
      </c>
      <c r="BB57" s="43">
        <v>-9999</v>
      </c>
      <c r="BC57" s="43">
        <v>-9999</v>
      </c>
      <c r="BD57" s="43">
        <v>-9999</v>
      </c>
      <c r="BE57" s="43">
        <v>-9999</v>
      </c>
      <c r="BF57" s="43">
        <v>-9999</v>
      </c>
      <c r="BG57" s="43">
        <v>-9999</v>
      </c>
      <c r="BH57" s="43">
        <v>-9999</v>
      </c>
      <c r="BI57" s="43">
        <v>-9999</v>
      </c>
      <c r="BJ57" s="43">
        <v>-9999</v>
      </c>
      <c r="BK57" s="43">
        <v>-9999</v>
      </c>
      <c r="BL57" s="43">
        <v>-9999</v>
      </c>
      <c r="BM57" s="43">
        <v>-9999</v>
      </c>
      <c r="BN57" s="43">
        <v>-9999</v>
      </c>
      <c r="BO57" s="43">
        <v>-9999</v>
      </c>
      <c r="BP57" s="43">
        <v>-9999</v>
      </c>
      <c r="BQ57" s="43">
        <v>-9999</v>
      </c>
      <c r="BR57" s="43">
        <v>-9999</v>
      </c>
      <c r="BS57" s="43">
        <v>-9999</v>
      </c>
      <c r="BT57" s="43">
        <v>-9999</v>
      </c>
      <c r="BU57" s="43">
        <v>-9999</v>
      </c>
      <c r="BV57" s="43">
        <v>-9999</v>
      </c>
      <c r="BW57" s="43">
        <v>-9999</v>
      </c>
      <c r="BX57" s="48">
        <v>277.85999999999996</v>
      </c>
      <c r="BY57" s="45">
        <v>10</v>
      </c>
      <c r="BZ57" s="45">
        <v>246.90999999999997</v>
      </c>
      <c r="CA57" s="45">
        <v>96</v>
      </c>
      <c r="CB57" s="45">
        <v>91.17</v>
      </c>
      <c r="CC57" s="45">
        <v>209.78</v>
      </c>
      <c r="CD57" s="45">
        <v>130.88</v>
      </c>
      <c r="CE57" s="45">
        <v>88.54</v>
      </c>
      <c r="CF57" s="48">
        <f t="shared" si="10"/>
        <v>868.03921568627459</v>
      </c>
      <c r="CG57" s="48">
        <f t="shared" si="11"/>
        <v>775.03501400560219</v>
      </c>
      <c r="CH57" s="48">
        <f t="shared" si="51"/>
        <v>2724.117647058823</v>
      </c>
      <c r="CI57" s="48">
        <f t="shared" si="1"/>
        <v>2420.6862745098033</v>
      </c>
      <c r="CJ57" s="48">
        <f t="shared" si="12"/>
        <v>893.82352941176475</v>
      </c>
      <c r="CK57" s="48">
        <f t="shared" si="12"/>
        <v>2056.6666666666665</v>
      </c>
      <c r="CL57" s="48">
        <f t="shared" si="13"/>
        <v>8095.2941176470576</v>
      </c>
      <c r="CM57" s="48">
        <f t="shared" si="14"/>
        <v>1283.1372549019609</v>
      </c>
      <c r="CN57" s="48">
        <v>67.14</v>
      </c>
      <c r="CO57" s="48">
        <v>53.49</v>
      </c>
      <c r="CP57" s="48">
        <f t="shared" si="15"/>
        <v>10.249999999999993</v>
      </c>
      <c r="CQ57" s="45">
        <v>3.31</v>
      </c>
      <c r="CR57" s="45">
        <f t="shared" si="16"/>
        <v>90.168294117647037</v>
      </c>
      <c r="CS57" s="45">
        <v>1.19</v>
      </c>
      <c r="CT57" s="45">
        <f t="shared" si="17"/>
        <v>28.806166666666655</v>
      </c>
      <c r="CU57" s="45">
        <v>1.94</v>
      </c>
      <c r="CV57" s="45">
        <f t="shared" si="18"/>
        <v>17.340176470588236</v>
      </c>
      <c r="CW57" s="45">
        <v>3.88</v>
      </c>
      <c r="CX57" s="45">
        <f t="shared" si="19"/>
        <v>49.785725490196086</v>
      </c>
      <c r="CY57" s="48">
        <f t="shared" si="20"/>
        <v>186.10036274509801</v>
      </c>
      <c r="CZ57" s="48">
        <f t="shared" si="21"/>
        <v>166.16103816526606</v>
      </c>
      <c r="DA57" s="45">
        <v>18.3</v>
      </c>
      <c r="DB57" s="48">
        <v>5.15</v>
      </c>
      <c r="DC57" s="45">
        <f t="shared" si="22"/>
        <v>4050.0249848488293</v>
      </c>
      <c r="DD57" s="45">
        <v>1.88</v>
      </c>
      <c r="DE57" s="45">
        <f t="shared" si="23"/>
        <v>0.36504854368932033</v>
      </c>
      <c r="DF57" s="45">
        <f t="shared" si="24"/>
        <v>1478.4557226244269</v>
      </c>
      <c r="DG57" s="46">
        <v>-9999</v>
      </c>
      <c r="DH57" s="45">
        <v>3002.1428571428578</v>
      </c>
      <c r="DI57" s="45">
        <f t="shared" si="25"/>
        <v>1110.7928571428574</v>
      </c>
      <c r="DJ57" s="45">
        <f t="shared" si="26"/>
        <v>1266.3038571428574</v>
      </c>
      <c r="DK57" s="46">
        <v>-9999</v>
      </c>
      <c r="DL57" s="47">
        <v>2.46</v>
      </c>
      <c r="DM57" s="47">
        <f t="shared" si="27"/>
        <v>2.4</v>
      </c>
      <c r="DN57" s="47">
        <v>2455</v>
      </c>
      <c r="DO57" s="47">
        <f t="shared" si="52"/>
        <v>0.46601941747572811</v>
      </c>
      <c r="DP57" s="45">
        <f t="shared" si="53"/>
        <v>1934.5750413064311</v>
      </c>
      <c r="DQ57" s="45">
        <f t="shared" si="54"/>
        <v>1930.6429782143448</v>
      </c>
      <c r="DR57" s="47">
        <v>0.55572258064516122</v>
      </c>
      <c r="DS57" s="47">
        <v>0.39847096774193547</v>
      </c>
      <c r="DT57" s="47">
        <v>0.40737741935483873</v>
      </c>
      <c r="DU57" s="47">
        <v>0.34207741935483865</v>
      </c>
      <c r="DV57" s="47">
        <v>0.20810645161290325</v>
      </c>
      <c r="DW57" s="47">
        <v>0.18925806451612903</v>
      </c>
      <c r="DX57" s="47">
        <v>0.23784638709677419</v>
      </c>
      <c r="DY57" s="47">
        <v>0.15387880645161289</v>
      </c>
      <c r="DZ57" s="47">
        <v>7.6041806451612917E-2</v>
      </c>
      <c r="EA57" s="47">
        <v>-1.1202612903225806E-2</v>
      </c>
      <c r="EB57" s="47">
        <v>0.16477087096774193</v>
      </c>
      <c r="EC57" s="47">
        <v>0.4549319032258064</v>
      </c>
      <c r="ED57" s="47">
        <v>0.49175574193548383</v>
      </c>
      <c r="EE57" s="47">
        <v>0.13397096774193545</v>
      </c>
      <c r="EF57" s="47">
        <v>0.62486574193548372</v>
      </c>
      <c r="EG57" s="47">
        <v>1.0703912258064516</v>
      </c>
      <c r="EH57" s="47">
        <v>0.69159619354838708</v>
      </c>
      <c r="EI57" s="47">
        <v>1.0598813548387094</v>
      </c>
      <c r="EJ57" s="47">
        <v>0.7346612580645161</v>
      </c>
      <c r="EK57" s="45">
        <v>0.61162941176470587</v>
      </c>
      <c r="EL57" s="45">
        <v>0.44589411764705866</v>
      </c>
      <c r="EM57" s="45">
        <v>0.44038823529411741</v>
      </c>
      <c r="EN57" s="45">
        <v>0.39862352941176471</v>
      </c>
      <c r="EO57" s="45">
        <v>0.2718647058823529</v>
      </c>
      <c r="EP57" s="45">
        <v>0.24914117647058809</v>
      </c>
      <c r="EQ57" s="45">
        <v>0.21057699999999999</v>
      </c>
      <c r="ER57" s="45">
        <v>0.16241988235294119</v>
      </c>
      <c r="ES57" s="45">
        <v>5.5974176470588229E-2</v>
      </c>
      <c r="ET57" s="45">
        <v>6.1245882352941195E-3</v>
      </c>
      <c r="EU57" s="45">
        <v>0.15645476470588243</v>
      </c>
      <c r="EV57" s="45">
        <v>0.38420294117647075</v>
      </c>
      <c r="EW57" s="45">
        <v>0.42084452941176476</v>
      </c>
      <c r="EX57" s="45">
        <v>0.12675882352941181</v>
      </c>
      <c r="EY57" s="45">
        <v>0.53444341176470589</v>
      </c>
      <c r="EZ57" s="45">
        <v>0.9644679411764705</v>
      </c>
      <c r="FA57" s="45">
        <v>0.74205588235294095</v>
      </c>
      <c r="FB57" s="45">
        <v>0.96903211764705899</v>
      </c>
      <c r="FC57" s="45">
        <v>0.77653835294117646</v>
      </c>
      <c r="FD57" s="47">
        <v>0.62840952380952386</v>
      </c>
      <c r="FE57" s="47">
        <v>0.44207619047619046</v>
      </c>
      <c r="FF57" s="47">
        <v>0.45073809523809516</v>
      </c>
      <c r="FG57" s="47">
        <v>0.39344761904761905</v>
      </c>
      <c r="FH57" s="47">
        <v>0.29076190476190478</v>
      </c>
      <c r="FI57" s="47">
        <v>0.25437142857142858</v>
      </c>
      <c r="FJ57" s="47">
        <v>0.22982438095238095</v>
      </c>
      <c r="FK57" s="47">
        <v>0.16452457142857146</v>
      </c>
      <c r="FL57" s="47">
        <v>5.8114190476190458E-2</v>
      </c>
      <c r="FM57" s="47">
        <v>-9.7921904761904752E-3</v>
      </c>
      <c r="FN57" s="47">
        <v>0.17402095238095236</v>
      </c>
      <c r="FO57" s="47">
        <v>0.36727333333333329</v>
      </c>
      <c r="FP57" s="47">
        <v>0.42356609523809524</v>
      </c>
      <c r="FQ57" s="47">
        <v>0.1026857142857143</v>
      </c>
      <c r="FR57" s="47">
        <v>0.59728371428571436</v>
      </c>
      <c r="FS57" s="47">
        <v>1.057938142857143</v>
      </c>
      <c r="FT57" s="47">
        <v>0.75645923809523818</v>
      </c>
      <c r="FU57" s="47">
        <v>1.0489821428571429</v>
      </c>
      <c r="FV57" s="47">
        <v>0.79216480952380952</v>
      </c>
      <c r="FW57" s="47">
        <v>0.69737647058823526</v>
      </c>
      <c r="FX57" s="47">
        <v>0.46386470588235296</v>
      </c>
      <c r="FY57" s="47">
        <v>0.47942941176470588</v>
      </c>
      <c r="FZ57" s="47">
        <v>0.41861764705882348</v>
      </c>
      <c r="GA57" s="47">
        <v>0.3081647058823529</v>
      </c>
      <c r="GB57" s="47">
        <v>0.26865882352941173</v>
      </c>
      <c r="GC57" s="47">
        <v>0.24963635294117648</v>
      </c>
      <c r="GD57" s="47">
        <v>0.18505382352941177</v>
      </c>
      <c r="GE57" s="47">
        <v>5.1228823529411757E-2</v>
      </c>
      <c r="GF57" s="47">
        <v>-1.6547352941176471E-2</v>
      </c>
      <c r="GG57" s="47">
        <v>0.20098517647058825</v>
      </c>
      <c r="GH57" s="47">
        <v>0.38693476470588234</v>
      </c>
      <c r="GI57" s="47">
        <v>0.44363435294117648</v>
      </c>
      <c r="GJ57" s="47">
        <v>0.11045294117647061</v>
      </c>
      <c r="GK57" s="47">
        <v>0.66625370588235289</v>
      </c>
      <c r="GL57" s="47">
        <v>1.0885908235294117</v>
      </c>
      <c r="GM57" s="47">
        <v>0.80569123529411757</v>
      </c>
      <c r="GN57" s="47">
        <v>1.0736188823529409</v>
      </c>
      <c r="GO57" s="47">
        <v>0.83797447058823527</v>
      </c>
      <c r="GP57" s="47">
        <v>0.51996799999999999</v>
      </c>
      <c r="GQ57" s="47">
        <v>0.33871600000000002</v>
      </c>
      <c r="GR57" s="47">
        <v>0.33113599999999999</v>
      </c>
      <c r="GS57" s="47">
        <v>0.32380399999999993</v>
      </c>
      <c r="GT57" s="47">
        <v>0.2243679999999999</v>
      </c>
      <c r="GU57" s="47">
        <v>0.19234400000000001</v>
      </c>
      <c r="GV57" s="47">
        <v>0.23179239999999995</v>
      </c>
      <c r="GW57" s="47">
        <v>0.22121448000000005</v>
      </c>
      <c r="GX57" s="47">
        <v>2.2288480000000003E-2</v>
      </c>
      <c r="GY57" s="47">
        <v>1.1119E-2</v>
      </c>
      <c r="GZ57" s="47">
        <v>0.21062059999999999</v>
      </c>
      <c r="HA57" s="47">
        <v>0.39643004000000004</v>
      </c>
      <c r="HB57" s="47">
        <v>0.45925192000000004</v>
      </c>
      <c r="HC57" s="47">
        <v>9.9435999999999983E-2</v>
      </c>
      <c r="HD57" s="47">
        <v>0.6066319200000001</v>
      </c>
      <c r="HE57" s="47">
        <v>0.95505140000000011</v>
      </c>
      <c r="HF57" s="47">
        <v>0.9102806400000002</v>
      </c>
      <c r="HG57" s="47">
        <v>0.96223939999999986</v>
      </c>
      <c r="HH57" s="47">
        <v>0.92545923999999991</v>
      </c>
      <c r="HI57" s="45">
        <v>0.46430645161290302</v>
      </c>
      <c r="HJ57" s="45">
        <v>0.29118387096774184</v>
      </c>
      <c r="HK57" s="45">
        <v>0.27169677419354843</v>
      </c>
      <c r="HL57" s="45">
        <v>0.24485483870967725</v>
      </c>
      <c r="HM57" s="45">
        <v>0.19233548387096774</v>
      </c>
      <c r="HN57" s="45">
        <v>0.16681935483870972</v>
      </c>
      <c r="HO57" s="45">
        <v>0.30759664516129026</v>
      </c>
      <c r="HP57" s="45">
        <v>0.26107529032258059</v>
      </c>
      <c r="HQ57" s="45">
        <v>8.6611838709677383E-2</v>
      </c>
      <c r="HR57" s="45">
        <v>3.570067741935485E-2</v>
      </c>
      <c r="HS57" s="45">
        <v>0.2278127096774194</v>
      </c>
      <c r="HT57" s="45">
        <v>0.41259845161290315</v>
      </c>
      <c r="HU57" s="45">
        <v>0.46981719354838714</v>
      </c>
      <c r="HV57" s="45">
        <v>5.2519354838709675E-2</v>
      </c>
      <c r="HW57" s="45">
        <v>0.90696187096774161</v>
      </c>
      <c r="HX57" s="45">
        <v>0.88898119354838723</v>
      </c>
      <c r="HY57" s="45">
        <v>0.75291329032258103</v>
      </c>
      <c r="HZ57" s="45">
        <v>0.90899035483870971</v>
      </c>
      <c r="IA57" s="45">
        <v>0.799255548387097</v>
      </c>
      <c r="IB57" s="48">
        <v>47.328000000000003</v>
      </c>
      <c r="IC57" s="48">
        <v>42.78</v>
      </c>
      <c r="ID57" s="48">
        <v>109.08</v>
      </c>
      <c r="IE57" s="48">
        <f t="shared" si="47"/>
        <v>21.92</v>
      </c>
      <c r="IF57" s="48">
        <f t="shared" si="29"/>
        <v>5.7227703638709668</v>
      </c>
      <c r="IG57" s="47">
        <v>0.43070000000000003</v>
      </c>
      <c r="IH57" s="47">
        <v>0.25019999999999998</v>
      </c>
      <c r="II57" s="47">
        <v>0.19120000000000001</v>
      </c>
      <c r="IJ57" s="47">
        <v>0.18459999999999999</v>
      </c>
      <c r="IK57" s="47">
        <v>0.1452</v>
      </c>
      <c r="IL57" s="47">
        <v>0.12609999999999999</v>
      </c>
      <c r="IM57" s="47">
        <v>0.39689999999999998</v>
      </c>
      <c r="IN57" s="47">
        <v>0.38440000000000002</v>
      </c>
      <c r="IO57" s="47">
        <v>0.15140000000000001</v>
      </c>
      <c r="IP57" s="47">
        <v>0.1356</v>
      </c>
      <c r="IQ57" s="47">
        <v>0.26300000000000001</v>
      </c>
      <c r="IR57" s="47">
        <v>0.49340000000000001</v>
      </c>
      <c r="IS57" s="47">
        <v>0.54469999999999996</v>
      </c>
      <c r="IT57" s="47">
        <v>3.9399999999999998E-2</v>
      </c>
      <c r="IU57" s="47">
        <v>1.361</v>
      </c>
      <c r="IV57" s="47">
        <v>0.68910000000000005</v>
      </c>
      <c r="IW57" s="47">
        <v>0.67169999999999996</v>
      </c>
      <c r="IX57" s="47">
        <v>0.752</v>
      </c>
      <c r="IY57" s="47">
        <v>0.74039999999999995</v>
      </c>
      <c r="IZ57" s="48">
        <v>38.065555556</v>
      </c>
      <c r="JA57" s="48">
        <v>36.89</v>
      </c>
      <c r="JB57" s="48">
        <v>126.22222222000001</v>
      </c>
      <c r="JC57" s="48">
        <f t="shared" si="30"/>
        <v>20.777777779999994</v>
      </c>
      <c r="JD57" s="48">
        <f t="shared" si="31"/>
        <v>7.9869777786319984</v>
      </c>
      <c r="JE57" s="47">
        <v>0.3601939393939394</v>
      </c>
      <c r="JF57" s="47">
        <v>0.19956666666666667</v>
      </c>
      <c r="JG57" s="47">
        <v>0.13015151515151518</v>
      </c>
      <c r="JH57" s="47">
        <v>0.13502121212121215</v>
      </c>
      <c r="JI57" s="47">
        <v>0.10600909090909091</v>
      </c>
      <c r="JJ57" s="47">
        <v>8.9600000000000013E-2</v>
      </c>
      <c r="JK57" s="47">
        <v>0.4510424848484848</v>
      </c>
      <c r="JL57" s="47">
        <v>0.46712248484848479</v>
      </c>
      <c r="JM57" s="47">
        <v>0.19196172727272731</v>
      </c>
      <c r="JN57" s="47">
        <v>0.21111803030303034</v>
      </c>
      <c r="JO57" s="47">
        <v>0.28524181818181821</v>
      </c>
      <c r="JP57" s="47">
        <v>0.54276709090909092</v>
      </c>
      <c r="JQ57" s="47">
        <v>0.59924303030303017</v>
      </c>
      <c r="JR57" s="47">
        <v>2.9012121212121211E-2</v>
      </c>
      <c r="JS57" s="47">
        <v>1.6931348787878788</v>
      </c>
      <c r="JT57" s="47">
        <v>0.6171306363636363</v>
      </c>
      <c r="JU57" s="47">
        <v>0.63384890909090907</v>
      </c>
      <c r="JV57" s="47">
        <v>0.69935166666666682</v>
      </c>
      <c r="JW57" s="47">
        <v>0.71343409090909093</v>
      </c>
      <c r="JX57" s="48">
        <v>42.427</v>
      </c>
      <c r="JY57" s="48">
        <v>40.360999999999997</v>
      </c>
      <c r="JZ57" s="48">
        <v>138.78</v>
      </c>
      <c r="KA57" s="48">
        <f t="shared" si="32"/>
        <v>27.22</v>
      </c>
      <c r="KB57" s="48">
        <f t="shared" si="33"/>
        <v>12.715074037575755</v>
      </c>
      <c r="KC57" s="47">
        <v>0.45040188679245297</v>
      </c>
      <c r="KD57" s="47">
        <v>0.22231698113207538</v>
      </c>
      <c r="KE57" s="47">
        <v>0.1074018867924528</v>
      </c>
      <c r="KF57" s="47">
        <v>0.12002075471698112</v>
      </c>
      <c r="KG57" s="47">
        <v>0.10432641509433961</v>
      </c>
      <c r="KH57" s="47">
        <v>8.8109433962264158E-2</v>
      </c>
      <c r="KI57" s="47">
        <v>0.57115549056603809</v>
      </c>
      <c r="KJ57" s="47">
        <v>0.60862752830188704</v>
      </c>
      <c r="KK57" s="47">
        <v>0.29405369811320747</v>
      </c>
      <c r="KL57" s="47">
        <v>0.34656520754716985</v>
      </c>
      <c r="KM57" s="47">
        <v>0.33680690566037724</v>
      </c>
      <c r="KN57" s="47">
        <v>0.61816767924528271</v>
      </c>
      <c r="KO57" s="47">
        <v>0.66799924528301913</v>
      </c>
      <c r="KP57" s="47">
        <v>1.5694339622641506E-2</v>
      </c>
      <c r="KQ57" s="47">
        <v>2.806680792452831</v>
      </c>
      <c r="KR57" s="47">
        <v>0.56141166037735868</v>
      </c>
      <c r="KS57" s="47">
        <v>0.59671964150943391</v>
      </c>
      <c r="KT57" s="47">
        <v>0.67135841509433947</v>
      </c>
      <c r="KU57" s="47">
        <v>0.69838149056603771</v>
      </c>
      <c r="KV57" s="48">
        <v>38.570869565000002</v>
      </c>
      <c r="KW57" s="48">
        <v>41.232173912999997</v>
      </c>
      <c r="KX57" s="48">
        <v>122.58695652</v>
      </c>
      <c r="KY57" s="48">
        <f t="shared" si="44"/>
        <v>48.413043479999999</v>
      </c>
      <c r="KZ57" s="48">
        <f t="shared" si="45"/>
        <v>29.465510990804187</v>
      </c>
      <c r="LA57" s="47">
        <v>0.54939166666666661</v>
      </c>
      <c r="LB57" s="47">
        <v>0.25066666666666665</v>
      </c>
      <c r="LC57" s="47">
        <v>8.4329166666666663E-2</v>
      </c>
      <c r="LD57" s="47">
        <v>0.11170208333333337</v>
      </c>
      <c r="LE57" s="47">
        <v>0.10642499999999998</v>
      </c>
      <c r="LF57" s="47">
        <v>9.5499999999999988E-2</v>
      </c>
      <c r="LG57" s="47">
        <v>0.66014043749999995</v>
      </c>
      <c r="LH57" s="47">
        <v>0.73247610416666653</v>
      </c>
      <c r="LI57" s="47">
        <v>0.38162366666666664</v>
      </c>
      <c r="LJ57" s="47">
        <v>0.49499879166666666</v>
      </c>
      <c r="LK57" s="47">
        <v>0.37296939583333333</v>
      </c>
      <c r="LL57" s="47">
        <v>0.67384020833333358</v>
      </c>
      <c r="LM57" s="47">
        <v>0.70245314583333329</v>
      </c>
      <c r="LN57" s="47">
        <v>5.277083333333335E-3</v>
      </c>
      <c r="LO57" s="47">
        <v>3.9284121458333332</v>
      </c>
      <c r="LP57" s="47">
        <v>0.50976120833333327</v>
      </c>
      <c r="LQ57" s="47">
        <v>0.5652967291666664</v>
      </c>
      <c r="LR57" s="47">
        <v>0.64244572916666676</v>
      </c>
      <c r="LS57" s="47">
        <v>0.68299643749999994</v>
      </c>
      <c r="LT57" s="47">
        <f t="shared" si="34"/>
        <v>0.41182084753858056</v>
      </c>
      <c r="LU57" s="48">
        <v>44.456071428999998</v>
      </c>
      <c r="LV57" s="48">
        <v>42.327500000000001</v>
      </c>
      <c r="LW57" s="48">
        <v>116.57857143</v>
      </c>
      <c r="LX57" s="48">
        <f t="shared" si="56"/>
        <v>72.421428570000003</v>
      </c>
      <c r="LY57" s="48">
        <f t="shared" si="35"/>
        <v>53.046965857138119</v>
      </c>
      <c r="LZ57" s="47">
        <v>0.51354499999999992</v>
      </c>
      <c r="MA57" s="47">
        <v>0.21643999999999997</v>
      </c>
      <c r="MB57" s="47">
        <v>7.7814999999999995E-2</v>
      </c>
      <c r="MC57" s="47">
        <v>9.6690000000000012E-2</v>
      </c>
      <c r="MD57" s="47">
        <v>8.4620000000000001E-2</v>
      </c>
      <c r="ME57" s="47">
        <v>7.359499999999998E-2</v>
      </c>
      <c r="MF57" s="47">
        <v>0.66991314999999996</v>
      </c>
      <c r="MG57" s="47">
        <v>0.72120420000000007</v>
      </c>
      <c r="MH57" s="47">
        <v>0.37015165000000005</v>
      </c>
      <c r="MI57" s="47">
        <v>0.45678660000000004</v>
      </c>
      <c r="MJ57" s="47">
        <v>0.4036111</v>
      </c>
      <c r="MK57" s="47">
        <v>0.70765234999999993</v>
      </c>
      <c r="ML57" s="47">
        <v>0.74156275000000005</v>
      </c>
      <c r="MM57" s="47">
        <v>1.2070000000000001E-2</v>
      </c>
      <c r="MN57" s="47">
        <v>4.3198118999999995</v>
      </c>
      <c r="MO57" s="47">
        <v>0.56631865000000003</v>
      </c>
      <c r="MP57" s="47">
        <v>0.60808624999999994</v>
      </c>
      <c r="MQ57" s="47">
        <v>0.69111129999999998</v>
      </c>
      <c r="MR57" s="47">
        <v>0.72081015000000004</v>
      </c>
      <c r="MS57" s="47">
        <f t="shared" si="36"/>
        <v>0.3189649424918074</v>
      </c>
      <c r="MT57" s="48">
        <v>38.244999999999997</v>
      </c>
      <c r="MU57" s="48">
        <v>39.049999999999997</v>
      </c>
      <c r="MV57" s="48">
        <v>120.6</v>
      </c>
      <c r="MW57" s="48">
        <f>AO57-MV57</f>
        <v>68.400000000000006</v>
      </c>
      <c r="MX57" s="45">
        <f t="shared" si="37"/>
        <v>49.330367280000011</v>
      </c>
      <c r="MY57" s="47">
        <v>0.37954666666666664</v>
      </c>
      <c r="MZ57" s="47">
        <v>0.17184999999999997</v>
      </c>
      <c r="NA57" s="47">
        <v>8.1450000000000009E-2</v>
      </c>
      <c r="NB57" s="47">
        <v>8.8053333333333331E-2</v>
      </c>
      <c r="NC57" s="47">
        <v>8.0609999999999987E-2</v>
      </c>
      <c r="ND57" s="47">
        <v>6.7286666666666661E-2</v>
      </c>
      <c r="NE57" s="47">
        <v>0.61085109999999998</v>
      </c>
      <c r="NF57" s="47">
        <v>0.63275116666666664</v>
      </c>
      <c r="NG57" s="47">
        <v>0.31248006666666661</v>
      </c>
      <c r="NH57" s="47">
        <v>0.34605723333333333</v>
      </c>
      <c r="NI57" s="47">
        <v>0.37267869999999992</v>
      </c>
      <c r="NJ57" s="47">
        <v>0.63803013333333314</v>
      </c>
      <c r="NK57" s="47">
        <v>0.68957540000000017</v>
      </c>
      <c r="NL57" s="47">
        <v>7.4433333333333339E-3</v>
      </c>
      <c r="NM57" s="47">
        <v>3.317938733333333</v>
      </c>
      <c r="NN57" s="47">
        <v>0.5940523333333334</v>
      </c>
      <c r="NO57" s="47">
        <v>0.61346689999999993</v>
      </c>
      <c r="NP57" s="47">
        <v>0.70356006666666659</v>
      </c>
      <c r="NQ57" s="47">
        <v>0.71786060000000007</v>
      </c>
      <c r="NR57" s="47">
        <f t="shared" si="38"/>
        <v>0.15537321751585828</v>
      </c>
      <c r="NS57" s="47">
        <v>0.39207837837837833</v>
      </c>
      <c r="NT57" s="47">
        <v>0.19155675675675671</v>
      </c>
      <c r="NU57" s="47">
        <v>7.6316216216216204E-2</v>
      </c>
      <c r="NV57" s="47">
        <v>9.5672972972972975E-2</v>
      </c>
      <c r="NW57" s="47">
        <v>7.9791891891891883E-2</v>
      </c>
      <c r="NX57" s="47">
        <v>6.6470270270270276E-2</v>
      </c>
      <c r="NY57" s="47">
        <v>0.59903689189189202</v>
      </c>
      <c r="NZ57" s="47">
        <v>0.66428670270270285</v>
      </c>
      <c r="OA57" s="47">
        <v>0.32943964864864861</v>
      </c>
      <c r="OB57" s="47">
        <v>0.42441894594594587</v>
      </c>
      <c r="OC57" s="47">
        <v>0.33839851351351352</v>
      </c>
      <c r="OD57" s="47">
        <v>0.65508445945945926</v>
      </c>
      <c r="OE57" s="47">
        <v>0.70440051351351374</v>
      </c>
      <c r="OF57" s="47">
        <v>1.5881081081081081E-2</v>
      </c>
      <c r="OG57" s="47">
        <v>3.0832462162162164</v>
      </c>
      <c r="OH57" s="47">
        <v>0.50964491891891872</v>
      </c>
      <c r="OI57" s="47">
        <v>0.56419221621621629</v>
      </c>
      <c r="OJ57" s="47">
        <v>0.63254813513513486</v>
      </c>
      <c r="OK57" s="47">
        <v>0.67343567567567564</v>
      </c>
      <c r="OL57" s="47">
        <f t="shared" si="39"/>
        <v>0.24112394161771639</v>
      </c>
      <c r="OM57" s="47">
        <v>181.27027027027026</v>
      </c>
      <c r="ON57" s="46">
        <v>-9999</v>
      </c>
      <c r="OO57" s="46">
        <v>-9999</v>
      </c>
      <c r="OP57" s="47">
        <v>0.41551470588235279</v>
      </c>
      <c r="OQ57" s="47">
        <v>0.184685294117647</v>
      </c>
      <c r="OR57" s="47">
        <v>6.3711764705882357E-2</v>
      </c>
      <c r="OS57" s="47">
        <v>7.8800000000000023E-2</v>
      </c>
      <c r="OT57" s="47">
        <v>7.1002941176470602E-2</v>
      </c>
      <c r="OU57" s="47">
        <v>6.0991176470588222E-2</v>
      </c>
      <c r="OV57" s="47">
        <v>0.67474464705882353</v>
      </c>
      <c r="OW57" s="47">
        <v>0.72706952941176495</v>
      </c>
      <c r="OX57" s="47">
        <v>0.39521726470588225</v>
      </c>
      <c r="OY57" s="47">
        <v>0.47951238235294119</v>
      </c>
      <c r="OZ57" s="47">
        <v>0.38312823529411771</v>
      </c>
      <c r="PA57" s="47">
        <v>0.70236670588235306</v>
      </c>
      <c r="PB57" s="47">
        <v>0.73937902941176459</v>
      </c>
      <c r="PC57" s="47">
        <v>7.7970588235294121E-3</v>
      </c>
      <c r="PD57" s="47">
        <v>4.2687850000000003</v>
      </c>
      <c r="PE57" s="47">
        <v>0.52858358823529417</v>
      </c>
      <c r="PF57" s="47">
        <v>0.56960658823529398</v>
      </c>
      <c r="PG57" s="47">
        <v>0.65892397058823537</v>
      </c>
      <c r="PH57" s="47">
        <v>0.68858602941176483</v>
      </c>
      <c r="PI57" s="47">
        <f t="shared" si="41"/>
        <v>0.28928629755549135</v>
      </c>
      <c r="PJ57" s="48">
        <v>136.59375</v>
      </c>
      <c r="PK57" s="48">
        <f t="shared" si="55"/>
        <v>66.40625</v>
      </c>
      <c r="PL57" s="45">
        <f t="shared" si="42"/>
        <v>48.281960937500017</v>
      </c>
    </row>
    <row r="58" spans="1:428" x14ac:dyDescent="0.25">
      <c r="A58" s="45">
        <v>57</v>
      </c>
      <c r="B58" s="45">
        <v>8</v>
      </c>
      <c r="C58" s="45">
        <v>408</v>
      </c>
      <c r="D58" s="45">
        <v>4</v>
      </c>
      <c r="E58" s="45" t="s">
        <v>66</v>
      </c>
      <c r="F58" s="45">
        <v>5</v>
      </c>
      <c r="G58" s="45">
        <f t="shared" si="7"/>
        <v>89.600000000000009</v>
      </c>
      <c r="H58" s="45">
        <v>80</v>
      </c>
      <c r="I58" s="45">
        <v>0.68281706548973187</v>
      </c>
      <c r="J58" s="47">
        <v>15.767878865575385</v>
      </c>
      <c r="K58" s="45">
        <v>0.87870704534755961</v>
      </c>
      <c r="L58" s="45">
        <v>12.662796171347866</v>
      </c>
      <c r="M58" s="45">
        <v>1.9124658488241282</v>
      </c>
      <c r="N58" s="47">
        <v>20.779986071677293</v>
      </c>
      <c r="O58" s="48">
        <v>7.6</v>
      </c>
      <c r="P58" s="48">
        <v>7.6</v>
      </c>
      <c r="Q58" s="48">
        <v>7.6</v>
      </c>
      <c r="R58" s="48">
        <v>24</v>
      </c>
      <c r="S58" s="48">
        <v>35.666666666666664</v>
      </c>
      <c r="T58" s="48">
        <v>31.333333333333332</v>
      </c>
      <c r="U58" s="48">
        <v>45</v>
      </c>
      <c r="V58" s="48">
        <v>43.333333333333336</v>
      </c>
      <c r="W58" s="48">
        <v>58.333333333333336</v>
      </c>
      <c r="X58" s="48">
        <v>51.666666666666664</v>
      </c>
      <c r="Y58" s="48">
        <v>61.666666666666664</v>
      </c>
      <c r="Z58" s="48">
        <v>63</v>
      </c>
      <c r="AA58" s="48">
        <v>75</v>
      </c>
      <c r="AB58" s="48">
        <v>69</v>
      </c>
      <c r="AC58" s="48">
        <v>77</v>
      </c>
      <c r="AD58" s="48">
        <v>70</v>
      </c>
      <c r="AE58" s="48">
        <v>82.666666666666671</v>
      </c>
      <c r="AF58" s="48">
        <f t="shared" si="8"/>
        <v>67.333333333333329</v>
      </c>
      <c r="AG58" s="48">
        <f t="shared" si="9"/>
        <v>67.333333333333329</v>
      </c>
      <c r="AH58" s="48">
        <v>67</v>
      </c>
      <c r="AI58" s="48">
        <v>78</v>
      </c>
      <c r="AJ58" s="48">
        <v>131</v>
      </c>
      <c r="AK58" s="48">
        <v>147</v>
      </c>
      <c r="AL58" s="48">
        <v>166</v>
      </c>
      <c r="AM58" s="48">
        <v>171</v>
      </c>
      <c r="AN58" s="48">
        <v>178</v>
      </c>
      <c r="AO58" s="48">
        <v>189</v>
      </c>
      <c r="AP58" s="48">
        <v>199</v>
      </c>
      <c r="AQ58" s="48">
        <v>199</v>
      </c>
      <c r="AR58" s="48">
        <v>201</v>
      </c>
      <c r="AS58" s="48">
        <v>203</v>
      </c>
      <c r="AT58" s="49">
        <v>51.2</v>
      </c>
      <c r="AU58" s="49">
        <v>46.2</v>
      </c>
      <c r="AV58" s="49">
        <v>41.1</v>
      </c>
      <c r="AW58" s="49">
        <v>47.3</v>
      </c>
      <c r="AX58" s="49">
        <v>43.5</v>
      </c>
      <c r="AY58" s="49">
        <v>37.299999999999997</v>
      </c>
      <c r="AZ58" s="49">
        <v>43.4</v>
      </c>
      <c r="BA58" s="49">
        <v>44.4</v>
      </c>
      <c r="BB58" s="49">
        <v>42.5</v>
      </c>
      <c r="BC58" s="49">
        <v>42.6</v>
      </c>
      <c r="BD58" s="45">
        <v>4.25</v>
      </c>
      <c r="BE58" s="45">
        <v>5.04</v>
      </c>
      <c r="BF58" s="45">
        <v>4.8899999999999997</v>
      </c>
      <c r="BG58" s="45">
        <v>4.25</v>
      </c>
      <c r="BH58" s="45">
        <v>3.95</v>
      </c>
      <c r="BI58" s="45">
        <v>3.87</v>
      </c>
      <c r="BJ58" s="45">
        <v>4.29</v>
      </c>
      <c r="BK58" s="45">
        <v>4.42</v>
      </c>
      <c r="BL58" s="45">
        <v>4.0199999999999996</v>
      </c>
      <c r="BM58" s="45">
        <v>3.42</v>
      </c>
      <c r="BN58" s="45">
        <v>26878.863409770689</v>
      </c>
      <c r="BO58" s="45">
        <v>23872.044088176353</v>
      </c>
      <c r="BP58" s="49">
        <v>12073.626373626374</v>
      </c>
      <c r="BQ58" s="45">
        <v>7228.8557213930344</v>
      </c>
      <c r="BR58" s="45">
        <v>6176.8693918245262</v>
      </c>
      <c r="BS58" s="45">
        <v>3391.7917917917916</v>
      </c>
      <c r="BT58" s="49">
        <v>14309.809809809811</v>
      </c>
      <c r="BU58" s="49">
        <v>5809.5904095904098</v>
      </c>
      <c r="BV58" s="49">
        <v>2789.4894894894892</v>
      </c>
      <c r="BW58" s="49">
        <v>859.52830188679252</v>
      </c>
      <c r="BX58" s="48">
        <v>239.57999999999998</v>
      </c>
      <c r="BY58" s="45">
        <v>10</v>
      </c>
      <c r="BZ58" s="45">
        <v>196.18</v>
      </c>
      <c r="CA58" s="45">
        <v>83</v>
      </c>
      <c r="CB58" s="45">
        <v>82.27</v>
      </c>
      <c r="CC58" s="45">
        <v>222.89999999999998</v>
      </c>
      <c r="CD58" s="45">
        <v>135.44</v>
      </c>
      <c r="CE58" s="45">
        <v>97.33</v>
      </c>
      <c r="CF58" s="48">
        <f t="shared" si="10"/>
        <v>954.21568627450984</v>
      </c>
      <c r="CG58" s="48">
        <f t="shared" si="11"/>
        <v>851.97829131652657</v>
      </c>
      <c r="CH58" s="48">
        <f t="shared" si="51"/>
        <v>2348.8235294117649</v>
      </c>
      <c r="CI58" s="48">
        <f t="shared" si="1"/>
        <v>1923.3333333333333</v>
      </c>
      <c r="CJ58" s="48">
        <f t="shared" si="12"/>
        <v>806.56862745098044</v>
      </c>
      <c r="CK58" s="48">
        <f t="shared" si="12"/>
        <v>2185.294117647059</v>
      </c>
      <c r="CL58" s="48">
        <f t="shared" si="13"/>
        <v>7264.0196078431381</v>
      </c>
      <c r="CM58" s="48">
        <f t="shared" si="14"/>
        <v>1327.8431372549019</v>
      </c>
      <c r="CN58" s="48">
        <v>67.22</v>
      </c>
      <c r="CO58" s="48">
        <v>60.44</v>
      </c>
      <c r="CP58" s="48">
        <f t="shared" si="15"/>
        <v>7.7800000000000011</v>
      </c>
      <c r="CQ58" s="45">
        <v>3.24</v>
      </c>
      <c r="CR58" s="45">
        <f t="shared" si="16"/>
        <v>76.101882352941189</v>
      </c>
      <c r="CS58" s="45">
        <v>1.19</v>
      </c>
      <c r="CT58" s="45">
        <f t="shared" si="17"/>
        <v>22.887666666666664</v>
      </c>
      <c r="CU58" s="45">
        <v>1.61</v>
      </c>
      <c r="CV58" s="45">
        <f t="shared" si="18"/>
        <v>12.985754901960785</v>
      </c>
      <c r="CW58" s="45">
        <v>3.7</v>
      </c>
      <c r="CX58" s="45">
        <f t="shared" si="19"/>
        <v>49.130196078431375</v>
      </c>
      <c r="CY58" s="48">
        <f t="shared" si="20"/>
        <v>161.10550000000001</v>
      </c>
      <c r="CZ58" s="48">
        <f t="shared" si="21"/>
        <v>143.84419642857142</v>
      </c>
      <c r="DA58" s="45">
        <v>18.3</v>
      </c>
      <c r="DB58" s="48">
        <v>4.2</v>
      </c>
      <c r="DC58" s="45">
        <f t="shared" si="22"/>
        <v>3302.9329973524432</v>
      </c>
      <c r="DD58" s="45">
        <v>1.6</v>
      </c>
      <c r="DE58" s="45">
        <f t="shared" si="23"/>
        <v>0.38095238095238093</v>
      </c>
      <c r="DF58" s="45">
        <f t="shared" si="24"/>
        <v>1258.2601894675975</v>
      </c>
      <c r="DG58" s="45">
        <v>3277.5137254901961</v>
      </c>
      <c r="DH58" s="45">
        <v>2872.5875000000001</v>
      </c>
      <c r="DI58" s="45">
        <f t="shared" si="25"/>
        <v>1062.857375</v>
      </c>
      <c r="DJ58" s="45">
        <f t="shared" si="26"/>
        <v>1211.6574074999999</v>
      </c>
      <c r="DK58" s="45">
        <f t="shared" si="43"/>
        <v>1212.6800784313725</v>
      </c>
      <c r="DL58" s="47">
        <v>2.02</v>
      </c>
      <c r="DM58" s="47">
        <f t="shared" si="27"/>
        <v>1.96</v>
      </c>
      <c r="DN58" s="47">
        <v>1994</v>
      </c>
      <c r="DO58" s="47">
        <f t="shared" si="52"/>
        <v>0.46666666666666662</v>
      </c>
      <c r="DP58" s="45">
        <f t="shared" si="53"/>
        <v>1588.5534892028418</v>
      </c>
      <c r="DQ58" s="45">
        <f t="shared" si="54"/>
        <v>1568.1067611239932</v>
      </c>
      <c r="DR58" s="47">
        <v>0.53055333333333321</v>
      </c>
      <c r="DS58" s="47">
        <v>0.37875333333333333</v>
      </c>
      <c r="DT58" s="47">
        <v>0.38234666666666667</v>
      </c>
      <c r="DU58" s="47">
        <v>0.32806666666666667</v>
      </c>
      <c r="DV58" s="47">
        <v>0.19919333333333339</v>
      </c>
      <c r="DW58" s="47">
        <v>0.18147333333333335</v>
      </c>
      <c r="DX58" s="47">
        <v>0.23560339999999999</v>
      </c>
      <c r="DY58" s="47">
        <v>0.16220846666666669</v>
      </c>
      <c r="DZ58" s="47">
        <v>7.1519866666666682E-2</v>
      </c>
      <c r="EA58" s="47">
        <v>-4.8246666666666672E-3</v>
      </c>
      <c r="EB58" s="47">
        <v>0.16687466666666667</v>
      </c>
      <c r="EC58" s="47">
        <v>0.45397826666666669</v>
      </c>
      <c r="ED58" s="47">
        <v>0.49012786666666658</v>
      </c>
      <c r="EE58" s="47">
        <v>0.12887333333333331</v>
      </c>
      <c r="EF58" s="47">
        <v>0.61714486666666668</v>
      </c>
      <c r="EG58" s="47">
        <v>1.0275196000000002</v>
      </c>
      <c r="EH58" s="47">
        <v>0.70724666666666658</v>
      </c>
      <c r="EI58" s="47">
        <v>1.0230751333333334</v>
      </c>
      <c r="EJ58" s="47">
        <v>0.74851020000000001</v>
      </c>
      <c r="EK58" s="45">
        <v>0.57933846153846169</v>
      </c>
      <c r="EL58" s="45">
        <v>0.42344615384615375</v>
      </c>
      <c r="EM58" s="45">
        <v>0.41763461538461555</v>
      </c>
      <c r="EN58" s="45">
        <v>0.37911923076923071</v>
      </c>
      <c r="EO58" s="45">
        <v>0.26433846153846158</v>
      </c>
      <c r="EP58" s="45">
        <v>0.2398423076923078</v>
      </c>
      <c r="EQ58" s="45">
        <v>0.20860480769230777</v>
      </c>
      <c r="ER58" s="45">
        <v>0.16180661538461544</v>
      </c>
      <c r="ES58" s="45">
        <v>5.5230461538461555E-2</v>
      </c>
      <c r="ET58" s="45">
        <v>6.8230000000000009E-3</v>
      </c>
      <c r="EU58" s="45">
        <v>0.15515950000000001</v>
      </c>
      <c r="EV58" s="45">
        <v>0.37298473076923083</v>
      </c>
      <c r="EW58" s="45">
        <v>0.4140585</v>
      </c>
      <c r="EX58" s="45">
        <v>0.1147807692307692</v>
      </c>
      <c r="EY58" s="45">
        <v>0.52784919230769212</v>
      </c>
      <c r="EZ58" s="45">
        <v>0.96016046153846135</v>
      </c>
      <c r="FA58" s="45">
        <v>0.74275488461538441</v>
      </c>
      <c r="FB58" s="45">
        <v>0.9653559615384617</v>
      </c>
      <c r="FC58" s="45">
        <v>0.77691650000000001</v>
      </c>
      <c r="FD58" s="47">
        <v>0.64333620689655169</v>
      </c>
      <c r="FE58" s="47">
        <v>0.45021551724137926</v>
      </c>
      <c r="FF58" s="47">
        <v>0.44347241379310354</v>
      </c>
      <c r="FG58" s="47">
        <v>0.3944275862068965</v>
      </c>
      <c r="FH58" s="47">
        <v>0.28527586206896544</v>
      </c>
      <c r="FI58" s="47">
        <v>0.24740000000000004</v>
      </c>
      <c r="FJ58" s="47">
        <v>0.23958903448275864</v>
      </c>
      <c r="FK58" s="47">
        <v>0.18357862068965522</v>
      </c>
      <c r="FL58" s="47">
        <v>6.5949655172413801E-2</v>
      </c>
      <c r="FM58" s="47">
        <v>7.3956206896551701E-3</v>
      </c>
      <c r="FN58" s="47">
        <v>0.17643562068965518</v>
      </c>
      <c r="FO58" s="47">
        <v>0.38526417241379318</v>
      </c>
      <c r="FP58" s="47">
        <v>0.4442841379310345</v>
      </c>
      <c r="FQ58" s="47">
        <v>0.10915172413793105</v>
      </c>
      <c r="FR58" s="47">
        <v>0.63081841379310333</v>
      </c>
      <c r="FS58" s="47">
        <v>0.96372981034482763</v>
      </c>
      <c r="FT58" s="47">
        <v>0.73634163793103458</v>
      </c>
      <c r="FU58" s="47">
        <v>0.96904155172413797</v>
      </c>
      <c r="FV58" s="47">
        <v>0.77568789655172421</v>
      </c>
      <c r="FW58" s="47">
        <v>0.65179999999999982</v>
      </c>
      <c r="FX58" s="47">
        <v>0.42457307692307683</v>
      </c>
      <c r="FY58" s="47">
        <v>0.42923461538461538</v>
      </c>
      <c r="FZ58" s="47">
        <v>0.37776538461538461</v>
      </c>
      <c r="GA58" s="47">
        <v>0.28035384615384612</v>
      </c>
      <c r="GB58" s="47">
        <v>0.24091923076923077</v>
      </c>
      <c r="GC58" s="47">
        <v>0.26590642307692303</v>
      </c>
      <c r="GD58" s="47">
        <v>0.20559573076923071</v>
      </c>
      <c r="GE58" s="47">
        <v>5.8218192307692311E-2</v>
      </c>
      <c r="GF58" s="47">
        <v>-5.5922692307692305E-3</v>
      </c>
      <c r="GG58" s="47">
        <v>0.2109708846153846</v>
      </c>
      <c r="GH58" s="47">
        <v>0.39821430769230776</v>
      </c>
      <c r="GI58" s="47">
        <v>0.45998057692307687</v>
      </c>
      <c r="GJ58" s="47">
        <v>9.7411538461538466E-2</v>
      </c>
      <c r="GK58" s="47">
        <v>0.72552311538461534</v>
      </c>
      <c r="GL58" s="47">
        <v>1.0292206923076921</v>
      </c>
      <c r="GM58" s="47">
        <v>0.79363061538461566</v>
      </c>
      <c r="GN58" s="47">
        <v>1.0241466153846155</v>
      </c>
      <c r="GO58" s="47">
        <v>0.82941430769230762</v>
      </c>
      <c r="GP58" s="47">
        <v>0.50827199999999995</v>
      </c>
      <c r="GQ58" s="47">
        <v>0.3328560000000001</v>
      </c>
      <c r="GR58" s="47">
        <v>0.30884</v>
      </c>
      <c r="GS58" s="47">
        <v>0.30362800000000001</v>
      </c>
      <c r="GT58" s="47">
        <v>0.21114800000000003</v>
      </c>
      <c r="GU58" s="47">
        <v>0.18325200000000003</v>
      </c>
      <c r="GV58" s="47">
        <v>0.25160584000000003</v>
      </c>
      <c r="GW58" s="47">
        <v>0.24369668</v>
      </c>
      <c r="GX58" s="47">
        <v>4.5784559999999995E-2</v>
      </c>
      <c r="GY58" s="47">
        <v>3.7394719999999999E-2</v>
      </c>
      <c r="GZ58" s="47">
        <v>0.20829696000000003</v>
      </c>
      <c r="HA58" s="47">
        <v>0.41259615999999993</v>
      </c>
      <c r="HB58" s="47">
        <v>0.46957364000000007</v>
      </c>
      <c r="HC58" s="47">
        <v>9.2479999999999993E-2</v>
      </c>
      <c r="HD58" s="47">
        <v>0.67509807999999982</v>
      </c>
      <c r="HE58" s="47">
        <v>0.85911492</v>
      </c>
      <c r="HF58" s="47">
        <v>0.83110680000000003</v>
      </c>
      <c r="HG58" s="47">
        <v>0.88324828</v>
      </c>
      <c r="HH58" s="47">
        <v>0.8599664800000002</v>
      </c>
      <c r="HI58" s="45">
        <v>0.52049333333333336</v>
      </c>
      <c r="HJ58" s="45">
        <v>0.30006333333333324</v>
      </c>
      <c r="HK58" s="45">
        <v>0.2400766666666666</v>
      </c>
      <c r="HL58" s="45">
        <v>0.22383333333333327</v>
      </c>
      <c r="HM58" s="45">
        <v>0.18593666666666672</v>
      </c>
      <c r="HN58" s="45">
        <v>0.16103999999999996</v>
      </c>
      <c r="HO58" s="45">
        <v>0.39696500000000007</v>
      </c>
      <c r="HP58" s="45">
        <v>0.36775533333333343</v>
      </c>
      <c r="HQ58" s="45">
        <v>0.14527083333333338</v>
      </c>
      <c r="HR58" s="45">
        <v>0.11166026666666665</v>
      </c>
      <c r="HS58" s="45">
        <v>0.26785330000000002</v>
      </c>
      <c r="HT58" s="45">
        <v>0.47216673333333337</v>
      </c>
      <c r="HU58" s="45">
        <v>0.5260427333333334</v>
      </c>
      <c r="HV58" s="45">
        <v>3.7896666666666683E-2</v>
      </c>
      <c r="HW58" s="45">
        <v>1.3363591999999997</v>
      </c>
      <c r="HX58" s="45">
        <v>0.73805520000000002</v>
      </c>
      <c r="HY58" s="45">
        <v>0.67914176666666648</v>
      </c>
      <c r="HZ58" s="45">
        <v>0.79341989999999984</v>
      </c>
      <c r="IA58" s="45">
        <v>0.74690633333333367</v>
      </c>
      <c r="IB58" s="48">
        <v>48.555294117999999</v>
      </c>
      <c r="IC58" s="48">
        <v>42.765294118</v>
      </c>
      <c r="ID58" s="48">
        <v>107.04117647</v>
      </c>
      <c r="IE58" s="48">
        <f t="shared" si="47"/>
        <v>23.958823530000004</v>
      </c>
      <c r="IF58" s="48">
        <f t="shared" si="29"/>
        <v>8.8109851335496643</v>
      </c>
      <c r="IG58" s="47">
        <v>0.50980000000000003</v>
      </c>
      <c r="IH58" s="47">
        <v>0.2828</v>
      </c>
      <c r="II58" s="47">
        <v>0.1671</v>
      </c>
      <c r="IJ58" s="47">
        <v>0.1782</v>
      </c>
      <c r="IK58" s="47">
        <v>0.1444</v>
      </c>
      <c r="IL58" s="47">
        <v>0.13009999999999999</v>
      </c>
      <c r="IM58" s="47">
        <v>0.4798</v>
      </c>
      <c r="IN58" s="47">
        <v>0.50480000000000003</v>
      </c>
      <c r="IO58" s="47">
        <v>0.2266</v>
      </c>
      <c r="IP58" s="47">
        <v>0.2576</v>
      </c>
      <c r="IQ58" s="47">
        <v>0.2853</v>
      </c>
      <c r="IR58" s="47">
        <v>0.55659999999999998</v>
      </c>
      <c r="IS58" s="47">
        <v>0.59160000000000001</v>
      </c>
      <c r="IT58" s="47">
        <v>3.3700000000000001E-2</v>
      </c>
      <c r="IU58" s="47">
        <v>1.8791</v>
      </c>
      <c r="IV58" s="47">
        <v>0.56910000000000005</v>
      </c>
      <c r="IW58" s="47">
        <v>0.59770000000000001</v>
      </c>
      <c r="IX58" s="47">
        <v>0.66439999999999999</v>
      </c>
      <c r="IY58" s="47">
        <v>0.68700000000000006</v>
      </c>
      <c r="IZ58" s="48">
        <v>37.199333332999998</v>
      </c>
      <c r="JA58" s="48">
        <v>37.400333332999999</v>
      </c>
      <c r="JB58" s="48">
        <v>108.94666667</v>
      </c>
      <c r="JC58" s="48">
        <f t="shared" si="30"/>
        <v>38.053333330000001</v>
      </c>
      <c r="JD58" s="48">
        <f t="shared" si="31"/>
        <v>19.209322664984001</v>
      </c>
      <c r="JE58" s="47">
        <v>0.40216785714285713</v>
      </c>
      <c r="JF58" s="47">
        <v>0.20022857142857142</v>
      </c>
      <c r="JG58" s="47">
        <v>0.11260714285714286</v>
      </c>
      <c r="JH58" s="47">
        <v>0.1207035714285714</v>
      </c>
      <c r="JI58" s="47">
        <v>9.7132142857142847E-2</v>
      </c>
      <c r="JJ58" s="47">
        <v>8.4410714285714269E-2</v>
      </c>
      <c r="JK58" s="47">
        <v>0.53608453571428583</v>
      </c>
      <c r="JL58" s="47">
        <v>0.56056767857142853</v>
      </c>
      <c r="JM58" s="47">
        <v>0.24673596428571418</v>
      </c>
      <c r="JN58" s="47">
        <v>0.27925503571428573</v>
      </c>
      <c r="JO58" s="47">
        <v>0.33426439285714288</v>
      </c>
      <c r="JP58" s="47">
        <v>0.60929089285714277</v>
      </c>
      <c r="JQ58" s="47">
        <v>0.65141096428571454</v>
      </c>
      <c r="JR58" s="47">
        <v>2.3571428571428577E-2</v>
      </c>
      <c r="JS58" s="47">
        <v>2.3417235000000001</v>
      </c>
      <c r="JT58" s="47">
        <v>0.59712096428571437</v>
      </c>
      <c r="JU58" s="47">
        <v>0.62492649999999994</v>
      </c>
      <c r="JV58" s="47">
        <v>0.69768775000000005</v>
      </c>
      <c r="JW58" s="47">
        <v>0.71859110714285723</v>
      </c>
      <c r="JX58" s="48">
        <v>39.22</v>
      </c>
      <c r="JY58" s="48">
        <v>39.926666666999999</v>
      </c>
      <c r="JZ58" s="48">
        <v>132.01111111</v>
      </c>
      <c r="KA58" s="48">
        <f t="shared" si="32"/>
        <v>33.988888889999998</v>
      </c>
      <c r="KB58" s="48">
        <f t="shared" si="33"/>
        <v>19.053072542289517</v>
      </c>
      <c r="KC58" s="47">
        <v>0.4784357142857143</v>
      </c>
      <c r="KD58" s="47">
        <v>0.22235535714285715</v>
      </c>
      <c r="KE58" s="47">
        <v>0.10231607142857144</v>
      </c>
      <c r="KF58" s="47">
        <v>0.11313571428571426</v>
      </c>
      <c r="KG58" s="47">
        <v>0.10204107142857145</v>
      </c>
      <c r="KH58" s="47">
        <v>8.4255357142857173E-2</v>
      </c>
      <c r="KI58" s="47">
        <v>0.61514173214285706</v>
      </c>
      <c r="KJ58" s="47">
        <v>0.64583648214285716</v>
      </c>
      <c r="KK58" s="47">
        <v>0.32408825000000002</v>
      </c>
      <c r="KL58" s="47">
        <v>0.36858744642857133</v>
      </c>
      <c r="KM58" s="47">
        <v>0.36451555357142851</v>
      </c>
      <c r="KN58" s="47">
        <v>0.64660473214285707</v>
      </c>
      <c r="KO58" s="47">
        <v>0.69868103571428575</v>
      </c>
      <c r="KP58" s="47">
        <v>1.1094642857142853E-2</v>
      </c>
      <c r="KQ58" s="47">
        <v>3.2461209285714285</v>
      </c>
      <c r="KR58" s="47">
        <v>0.56498492857142846</v>
      </c>
      <c r="KS58" s="47">
        <v>0.59351483928571436</v>
      </c>
      <c r="KT58" s="47">
        <v>0.68072078571428563</v>
      </c>
      <c r="KU58" s="47">
        <v>0.70173546428571409</v>
      </c>
      <c r="KV58" s="48">
        <v>39.192500000000003</v>
      </c>
      <c r="KW58" s="48">
        <v>40.661499999999997</v>
      </c>
      <c r="KX58" s="48">
        <v>118.11499999999999</v>
      </c>
      <c r="KY58" s="48">
        <f t="shared" si="44"/>
        <v>52.885000000000005</v>
      </c>
      <c r="KZ58" s="48">
        <f t="shared" si="45"/>
        <v>34.155062358125001</v>
      </c>
      <c r="LA58" s="47">
        <v>0.56240499999999993</v>
      </c>
      <c r="LB58" s="47">
        <v>0.251975</v>
      </c>
      <c r="LC58" s="47">
        <v>7.7374999999999999E-2</v>
      </c>
      <c r="LD58" s="47">
        <v>0.10602999999999999</v>
      </c>
      <c r="LE58" s="47">
        <v>0.1034675</v>
      </c>
      <c r="LF58" s="47">
        <v>9.2750000000000027E-2</v>
      </c>
      <c r="LG58" s="47">
        <v>0.68134217499999994</v>
      </c>
      <c r="LH58" s="47">
        <v>0.75669399999999998</v>
      </c>
      <c r="LI58" s="47">
        <v>0.40716087499999992</v>
      </c>
      <c r="LJ58" s="47">
        <v>0.52973427500000003</v>
      </c>
      <c r="LK58" s="47">
        <v>0.37998797500000009</v>
      </c>
      <c r="LL58" s="47">
        <v>0.68784932499999996</v>
      </c>
      <c r="LM58" s="47">
        <v>0.71550257500000014</v>
      </c>
      <c r="LN58" s="47">
        <v>2.5624999999999992E-3</v>
      </c>
      <c r="LO58" s="47">
        <v>4.3141047000000006</v>
      </c>
      <c r="LP58" s="47">
        <v>0.50215304999999988</v>
      </c>
      <c r="LQ58" s="47">
        <v>0.55723852500000026</v>
      </c>
      <c r="LR58" s="47">
        <v>0.63863682500000007</v>
      </c>
      <c r="LS58" s="47">
        <v>0.67858387499999995</v>
      </c>
      <c r="LT58" s="47">
        <f t="shared" si="34"/>
        <v>0.47353714668820684</v>
      </c>
      <c r="LU58" s="48">
        <v>40.408260869999999</v>
      </c>
      <c r="LV58" s="48">
        <v>43.023913043</v>
      </c>
      <c r="LW58" s="48">
        <v>113.93913043000001</v>
      </c>
      <c r="LX58" s="48">
        <f t="shared" si="56"/>
        <v>75.060869569999994</v>
      </c>
      <c r="LY58" s="48">
        <f t="shared" si="35"/>
        <v>56.798109638401577</v>
      </c>
      <c r="LZ58" s="47">
        <v>0.49260400000000004</v>
      </c>
      <c r="MA58" s="47">
        <v>0.20900400000000002</v>
      </c>
      <c r="MB58" s="47">
        <v>7.1739999999999998E-2</v>
      </c>
      <c r="MC58" s="47">
        <v>9.4219999999999984E-2</v>
      </c>
      <c r="MD58" s="47">
        <v>8.1536000000000011E-2</v>
      </c>
      <c r="ME58" s="47">
        <v>7.2340000000000002E-2</v>
      </c>
      <c r="MF58" s="47">
        <v>0.67673148000000016</v>
      </c>
      <c r="MG58" s="47">
        <v>0.74364052000000003</v>
      </c>
      <c r="MH58" s="47">
        <v>0.37655344000000002</v>
      </c>
      <c r="MI58" s="47">
        <v>0.48736135999999997</v>
      </c>
      <c r="MJ58" s="47">
        <v>0.40357787999999994</v>
      </c>
      <c r="MK58" s="47">
        <v>0.71400271999999998</v>
      </c>
      <c r="ML58" s="47">
        <v>0.74248380000000014</v>
      </c>
      <c r="MM58" s="47">
        <v>1.2683999999999999E-2</v>
      </c>
      <c r="MN58" s="47">
        <v>4.2384582400000008</v>
      </c>
      <c r="MO58" s="47">
        <v>0.54325840000000003</v>
      </c>
      <c r="MP58" s="47">
        <v>0.59686536000000001</v>
      </c>
      <c r="MQ58" s="47">
        <v>0.6743432399999999</v>
      </c>
      <c r="MR58" s="47">
        <v>0.71251239999999982</v>
      </c>
      <c r="MS58" s="47">
        <f t="shared" si="36"/>
        <v>0.33301731291887376</v>
      </c>
      <c r="MT58" s="48">
        <v>38.15</v>
      </c>
      <c r="MU58" s="48">
        <v>38.81</v>
      </c>
      <c r="MV58" s="48">
        <v>122.375</v>
      </c>
      <c r="MW58" s="48">
        <f>AO58-MV58</f>
        <v>66.625</v>
      </c>
      <c r="MX58" s="45">
        <f t="shared" si="37"/>
        <v>49.545049644999999</v>
      </c>
      <c r="MY58" s="47">
        <v>0.41021379310344835</v>
      </c>
      <c r="MZ58" s="47">
        <v>0.17947241379310344</v>
      </c>
      <c r="NA58" s="47">
        <v>7.132758620689654E-2</v>
      </c>
      <c r="NB58" s="47">
        <v>8.4151724137931053E-2</v>
      </c>
      <c r="NC58" s="47">
        <v>8.0865517241379303E-2</v>
      </c>
      <c r="ND58" s="47">
        <v>6.808275862068966E-2</v>
      </c>
      <c r="NE58" s="47">
        <v>0.65708524137931013</v>
      </c>
      <c r="NF58" s="47">
        <v>0.7009377241379311</v>
      </c>
      <c r="NG58" s="47">
        <v>0.35925065517241372</v>
      </c>
      <c r="NH58" s="47">
        <v>0.4285543793103449</v>
      </c>
      <c r="NI58" s="47">
        <v>0.39071706896551717</v>
      </c>
      <c r="NJ58" s="47">
        <v>0.669054275862069</v>
      </c>
      <c r="NK58" s="47">
        <v>0.71355899999999994</v>
      </c>
      <c r="NL58" s="47">
        <v>3.2862068965517246E-3</v>
      </c>
      <c r="NM58" s="47">
        <v>3.8876991379310351</v>
      </c>
      <c r="NN58" s="47">
        <v>0.55848051724137937</v>
      </c>
      <c r="NO58" s="47">
        <v>0.59577089655172422</v>
      </c>
      <c r="NP58" s="47">
        <v>0.68227924137931018</v>
      </c>
      <c r="NQ58" s="47">
        <v>0.70906924137931038</v>
      </c>
      <c r="NR58" s="47">
        <f t="shared" si="38"/>
        <v>0.22414226030856949</v>
      </c>
      <c r="NS58" s="47">
        <v>0.43952619047619051</v>
      </c>
      <c r="NT58" s="47">
        <v>0.21004761904761904</v>
      </c>
      <c r="NU58" s="47">
        <v>6.3985714285714285E-2</v>
      </c>
      <c r="NV58" s="47">
        <v>8.9230952380952397E-2</v>
      </c>
      <c r="NW58" s="47">
        <v>8.0145238095238103E-2</v>
      </c>
      <c r="NX58" s="47">
        <v>6.8092857142857149E-2</v>
      </c>
      <c r="NY58" s="47">
        <v>0.65999385714285719</v>
      </c>
      <c r="NZ58" s="47">
        <v>0.743085142857143</v>
      </c>
      <c r="OA58" s="47">
        <v>0.40209409523809519</v>
      </c>
      <c r="OB58" s="47">
        <v>0.53100242857142843</v>
      </c>
      <c r="OC58" s="47">
        <v>0.35212752380952389</v>
      </c>
      <c r="OD58" s="47">
        <v>0.68944804761904765</v>
      </c>
      <c r="OE58" s="47">
        <v>0.73022188095238127</v>
      </c>
      <c r="OF58" s="47">
        <v>9.085714285714289E-3</v>
      </c>
      <c r="OG58" s="47">
        <v>3.9372376666666673</v>
      </c>
      <c r="OH58" s="47">
        <v>0.4740867857142857</v>
      </c>
      <c r="OI58" s="47">
        <v>0.53354130952380974</v>
      </c>
      <c r="OJ58" s="47">
        <v>0.61061061904761882</v>
      </c>
      <c r="OK58" s="47">
        <v>0.65462135714285719</v>
      </c>
      <c r="OL58" s="47">
        <f t="shared" si="39"/>
        <v>0.40015970720505217</v>
      </c>
      <c r="OM58" s="47">
        <v>182.47058823529412</v>
      </c>
      <c r="ON58" s="46">
        <v>-9999</v>
      </c>
      <c r="OO58" s="46">
        <v>-9999</v>
      </c>
      <c r="OP58" s="47">
        <v>0.47884736842105247</v>
      </c>
      <c r="OQ58" s="47">
        <v>0.20141578947368421</v>
      </c>
      <c r="OR58" s="47">
        <v>5.4726315789473678E-2</v>
      </c>
      <c r="OS58" s="47">
        <v>7.6015789473684189E-2</v>
      </c>
      <c r="OT58" s="47">
        <v>7.4652631578947345E-2</v>
      </c>
      <c r="OU58" s="47">
        <v>6.3802631578947361E-2</v>
      </c>
      <c r="OV58" s="47">
        <v>0.7245609999999999</v>
      </c>
      <c r="OW58" s="47">
        <v>0.79305210526315795</v>
      </c>
      <c r="OX58" s="47">
        <v>0.45118655263157892</v>
      </c>
      <c r="OY58" s="47">
        <v>0.57126386842105259</v>
      </c>
      <c r="OZ58" s="47">
        <v>0.40700747368421053</v>
      </c>
      <c r="PA58" s="47">
        <v>0.72859868421052643</v>
      </c>
      <c r="PB58" s="47">
        <v>0.76326615789473684</v>
      </c>
      <c r="PC58" s="47">
        <v>1.3631578947368422E-3</v>
      </c>
      <c r="PD58" s="47">
        <v>5.3322135263157904</v>
      </c>
      <c r="PE58" s="47">
        <v>0.51326252631578928</v>
      </c>
      <c r="PF58" s="47">
        <v>0.56189868421052636</v>
      </c>
      <c r="PG58" s="47">
        <v>0.65370763157894718</v>
      </c>
      <c r="PH58" s="47">
        <v>0.68826997368421061</v>
      </c>
      <c r="PI58" s="47">
        <f t="shared" si="41"/>
        <v>0.44757385539729311</v>
      </c>
      <c r="PJ58" s="48">
        <v>126.31428571428572</v>
      </c>
      <c r="PK58" s="48">
        <f t="shared" si="55"/>
        <v>76.685714285714283</v>
      </c>
      <c r="PL58" s="45">
        <f t="shared" si="42"/>
        <v>60.81576715789474</v>
      </c>
    </row>
    <row r="59" spans="1:428" x14ac:dyDescent="0.25">
      <c r="A59" s="45">
        <v>58</v>
      </c>
      <c r="B59" s="45">
        <v>8</v>
      </c>
      <c r="C59" s="45">
        <v>408</v>
      </c>
      <c r="D59" s="45">
        <v>4</v>
      </c>
      <c r="E59" s="45" t="s">
        <v>66</v>
      </c>
      <c r="F59" s="45">
        <v>5</v>
      </c>
      <c r="G59" s="45">
        <f t="shared" si="7"/>
        <v>89.600000000000009</v>
      </c>
      <c r="H59" s="45">
        <v>80</v>
      </c>
      <c r="I59" s="46">
        <v>-9999</v>
      </c>
      <c r="J59" s="46">
        <v>-9999</v>
      </c>
      <c r="K59" s="46">
        <v>-9999</v>
      </c>
      <c r="L59" s="46">
        <v>-9999</v>
      </c>
      <c r="M59" s="46">
        <v>-9999</v>
      </c>
      <c r="N59" s="46">
        <v>-9999</v>
      </c>
      <c r="O59" s="48">
        <v>7.6</v>
      </c>
      <c r="P59" s="48">
        <v>7.6</v>
      </c>
      <c r="Q59" s="48">
        <v>7.6</v>
      </c>
      <c r="R59" s="48">
        <v>27</v>
      </c>
      <c r="S59" s="48">
        <v>37.333333333333336</v>
      </c>
      <c r="T59" s="48">
        <v>33.333333333333336</v>
      </c>
      <c r="U59" s="48">
        <v>50</v>
      </c>
      <c r="V59" s="48">
        <v>52.333333333333336</v>
      </c>
      <c r="W59" s="48">
        <v>65.666666666666671</v>
      </c>
      <c r="X59" s="48">
        <v>60</v>
      </c>
      <c r="Y59" s="48">
        <v>70</v>
      </c>
      <c r="Z59" s="48">
        <v>71.666666666666671</v>
      </c>
      <c r="AA59" s="48">
        <v>80.333333333333329</v>
      </c>
      <c r="AB59" s="48">
        <v>78.333333333333329</v>
      </c>
      <c r="AC59" s="48">
        <v>87.666666666666671</v>
      </c>
      <c r="AD59" s="48">
        <v>83.333333333333329</v>
      </c>
      <c r="AE59" s="48">
        <v>91.666666666666671</v>
      </c>
      <c r="AF59" s="48">
        <f t="shared" si="8"/>
        <v>77.777777777777771</v>
      </c>
      <c r="AG59" s="48">
        <f t="shared" si="9"/>
        <v>77.777777777777771</v>
      </c>
      <c r="AH59" s="48">
        <v>78</v>
      </c>
      <c r="AI59" s="48">
        <v>89.333333333333329</v>
      </c>
      <c r="AJ59" s="48">
        <v>131</v>
      </c>
      <c r="AK59" s="48">
        <v>147</v>
      </c>
      <c r="AL59" s="48">
        <v>166</v>
      </c>
      <c r="AM59" s="48">
        <v>171</v>
      </c>
      <c r="AN59" s="48">
        <v>178</v>
      </c>
      <c r="AO59" s="48">
        <v>189</v>
      </c>
      <c r="AP59" s="48">
        <v>199</v>
      </c>
      <c r="AQ59" s="48">
        <v>199</v>
      </c>
      <c r="AR59" s="48">
        <v>201</v>
      </c>
      <c r="AS59" s="48">
        <v>203</v>
      </c>
      <c r="AT59" s="43">
        <v>-9999</v>
      </c>
      <c r="AU59" s="43">
        <v>-9999</v>
      </c>
      <c r="AV59" s="43">
        <v>-9999</v>
      </c>
      <c r="AW59" s="43">
        <v>-9999</v>
      </c>
      <c r="AX59" s="43">
        <v>-9999</v>
      </c>
      <c r="AY59" s="43">
        <v>-9999</v>
      </c>
      <c r="AZ59" s="43">
        <v>-9999</v>
      </c>
      <c r="BA59" s="43">
        <v>-9999</v>
      </c>
      <c r="BB59" s="43">
        <v>-9999</v>
      </c>
      <c r="BC59" s="43">
        <v>-9999</v>
      </c>
      <c r="BD59" s="43">
        <v>-9999</v>
      </c>
      <c r="BE59" s="43">
        <v>-9999</v>
      </c>
      <c r="BF59" s="43">
        <v>-9999</v>
      </c>
      <c r="BG59" s="43">
        <v>-9999</v>
      </c>
      <c r="BH59" s="43">
        <v>-9999</v>
      </c>
      <c r="BI59" s="43">
        <v>-9999</v>
      </c>
      <c r="BJ59" s="43">
        <v>-9999</v>
      </c>
      <c r="BK59" s="43">
        <v>-9999</v>
      </c>
      <c r="BL59" s="43">
        <v>-9999</v>
      </c>
      <c r="BM59" s="43">
        <v>-9999</v>
      </c>
      <c r="BN59" s="43">
        <v>-9999</v>
      </c>
      <c r="BO59" s="43">
        <v>-9999</v>
      </c>
      <c r="BP59" s="43">
        <v>-9999</v>
      </c>
      <c r="BQ59" s="43">
        <v>-9999</v>
      </c>
      <c r="BR59" s="43">
        <v>-9999</v>
      </c>
      <c r="BS59" s="43">
        <v>-9999</v>
      </c>
      <c r="BT59" s="43">
        <v>-9999</v>
      </c>
      <c r="BU59" s="43">
        <v>-9999</v>
      </c>
      <c r="BV59" s="43">
        <v>-9999</v>
      </c>
      <c r="BW59" s="43">
        <v>-9999</v>
      </c>
      <c r="BX59" s="48">
        <v>267.90999999999997</v>
      </c>
      <c r="BY59" s="45">
        <v>15</v>
      </c>
      <c r="BZ59" s="45">
        <v>239.91999999999996</v>
      </c>
      <c r="CA59" s="45">
        <v>86</v>
      </c>
      <c r="CB59" s="45">
        <v>82.970000000000013</v>
      </c>
      <c r="CC59" s="45">
        <v>214.55999999999997</v>
      </c>
      <c r="CD59" s="45">
        <v>124.78</v>
      </c>
      <c r="CE59" s="45">
        <v>95.62</v>
      </c>
      <c r="CF59" s="48">
        <f t="shared" si="10"/>
        <v>937.45098039215691</v>
      </c>
      <c r="CG59" s="48">
        <f t="shared" si="11"/>
        <v>837.00980392156862</v>
      </c>
      <c r="CH59" s="48">
        <f t="shared" si="51"/>
        <v>2626.5686274509799</v>
      </c>
      <c r="CI59" s="48">
        <f t="shared" si="1"/>
        <v>2352.1568627450974</v>
      </c>
      <c r="CJ59" s="48">
        <f t="shared" si="12"/>
        <v>813.43137254901967</v>
      </c>
      <c r="CK59" s="48">
        <f t="shared" si="12"/>
        <v>2103.5294117647054</v>
      </c>
      <c r="CL59" s="48">
        <f t="shared" si="13"/>
        <v>7895.6862745098015</v>
      </c>
      <c r="CM59" s="48">
        <f t="shared" si="14"/>
        <v>1223.3333333333333</v>
      </c>
      <c r="CN59" s="48">
        <v>67.739999999999995</v>
      </c>
      <c r="CO59" s="48">
        <v>55.84</v>
      </c>
      <c r="CP59" s="48">
        <f t="shared" si="15"/>
        <v>1.2000000000000028</v>
      </c>
      <c r="CQ59" s="45">
        <v>3.08</v>
      </c>
      <c r="CR59" s="45">
        <f t="shared" si="16"/>
        <v>80.898313725490183</v>
      </c>
      <c r="CS59" s="45">
        <v>1.1000000000000001</v>
      </c>
      <c r="CT59" s="45">
        <f t="shared" si="17"/>
        <v>25.873725490196076</v>
      </c>
      <c r="CU59" s="45">
        <v>1.75</v>
      </c>
      <c r="CV59" s="45">
        <f t="shared" si="18"/>
        <v>14.235049019607846</v>
      </c>
      <c r="CW59" s="45">
        <v>4.05</v>
      </c>
      <c r="CX59" s="45">
        <f t="shared" si="19"/>
        <v>49.545000000000002</v>
      </c>
      <c r="CY59" s="48">
        <f t="shared" si="20"/>
        <v>170.55208823529409</v>
      </c>
      <c r="CZ59" s="48">
        <f t="shared" si="21"/>
        <v>152.27865021008401</v>
      </c>
      <c r="DA59" s="45">
        <v>18.3</v>
      </c>
      <c r="DB59" s="48">
        <v>4.83</v>
      </c>
      <c r="DC59" s="45">
        <f t="shared" si="22"/>
        <v>3798.3729469553095</v>
      </c>
      <c r="DD59" s="45">
        <v>1.82</v>
      </c>
      <c r="DE59" s="45">
        <f t="shared" si="23"/>
        <v>0.37681159420289856</v>
      </c>
      <c r="DF59" s="45">
        <f t="shared" si="24"/>
        <v>1431.2709655193921</v>
      </c>
      <c r="DG59" s="46">
        <v>-9999</v>
      </c>
      <c r="DH59" s="45">
        <v>3842.1750000000002</v>
      </c>
      <c r="DI59" s="45">
        <f t="shared" si="25"/>
        <v>1421.60475</v>
      </c>
      <c r="DJ59" s="45">
        <f t="shared" si="26"/>
        <v>1620.6294149999999</v>
      </c>
      <c r="DK59" s="46">
        <v>-9999</v>
      </c>
      <c r="DL59" s="47">
        <v>2.2999999999999998</v>
      </c>
      <c r="DM59" s="47">
        <f t="shared" si="27"/>
        <v>2.2399999999999998</v>
      </c>
      <c r="DN59" s="47">
        <v>2274</v>
      </c>
      <c r="DO59" s="47">
        <f t="shared" si="52"/>
        <v>0.46376811594202894</v>
      </c>
      <c r="DP59" s="45">
        <f t="shared" si="53"/>
        <v>1808.7490223596712</v>
      </c>
      <c r="DQ59" s="45">
        <f t="shared" si="54"/>
        <v>1788.3022942808229</v>
      </c>
      <c r="DR59" s="47">
        <v>0.553975</v>
      </c>
      <c r="DS59" s="47">
        <v>0.39125625000000008</v>
      </c>
      <c r="DT59" s="47">
        <v>0.39709999999999995</v>
      </c>
      <c r="DU59" s="47">
        <v>0.34001875000000004</v>
      </c>
      <c r="DV59" s="47">
        <v>0.20703124999999997</v>
      </c>
      <c r="DW59" s="47">
        <v>0.188475</v>
      </c>
      <c r="DX59" s="47">
        <v>0.23930118749999996</v>
      </c>
      <c r="DY59" s="47">
        <v>0.16497424999999999</v>
      </c>
      <c r="DZ59" s="47">
        <v>6.9941000000000003E-2</v>
      </c>
      <c r="EA59" s="47">
        <v>-7.47775E-3</v>
      </c>
      <c r="EB59" s="47">
        <v>0.1722354375</v>
      </c>
      <c r="EC59" s="47">
        <v>0.45593637500000006</v>
      </c>
      <c r="ED59" s="47">
        <v>0.49232218749999995</v>
      </c>
      <c r="EE59" s="47">
        <v>0.13298749999999998</v>
      </c>
      <c r="EF59" s="47">
        <v>0.62947543750000001</v>
      </c>
      <c r="EG59" s="47">
        <v>1.0459206875</v>
      </c>
      <c r="EH59" s="47">
        <v>0.72001499999999996</v>
      </c>
      <c r="EI59" s="47">
        <v>1.0388710000000001</v>
      </c>
      <c r="EJ59" s="47">
        <v>0.76090468749999995</v>
      </c>
      <c r="EK59" s="45">
        <v>0.57557999999999998</v>
      </c>
      <c r="EL59" s="45">
        <v>0.42542799999999992</v>
      </c>
      <c r="EM59" s="45">
        <v>0.41838399999999992</v>
      </c>
      <c r="EN59" s="45">
        <v>0.38140000000000002</v>
      </c>
      <c r="EO59" s="45">
        <v>0.268484</v>
      </c>
      <c r="EP59" s="45">
        <v>0.24073600000000006</v>
      </c>
      <c r="EQ59" s="45">
        <v>0.20285387999999999</v>
      </c>
      <c r="ER59" s="45">
        <v>0.15801235999999996</v>
      </c>
      <c r="ES59" s="45">
        <v>5.45922E-2</v>
      </c>
      <c r="ET59" s="45">
        <v>8.285159999999998E-3</v>
      </c>
      <c r="EU59" s="45">
        <v>0.14992959999999997</v>
      </c>
      <c r="EV59" s="45">
        <v>0.36366196000000001</v>
      </c>
      <c r="EW59" s="45">
        <v>0.41007876000000026</v>
      </c>
      <c r="EX59" s="45">
        <v>0.11291599999999999</v>
      </c>
      <c r="EY59" s="45">
        <v>0.50949716000000012</v>
      </c>
      <c r="EZ59" s="45">
        <v>0.95039096000000001</v>
      </c>
      <c r="FA59" s="45">
        <v>0.73889339999999992</v>
      </c>
      <c r="FB59" s="45">
        <v>0.95677063999999978</v>
      </c>
      <c r="FC59" s="45">
        <v>0.77274312000000012</v>
      </c>
      <c r="FD59" s="47">
        <v>0.67146734693877563</v>
      </c>
      <c r="FE59" s="47">
        <v>0.46953673469387747</v>
      </c>
      <c r="FF59" s="47">
        <v>0.46380408163265302</v>
      </c>
      <c r="FG59" s="47">
        <v>0.41294897959183668</v>
      </c>
      <c r="FH59" s="47">
        <v>0.296434693877551</v>
      </c>
      <c r="FI59" s="47">
        <v>0.26099795918367341</v>
      </c>
      <c r="FJ59" s="47">
        <v>0.23826567346938779</v>
      </c>
      <c r="FK59" s="47">
        <v>0.18273387755102038</v>
      </c>
      <c r="FL59" s="47">
        <v>6.40925918367347E-2</v>
      </c>
      <c r="FM59" s="47">
        <v>6.0626530612244885E-3</v>
      </c>
      <c r="FN59" s="47">
        <v>0.17687089795918373</v>
      </c>
      <c r="FO59" s="47">
        <v>0.38732585714285717</v>
      </c>
      <c r="FP59" s="47">
        <v>0.44005067346938781</v>
      </c>
      <c r="FQ59" s="47">
        <v>0.11651428571428571</v>
      </c>
      <c r="FR59" s="47">
        <v>0.62624510204081618</v>
      </c>
      <c r="FS59" s="47">
        <v>0.9705051224489798</v>
      </c>
      <c r="FT59" s="47">
        <v>0.74231722448979565</v>
      </c>
      <c r="FU59" s="47">
        <v>0.97461020408163235</v>
      </c>
      <c r="FV59" s="47">
        <v>0.78069299999999986</v>
      </c>
      <c r="FW59" s="47">
        <v>0.6628208333333333</v>
      </c>
      <c r="FX59" s="47">
        <v>0.42843333333333322</v>
      </c>
      <c r="FY59" s="47">
        <v>0.43014583333333328</v>
      </c>
      <c r="FZ59" s="47">
        <v>0.38127916666666661</v>
      </c>
      <c r="GA59" s="47">
        <v>0.2835125</v>
      </c>
      <c r="GB59" s="47">
        <v>0.24320000000000006</v>
      </c>
      <c r="GC59" s="47">
        <v>0.26931749999999993</v>
      </c>
      <c r="GD59" s="47">
        <v>0.21251724999999996</v>
      </c>
      <c r="GE59" s="47">
        <v>5.8277416666666658E-2</v>
      </c>
      <c r="GF59" s="47">
        <v>-1.9864583333333336E-3</v>
      </c>
      <c r="GG59" s="47">
        <v>0.21441600000000002</v>
      </c>
      <c r="GH59" s="47">
        <v>0.40040862499999991</v>
      </c>
      <c r="GI59" s="47">
        <v>0.4627792916666667</v>
      </c>
      <c r="GJ59" s="47">
        <v>9.7766666666666655E-2</v>
      </c>
      <c r="GK59" s="47">
        <v>0.73824316666666656</v>
      </c>
      <c r="GL59" s="47">
        <v>1.0098671666666668</v>
      </c>
      <c r="GM59" s="47">
        <v>0.79605433333333331</v>
      </c>
      <c r="GN59" s="47">
        <v>1.008042541666667</v>
      </c>
      <c r="GO59" s="47">
        <v>0.83185683333333305</v>
      </c>
      <c r="GP59" s="47">
        <v>0.51727586206896548</v>
      </c>
      <c r="GQ59" s="47">
        <v>0.33505172413793105</v>
      </c>
      <c r="GR59" s="47">
        <v>0.30834137931034483</v>
      </c>
      <c r="GS59" s="47">
        <v>0.30645862068965518</v>
      </c>
      <c r="GT59" s="47">
        <v>0.21241724137931031</v>
      </c>
      <c r="GU59" s="47">
        <v>0.18273448275862075</v>
      </c>
      <c r="GV59" s="47">
        <v>0.25552227586206894</v>
      </c>
      <c r="GW59" s="47">
        <v>0.25275948275862065</v>
      </c>
      <c r="GX59" s="47">
        <v>4.4273310344827572E-2</v>
      </c>
      <c r="GY59" s="47">
        <v>4.1384413793103432E-2</v>
      </c>
      <c r="GZ59" s="47">
        <v>0.21371844827586209</v>
      </c>
      <c r="HA59" s="47">
        <v>0.41741196551724158</v>
      </c>
      <c r="HB59" s="47">
        <v>0.47743348275862063</v>
      </c>
      <c r="HC59" s="47">
        <v>9.4041379310344841E-2</v>
      </c>
      <c r="HD59" s="47">
        <v>0.68905062068965528</v>
      </c>
      <c r="HE59" s="47">
        <v>0.85203158620689645</v>
      </c>
      <c r="HF59" s="47">
        <v>0.83887831034482752</v>
      </c>
      <c r="HG59" s="47">
        <v>0.87777286206896565</v>
      </c>
      <c r="HH59" s="47">
        <v>0.86684224137931021</v>
      </c>
      <c r="HI59" s="45">
        <v>0.5256774193548388</v>
      </c>
      <c r="HJ59" s="45">
        <v>0.30373548387096777</v>
      </c>
      <c r="HK59" s="45">
        <v>0.24454516129032275</v>
      </c>
      <c r="HL59" s="45">
        <v>0.23077741935483873</v>
      </c>
      <c r="HM59" s="45">
        <v>0.18860645161290329</v>
      </c>
      <c r="HN59" s="45">
        <v>0.1647967741935483</v>
      </c>
      <c r="HO59" s="45">
        <v>0.38667383870967731</v>
      </c>
      <c r="HP59" s="45">
        <v>0.3635639677419355</v>
      </c>
      <c r="HQ59" s="45">
        <v>0.13639609677419356</v>
      </c>
      <c r="HR59" s="45">
        <v>0.10924429032258064</v>
      </c>
      <c r="HS59" s="45">
        <v>0.26568138709677425</v>
      </c>
      <c r="HT59" s="45">
        <v>0.46942583870967719</v>
      </c>
      <c r="HU59" s="45">
        <v>0.52010919354838692</v>
      </c>
      <c r="HV59" s="45">
        <v>4.2170967741935475E-2</v>
      </c>
      <c r="HW59" s="45">
        <v>1.2968257096774189</v>
      </c>
      <c r="HX59" s="45">
        <v>0.74196264516129029</v>
      </c>
      <c r="HY59" s="45">
        <v>0.69565251612903267</v>
      </c>
      <c r="HZ59" s="45">
        <v>0.79550587096774206</v>
      </c>
      <c r="IA59" s="45">
        <v>0.75993503225806436</v>
      </c>
      <c r="IB59" s="48">
        <v>44.594000000000001</v>
      </c>
      <c r="IC59" s="48">
        <v>42.783999999999999</v>
      </c>
      <c r="ID59" s="48">
        <v>105.08</v>
      </c>
      <c r="IE59" s="48">
        <f t="shared" si="47"/>
        <v>25.92</v>
      </c>
      <c r="IF59" s="48">
        <f t="shared" si="29"/>
        <v>9.4235780438709682</v>
      </c>
      <c r="IG59" s="47">
        <v>0.52690000000000003</v>
      </c>
      <c r="IH59" s="47">
        <v>0.2868</v>
      </c>
      <c r="II59" s="47">
        <v>0.16239999999999999</v>
      </c>
      <c r="IJ59" s="47">
        <v>0.17549999999999999</v>
      </c>
      <c r="IK59" s="47">
        <v>0.1459</v>
      </c>
      <c r="IL59" s="47">
        <v>0.1318</v>
      </c>
      <c r="IM59" s="47">
        <v>0.49669999999999997</v>
      </c>
      <c r="IN59" s="47">
        <v>0.52739999999999998</v>
      </c>
      <c r="IO59" s="47">
        <v>0.23960000000000001</v>
      </c>
      <c r="IP59" s="47">
        <v>0.27810000000000001</v>
      </c>
      <c r="IQ59" s="47">
        <v>0.29360000000000003</v>
      </c>
      <c r="IR59" s="47">
        <v>0.56369999999999998</v>
      </c>
      <c r="IS59" s="47">
        <v>0.59699999999999998</v>
      </c>
      <c r="IT59" s="47">
        <v>2.9600000000000001E-2</v>
      </c>
      <c r="IU59" s="47">
        <v>2.0255000000000001</v>
      </c>
      <c r="IV59" s="47">
        <v>0.5605</v>
      </c>
      <c r="IW59" s="47">
        <v>0.59699999999999998</v>
      </c>
      <c r="IX59" s="47">
        <v>0.66010000000000002</v>
      </c>
      <c r="IY59" s="47">
        <v>0.68869999999999998</v>
      </c>
      <c r="IZ59" s="48">
        <v>37.201538462000002</v>
      </c>
      <c r="JA59" s="48">
        <v>37.400384615</v>
      </c>
      <c r="JB59" s="48">
        <v>106.77692308</v>
      </c>
      <c r="JC59" s="48">
        <f t="shared" si="30"/>
        <v>40.223076919999997</v>
      </c>
      <c r="JD59" s="48">
        <f t="shared" si="31"/>
        <v>21.213650767607998</v>
      </c>
      <c r="JE59" s="47">
        <v>0.4144107142857143</v>
      </c>
      <c r="JF59" s="47">
        <v>0.20943571428571431</v>
      </c>
      <c r="JG59" s="47">
        <v>0.11280357142857145</v>
      </c>
      <c r="JH59" s="47">
        <v>0.12162857142857143</v>
      </c>
      <c r="JI59" s="47">
        <v>0.10041785714285713</v>
      </c>
      <c r="JJ59" s="47">
        <v>8.6007142857142865E-2</v>
      </c>
      <c r="JK59" s="47">
        <v>0.54237403571428566</v>
      </c>
      <c r="JL59" s="47">
        <v>0.57006421428571441</v>
      </c>
      <c r="JM59" s="47">
        <v>0.26476867857142855</v>
      </c>
      <c r="JN59" s="47">
        <v>0.30037846428571424</v>
      </c>
      <c r="JO59" s="47">
        <v>0.32590353571428571</v>
      </c>
      <c r="JP59" s="47">
        <v>0.60760349999999996</v>
      </c>
      <c r="JQ59" s="47">
        <v>0.65344985714285708</v>
      </c>
      <c r="JR59" s="47">
        <v>2.1210714285714288E-2</v>
      </c>
      <c r="JS59" s="47">
        <v>2.429396321428571</v>
      </c>
      <c r="JT59" s="47">
        <v>0.57107053571428568</v>
      </c>
      <c r="JU59" s="47">
        <v>0.59963396428571436</v>
      </c>
      <c r="JV59" s="47">
        <v>0.67446639285714294</v>
      </c>
      <c r="JW59" s="47">
        <v>0.6968847857142858</v>
      </c>
      <c r="JX59" s="48">
        <v>39.270000000000003</v>
      </c>
      <c r="JY59" s="48">
        <v>39.979999999999997</v>
      </c>
      <c r="JZ59" s="48">
        <v>125.44374999999999</v>
      </c>
      <c r="KA59" s="48">
        <f t="shared" si="32"/>
        <v>40.556250000000006</v>
      </c>
      <c r="KB59" s="48">
        <f t="shared" si="33"/>
        <v>23.119666790625008</v>
      </c>
      <c r="KC59" s="47">
        <v>0.49202372881355927</v>
      </c>
      <c r="KD59" s="47">
        <v>0.22566440677966099</v>
      </c>
      <c r="KE59" s="47">
        <v>9.9623728813559354E-2</v>
      </c>
      <c r="KF59" s="47">
        <v>0.11076440677966101</v>
      </c>
      <c r="KG59" s="47">
        <v>9.9425423728813564E-2</v>
      </c>
      <c r="KH59" s="47">
        <v>8.3135593220338991E-2</v>
      </c>
      <c r="KI59" s="47">
        <v>0.62828898305084757</v>
      </c>
      <c r="KJ59" s="47">
        <v>0.65949733898305085</v>
      </c>
      <c r="KK59" s="47">
        <v>0.33877076271186451</v>
      </c>
      <c r="KL59" s="47">
        <v>0.3852109830508475</v>
      </c>
      <c r="KM59" s="47">
        <v>0.36950710169491519</v>
      </c>
      <c r="KN59" s="47">
        <v>0.66006210169491542</v>
      </c>
      <c r="KO59" s="47">
        <v>0.70761491525423736</v>
      </c>
      <c r="KP59" s="47">
        <v>1.1338983050847459E-2</v>
      </c>
      <c r="KQ59" s="47">
        <v>3.4553006610169503</v>
      </c>
      <c r="KR59" s="47">
        <v>0.56170105084745781</v>
      </c>
      <c r="KS59" s="47">
        <v>0.58930003389830521</v>
      </c>
      <c r="KT59" s="47">
        <v>0.67957720338983052</v>
      </c>
      <c r="KU59" s="47">
        <v>0.69986776271186446</v>
      </c>
      <c r="KV59" s="48">
        <v>38.973999999999997</v>
      </c>
      <c r="KW59" s="48">
        <v>40.558999999999997</v>
      </c>
      <c r="KX59" s="48">
        <v>116.995</v>
      </c>
      <c r="KY59" s="48">
        <f t="shared" si="44"/>
        <v>54.004999999999995</v>
      </c>
      <c r="KZ59" s="48">
        <f t="shared" si="45"/>
        <v>35.616153791779659</v>
      </c>
      <c r="LA59" s="47">
        <v>0.59578648648648658</v>
      </c>
      <c r="LB59" s="47">
        <v>0.26588378378378386</v>
      </c>
      <c r="LC59" s="47">
        <v>7.5010810810810805E-2</v>
      </c>
      <c r="LD59" s="47">
        <v>0.11011081081081082</v>
      </c>
      <c r="LE59" s="47">
        <v>0.10463243243243245</v>
      </c>
      <c r="LF59" s="47">
        <v>9.4078378378378374E-2</v>
      </c>
      <c r="LG59" s="47">
        <v>0.68638029729729733</v>
      </c>
      <c r="LH59" s="47">
        <v>0.77438051351351356</v>
      </c>
      <c r="LI59" s="47">
        <v>0.41218335135135131</v>
      </c>
      <c r="LJ59" s="47">
        <v>0.55746597297297296</v>
      </c>
      <c r="LK59" s="47">
        <v>0.38285862162162143</v>
      </c>
      <c r="LL59" s="47">
        <v>0.70029610810810805</v>
      </c>
      <c r="LM59" s="47">
        <v>0.72629556756756752</v>
      </c>
      <c r="LN59" s="47">
        <v>5.478378378378378E-3</v>
      </c>
      <c r="LO59" s="47">
        <v>4.4185130540540545</v>
      </c>
      <c r="LP59" s="47">
        <v>0.49526272972972973</v>
      </c>
      <c r="LQ59" s="47">
        <v>0.5581341351351351</v>
      </c>
      <c r="LR59" s="47">
        <v>0.63469027027027025</v>
      </c>
      <c r="LS59" s="47">
        <v>0.68018981081081087</v>
      </c>
      <c r="LT59" s="47">
        <f t="shared" si="34"/>
        <v>0.56613875152157322</v>
      </c>
      <c r="LU59" s="48">
        <v>37.135263158000001</v>
      </c>
      <c r="LV59" s="48">
        <v>42.93</v>
      </c>
      <c r="LW59" s="48">
        <v>115.67368421</v>
      </c>
      <c r="LX59" s="48">
        <f t="shared" si="56"/>
        <v>73.326315789999995</v>
      </c>
      <c r="LY59" s="48">
        <f t="shared" si="35"/>
        <v>56.782470075514254</v>
      </c>
      <c r="LZ59" s="47">
        <v>0.50738399999999995</v>
      </c>
      <c r="MA59" s="47">
        <v>0.21469199999999999</v>
      </c>
      <c r="MB59" s="47">
        <v>7.1135999999999991E-2</v>
      </c>
      <c r="MC59" s="47">
        <v>9.3764000000000014E-2</v>
      </c>
      <c r="MD59" s="47">
        <v>8.2988000000000006E-2</v>
      </c>
      <c r="ME59" s="47">
        <v>7.2688000000000003E-2</v>
      </c>
      <c r="MF59" s="47">
        <v>0.68486564000000005</v>
      </c>
      <c r="MG59" s="47">
        <v>0.75087384000000001</v>
      </c>
      <c r="MH59" s="47">
        <v>0.38825004000000007</v>
      </c>
      <c r="MI59" s="47">
        <v>0.49858815999999995</v>
      </c>
      <c r="MJ59" s="47">
        <v>0.40514047999999986</v>
      </c>
      <c r="MK59" s="47">
        <v>0.71633563999999994</v>
      </c>
      <c r="ML59" s="47">
        <v>0.74733888000000004</v>
      </c>
      <c r="MM59" s="47">
        <v>1.0776000000000001E-2</v>
      </c>
      <c r="MN59" s="47">
        <v>4.4277520399999997</v>
      </c>
      <c r="MO59" s="47">
        <v>0.54115468000000011</v>
      </c>
      <c r="MP59" s="47">
        <v>0.59298744000000003</v>
      </c>
      <c r="MQ59" s="47">
        <v>0.67326032000000013</v>
      </c>
      <c r="MR59" s="47">
        <v>0.71016807999999987</v>
      </c>
      <c r="MS59" s="47">
        <f t="shared" si="36"/>
        <v>0.36026582766531723</v>
      </c>
      <c r="MT59" s="48">
        <v>38.217500000000001</v>
      </c>
      <c r="MU59" s="48">
        <v>38.9</v>
      </c>
      <c r="MV59" s="48">
        <v>119.425</v>
      </c>
      <c r="MW59" s="48">
        <f>AO59-MV59</f>
        <v>69.575000000000003</v>
      </c>
      <c r="MX59" s="45">
        <f t="shared" si="37"/>
        <v>52.242047418000006</v>
      </c>
      <c r="MY59" s="47">
        <v>0.43949655172413798</v>
      </c>
      <c r="MZ59" s="47">
        <v>0.18959999999999996</v>
      </c>
      <c r="NA59" s="47">
        <v>7.044482758620689E-2</v>
      </c>
      <c r="NB59" s="47">
        <v>8.3220689655172403E-2</v>
      </c>
      <c r="NC59" s="47">
        <v>8.1831034482758622E-2</v>
      </c>
      <c r="ND59" s="47">
        <v>6.9044827586206919E-2</v>
      </c>
      <c r="NE59" s="47">
        <v>0.67717575862068957</v>
      </c>
      <c r="NF59" s="47">
        <v>0.71847989655172428</v>
      </c>
      <c r="NG59" s="47">
        <v>0.38586686206896548</v>
      </c>
      <c r="NH59" s="47">
        <v>0.45337272413793095</v>
      </c>
      <c r="NI59" s="47">
        <v>0.39552165517241383</v>
      </c>
      <c r="NJ59" s="47">
        <v>0.68227268965517218</v>
      </c>
      <c r="NK59" s="47">
        <v>0.72476344827586225</v>
      </c>
      <c r="NL59" s="47">
        <v>1.3896551724137932E-3</v>
      </c>
      <c r="NM59" s="47">
        <v>4.2738405172413794</v>
      </c>
      <c r="NN59" s="47">
        <v>0.55151572413793104</v>
      </c>
      <c r="NO59" s="47">
        <v>0.5844107586206897</v>
      </c>
      <c r="NP59" s="47">
        <v>0.67809531034482762</v>
      </c>
      <c r="NQ59" s="47">
        <v>0.70165886206896555</v>
      </c>
      <c r="NR59" s="47">
        <f t="shared" si="38"/>
        <v>0.26343903274756464</v>
      </c>
      <c r="NS59" s="47">
        <v>0.47350975609756102</v>
      </c>
      <c r="NT59" s="47">
        <v>0.22232682926829261</v>
      </c>
      <c r="NU59" s="47">
        <v>6.0787804878048794E-2</v>
      </c>
      <c r="NV59" s="47">
        <v>8.9436585365853666E-2</v>
      </c>
      <c r="NW59" s="47">
        <v>8.1212195121951242E-2</v>
      </c>
      <c r="NX59" s="47">
        <v>6.819756097560975E-2</v>
      </c>
      <c r="NY59" s="47">
        <v>0.6805423170731707</v>
      </c>
      <c r="NZ59" s="47">
        <v>0.77018504878048788</v>
      </c>
      <c r="OA59" s="47">
        <v>0.42469421951219499</v>
      </c>
      <c r="OB59" s="47">
        <v>0.5681135365853659</v>
      </c>
      <c r="OC59" s="47">
        <v>0.36038892682926826</v>
      </c>
      <c r="OD59" s="47">
        <v>0.70563102439024405</v>
      </c>
      <c r="OE59" s="47">
        <v>0.74731660975609759</v>
      </c>
      <c r="OF59" s="47">
        <v>8.2243902439024397E-3</v>
      </c>
      <c r="OG59" s="47">
        <v>4.2946382195121959</v>
      </c>
      <c r="OH59" s="47">
        <v>0.46823004878048785</v>
      </c>
      <c r="OI59" s="47">
        <v>0.52955909756097563</v>
      </c>
      <c r="OJ59" s="47">
        <v>0.60883109756097542</v>
      </c>
      <c r="OK59" s="47">
        <v>0.65393653658536588</v>
      </c>
      <c r="OL59" s="47">
        <f t="shared" si="39"/>
        <v>0.49360962848500151</v>
      </c>
      <c r="OM59" s="47">
        <v>134.5151515151515</v>
      </c>
      <c r="ON59" s="48">
        <f>AR59-OM59+2</f>
        <v>68.484848484848499</v>
      </c>
      <c r="OO59" s="48">
        <f t="shared" si="40"/>
        <v>52.746006371027363</v>
      </c>
      <c r="OP59" s="47">
        <v>0.50775277777777783</v>
      </c>
      <c r="OQ59" s="47">
        <v>0.20964166666666662</v>
      </c>
      <c r="OR59" s="47">
        <v>4.8258333333333327E-2</v>
      </c>
      <c r="OS59" s="47">
        <v>7.2019444444444441E-2</v>
      </c>
      <c r="OT59" s="47">
        <v>7.1055555555555552E-2</v>
      </c>
      <c r="OU59" s="47">
        <v>6.2358333333333328E-2</v>
      </c>
      <c r="OV59" s="47">
        <v>0.75046597222222211</v>
      </c>
      <c r="OW59" s="47">
        <v>0.82489302777777784</v>
      </c>
      <c r="OX59" s="47">
        <v>0.48629094444444454</v>
      </c>
      <c r="OY59" s="47">
        <v>0.62248230555555528</v>
      </c>
      <c r="OZ59" s="47">
        <v>0.41602424999999998</v>
      </c>
      <c r="PA59" s="47">
        <v>0.75361549999999999</v>
      </c>
      <c r="PB59" s="47">
        <v>0.78062402777777773</v>
      </c>
      <c r="PC59" s="47">
        <v>9.6388888888888935E-4</v>
      </c>
      <c r="PD59" s="47">
        <v>6.0633181111111112</v>
      </c>
      <c r="PE59" s="47">
        <v>0.50481888888888893</v>
      </c>
      <c r="PF59" s="47">
        <v>0.55451641666666673</v>
      </c>
      <c r="PG59" s="47">
        <v>0.64983411111111122</v>
      </c>
      <c r="PH59" s="47">
        <v>0.68496555555555538</v>
      </c>
      <c r="PI59" s="47">
        <f t="shared" si="41"/>
        <v>0.58150372436155695</v>
      </c>
      <c r="PJ59" s="48">
        <v>130.36111111111111</v>
      </c>
      <c r="PK59" s="48">
        <f t="shared" si="55"/>
        <v>72.638888888888886</v>
      </c>
      <c r="PL59" s="45">
        <f t="shared" si="42"/>
        <v>59.919312989969136</v>
      </c>
    </row>
    <row r="60" spans="1:428" x14ac:dyDescent="0.25">
      <c r="A60" s="45">
        <v>59</v>
      </c>
      <c r="B60" s="45">
        <v>8</v>
      </c>
      <c r="C60" s="45">
        <v>308</v>
      </c>
      <c r="D60" s="45">
        <v>3</v>
      </c>
      <c r="E60" s="45" t="s">
        <v>64</v>
      </c>
      <c r="F60" s="45">
        <v>8</v>
      </c>
      <c r="G60" s="45">
        <f t="shared" si="7"/>
        <v>116.48000000000002</v>
      </c>
      <c r="H60" s="46">
        <v>104</v>
      </c>
      <c r="I60" s="45">
        <v>1.3756441735849496</v>
      </c>
      <c r="J60" s="47">
        <v>10.466857842494182</v>
      </c>
      <c r="K60" s="45">
        <v>0.98900520805934022</v>
      </c>
      <c r="L60" s="45">
        <v>12.378347098742701</v>
      </c>
      <c r="M60" s="45">
        <v>1.247848537005164</v>
      </c>
      <c r="N60" s="47">
        <v>10.477624784853704</v>
      </c>
      <c r="O60" s="48">
        <v>9.6999999999999993</v>
      </c>
      <c r="P60" s="48">
        <v>9.6999999999999993</v>
      </c>
      <c r="Q60" s="48">
        <v>9.6999999999999993</v>
      </c>
      <c r="R60" s="48">
        <v>26.333333333333332</v>
      </c>
      <c r="S60" s="48">
        <v>37</v>
      </c>
      <c r="T60" s="48">
        <v>39</v>
      </c>
      <c r="U60" s="48">
        <v>52.333333333333336</v>
      </c>
      <c r="V60" s="48">
        <v>55.666666666666664</v>
      </c>
      <c r="W60" s="48">
        <v>66.666666666666671</v>
      </c>
      <c r="X60" s="48">
        <v>63.666666666666664</v>
      </c>
      <c r="Y60" s="48">
        <v>72.333333333333329</v>
      </c>
      <c r="Z60" s="48">
        <v>76</v>
      </c>
      <c r="AA60" s="48">
        <v>87.333333333333329</v>
      </c>
      <c r="AB60" s="48">
        <v>81.333333333333329</v>
      </c>
      <c r="AC60" s="48">
        <v>92.666666666666671</v>
      </c>
      <c r="AD60" s="48">
        <v>87.333333333333329</v>
      </c>
      <c r="AE60" s="48">
        <v>101.66666666666667</v>
      </c>
      <c r="AF60" s="48">
        <f t="shared" si="8"/>
        <v>81.555555555555543</v>
      </c>
      <c r="AG60" s="48">
        <f t="shared" si="9"/>
        <v>81.555555555555543</v>
      </c>
      <c r="AH60" s="48">
        <v>80.666666666666671</v>
      </c>
      <c r="AI60" s="48">
        <v>87</v>
      </c>
      <c r="AJ60" s="48">
        <v>131</v>
      </c>
      <c r="AK60" s="48">
        <v>147</v>
      </c>
      <c r="AL60" s="48">
        <v>166</v>
      </c>
      <c r="AM60" s="48">
        <v>171</v>
      </c>
      <c r="AN60" s="48">
        <v>178</v>
      </c>
      <c r="AO60" s="48">
        <v>189</v>
      </c>
      <c r="AP60" s="48">
        <v>199</v>
      </c>
      <c r="AQ60" s="48">
        <v>199</v>
      </c>
      <c r="AR60" s="48">
        <v>201</v>
      </c>
      <c r="AS60" s="48">
        <v>203</v>
      </c>
      <c r="AT60" s="49">
        <v>51.2</v>
      </c>
      <c r="AU60" s="49">
        <v>42.9</v>
      </c>
      <c r="AV60" s="49">
        <v>38.6</v>
      </c>
      <c r="AW60" s="49">
        <v>43</v>
      </c>
      <c r="AX60" s="49">
        <v>40.9</v>
      </c>
      <c r="AY60" s="49">
        <v>38.6</v>
      </c>
      <c r="AZ60" s="49">
        <v>42.9</v>
      </c>
      <c r="BA60" s="49">
        <v>39.799999999999997</v>
      </c>
      <c r="BB60" s="49">
        <v>39.799999999999997</v>
      </c>
      <c r="BC60" s="49">
        <v>40.700000000000003</v>
      </c>
      <c r="BD60" s="45">
        <v>4.25</v>
      </c>
      <c r="BE60" s="45">
        <v>5.22</v>
      </c>
      <c r="BF60" s="45">
        <v>4.71</v>
      </c>
      <c r="BG60" s="45">
        <v>4.09</v>
      </c>
      <c r="BH60" s="45">
        <v>3.82</v>
      </c>
      <c r="BI60" s="45">
        <v>3.93</v>
      </c>
      <c r="BJ60" s="45">
        <v>4.32</v>
      </c>
      <c r="BK60" s="45">
        <v>4.1900000000000004</v>
      </c>
      <c r="BL60" s="45">
        <v>3.92</v>
      </c>
      <c r="BM60" s="45">
        <v>3.2</v>
      </c>
      <c r="BN60" s="45">
        <v>25812.838515546642</v>
      </c>
      <c r="BO60" s="45">
        <v>20807.114228456914</v>
      </c>
      <c r="BP60" s="49">
        <v>11926.86567164179</v>
      </c>
      <c r="BQ60" s="45">
        <v>5535.1593625498008</v>
      </c>
      <c r="BR60" s="45">
        <v>7091.2087912087918</v>
      </c>
      <c r="BS60" s="45">
        <v>5015.3233830845766</v>
      </c>
      <c r="BT60" s="49">
        <v>9221.7347956131598</v>
      </c>
      <c r="BU60" s="49">
        <v>4920.5970149253726</v>
      </c>
      <c r="BV60" s="49">
        <v>1934.0594059405937</v>
      </c>
      <c r="BW60" s="49">
        <v>126.70349907918968</v>
      </c>
      <c r="BX60" s="48">
        <v>241.09999999999997</v>
      </c>
      <c r="BY60" s="45">
        <v>11</v>
      </c>
      <c r="BZ60" s="45">
        <v>219.25</v>
      </c>
      <c r="CA60" s="45">
        <v>111</v>
      </c>
      <c r="CB60" s="45">
        <v>100.79</v>
      </c>
      <c r="CC60" s="45">
        <v>275.31</v>
      </c>
      <c r="CD60" s="45">
        <v>166.2</v>
      </c>
      <c r="CE60" s="45">
        <v>115.41000000000001</v>
      </c>
      <c r="CF60" s="48">
        <f t="shared" si="10"/>
        <v>1131.4705882352941</v>
      </c>
      <c r="CG60" s="48">
        <f t="shared" si="11"/>
        <v>1010.2415966386554</v>
      </c>
      <c r="CH60" s="48">
        <f t="shared" si="51"/>
        <v>2363.7254901960778</v>
      </c>
      <c r="CI60" s="48">
        <f t="shared" si="1"/>
        <v>2149.5098039215686</v>
      </c>
      <c r="CJ60" s="48">
        <f t="shared" si="12"/>
        <v>988.13725490196089</v>
      </c>
      <c r="CK60" s="48">
        <f t="shared" si="12"/>
        <v>2699.1176470588234</v>
      </c>
      <c r="CL60" s="48">
        <f t="shared" si="13"/>
        <v>8200.49019607843</v>
      </c>
      <c r="CM60" s="48">
        <f t="shared" si="14"/>
        <v>1629.4117647058824</v>
      </c>
      <c r="CN60" s="48">
        <v>63.15</v>
      </c>
      <c r="CO60" s="48">
        <v>102.4</v>
      </c>
      <c r="CP60" s="48">
        <f t="shared" si="15"/>
        <v>0.64999999999997726</v>
      </c>
      <c r="CQ60" s="45">
        <v>2.95</v>
      </c>
      <c r="CR60" s="45">
        <f t="shared" si="16"/>
        <v>69.729901960784304</v>
      </c>
      <c r="CS60" s="45">
        <v>0.99099999999999999</v>
      </c>
      <c r="CT60" s="45">
        <f t="shared" si="17"/>
        <v>21.301642156862744</v>
      </c>
      <c r="CU60" s="45">
        <v>1.62</v>
      </c>
      <c r="CV60" s="45">
        <f t="shared" si="18"/>
        <v>16.00782352941177</v>
      </c>
      <c r="CW60" s="45">
        <v>3.69</v>
      </c>
      <c r="CX60" s="45">
        <f t="shared" si="19"/>
        <v>60.125294117647066</v>
      </c>
      <c r="CY60" s="48">
        <f t="shared" si="20"/>
        <v>167.16466176470587</v>
      </c>
      <c r="CZ60" s="48">
        <f t="shared" si="21"/>
        <v>149.25416228991594</v>
      </c>
      <c r="DA60" s="45">
        <v>18.3</v>
      </c>
      <c r="DB60" s="48">
        <v>5.56</v>
      </c>
      <c r="DC60" s="45">
        <f t="shared" si="22"/>
        <v>4372.4541583999007</v>
      </c>
      <c r="DD60" s="45">
        <v>2.08</v>
      </c>
      <c r="DE60" s="45">
        <f t="shared" si="23"/>
        <v>0.37410071942446049</v>
      </c>
      <c r="DF60" s="45">
        <f t="shared" si="24"/>
        <v>1635.7382463078766</v>
      </c>
      <c r="DG60" s="45">
        <v>4391.7920000000004</v>
      </c>
      <c r="DH60" s="45">
        <v>4464.2444444444445</v>
      </c>
      <c r="DI60" s="45">
        <f t="shared" si="25"/>
        <v>1651.7704444444444</v>
      </c>
      <c r="DJ60" s="45">
        <f t="shared" si="26"/>
        <v>1883.0183066666664</v>
      </c>
      <c r="DK60" s="45">
        <f t="shared" si="43"/>
        <v>1624.9630400000001</v>
      </c>
      <c r="DL60" s="47">
        <v>2.7</v>
      </c>
      <c r="DM60" s="47">
        <f t="shared" si="27"/>
        <v>2.64</v>
      </c>
      <c r="DN60" s="47">
        <v>2686</v>
      </c>
      <c r="DO60" s="47">
        <f t="shared" si="52"/>
        <v>0.47482014388489213</v>
      </c>
      <c r="DP60" s="45">
        <f t="shared" si="53"/>
        <v>2123.3140697265708</v>
      </c>
      <c r="DQ60" s="45">
        <f t="shared" si="54"/>
        <v>2112.3042930687293</v>
      </c>
      <c r="DR60" s="47">
        <v>0.50743125</v>
      </c>
      <c r="DS60" s="47">
        <v>0.35990624999999993</v>
      </c>
      <c r="DT60" s="47">
        <v>0.36146249999999996</v>
      </c>
      <c r="DU60" s="47">
        <v>0.31194375000000002</v>
      </c>
      <c r="DV60" s="47">
        <v>0.18987500000000002</v>
      </c>
      <c r="DW60" s="47">
        <v>0.17163124999999999</v>
      </c>
      <c r="DX60" s="47">
        <v>0.23825737500000002</v>
      </c>
      <c r="DY60" s="47">
        <v>0.1676655</v>
      </c>
      <c r="DZ60" s="47">
        <v>7.1347562499999989E-2</v>
      </c>
      <c r="EA60" s="47">
        <v>-2.2077499999999996E-3</v>
      </c>
      <c r="EB60" s="47">
        <v>0.16981587500000001</v>
      </c>
      <c r="EC60" s="47">
        <v>0.45504493750000002</v>
      </c>
      <c r="ED60" s="47">
        <v>0.49416887500000001</v>
      </c>
      <c r="EE60" s="47">
        <v>0.12206875</v>
      </c>
      <c r="EF60" s="47">
        <v>0.62694287500000012</v>
      </c>
      <c r="EG60" s="47">
        <v>1.0154644999999998</v>
      </c>
      <c r="EH60" s="47">
        <v>0.71201324999999982</v>
      </c>
      <c r="EI60" s="47">
        <v>1.0130952500000001</v>
      </c>
      <c r="EJ60" s="47">
        <v>0.75337512499999992</v>
      </c>
      <c r="EK60" s="45">
        <v>0.54244000000000014</v>
      </c>
      <c r="EL60" s="45">
        <v>0.39842399999999994</v>
      </c>
      <c r="EM60" s="45">
        <v>0.39698</v>
      </c>
      <c r="EN60" s="45">
        <v>0.361236</v>
      </c>
      <c r="EO60" s="45">
        <v>0.25709999999999994</v>
      </c>
      <c r="EP60" s="45">
        <v>0.23039199999999996</v>
      </c>
      <c r="EQ60" s="45">
        <v>0.20055124000000002</v>
      </c>
      <c r="ER60" s="45">
        <v>0.15475083999999997</v>
      </c>
      <c r="ES60" s="45">
        <v>4.8819320000000013E-2</v>
      </c>
      <c r="ET60" s="45">
        <v>1.5557999999999998E-3</v>
      </c>
      <c r="EU60" s="45">
        <v>0.15320475999999997</v>
      </c>
      <c r="EV60" s="45">
        <v>0.35684147999999999</v>
      </c>
      <c r="EW60" s="45">
        <v>0.40376348000000001</v>
      </c>
      <c r="EX60" s="45">
        <v>0.10413599999999994</v>
      </c>
      <c r="EY60" s="45">
        <v>0.50215532000000018</v>
      </c>
      <c r="EZ60" s="45">
        <v>0.99008603999999978</v>
      </c>
      <c r="FA60" s="45">
        <v>0.76278091999999997</v>
      </c>
      <c r="FB60" s="45">
        <v>0.99056164000000002</v>
      </c>
      <c r="FC60" s="45">
        <v>0.79356967999999983</v>
      </c>
      <c r="FD60" s="47">
        <v>0.65548000000000006</v>
      </c>
      <c r="FE60" s="47">
        <v>0.45835750000000008</v>
      </c>
      <c r="FF60" s="47">
        <v>0.45636500000000008</v>
      </c>
      <c r="FG60" s="47">
        <v>0.40490250000000005</v>
      </c>
      <c r="FH60" s="47">
        <v>0.29090999999999995</v>
      </c>
      <c r="FI60" s="47">
        <v>0.25539999999999996</v>
      </c>
      <c r="FJ60" s="47">
        <v>0.23613675000000006</v>
      </c>
      <c r="FK60" s="47">
        <v>0.17885682500000005</v>
      </c>
      <c r="FL60" s="47">
        <v>6.1832124999999981E-2</v>
      </c>
      <c r="FM60" s="47">
        <v>2.0350999999999998E-3</v>
      </c>
      <c r="FN60" s="47">
        <v>0.17687930000000002</v>
      </c>
      <c r="FO60" s="47">
        <v>0.38502975000000006</v>
      </c>
      <c r="FP60" s="47">
        <v>0.43909652500000007</v>
      </c>
      <c r="FQ60" s="47">
        <v>0.11399250000000001</v>
      </c>
      <c r="FR60" s="47">
        <v>0.61891287500000014</v>
      </c>
      <c r="FS60" s="47">
        <v>0.99004897500000022</v>
      </c>
      <c r="FT60" s="47">
        <v>0.74854399999999965</v>
      </c>
      <c r="FU60" s="47">
        <v>0.99125629999999987</v>
      </c>
      <c r="FV60" s="47">
        <v>0.78596385000000024</v>
      </c>
      <c r="FW60" s="47">
        <v>0.65227916666666674</v>
      </c>
      <c r="FX60" s="47">
        <v>0.42967083333333339</v>
      </c>
      <c r="FY60" s="47">
        <v>0.43773333333333331</v>
      </c>
      <c r="FZ60" s="47">
        <v>0.38343749999999993</v>
      </c>
      <c r="GA60" s="47">
        <v>0.28107500000000002</v>
      </c>
      <c r="GB60" s="47">
        <v>0.24295416666666667</v>
      </c>
      <c r="GC60" s="47">
        <v>0.25950279166666662</v>
      </c>
      <c r="GD60" s="47">
        <v>0.19674362499999998</v>
      </c>
      <c r="GE60" s="47">
        <v>5.6791583333333347E-2</v>
      </c>
      <c r="GF60" s="47">
        <v>-9.3825416666666675E-3</v>
      </c>
      <c r="GG60" s="47">
        <v>0.20574108333333332</v>
      </c>
      <c r="GH60" s="47">
        <v>0.39772808333333337</v>
      </c>
      <c r="GI60" s="47">
        <v>0.45719858333333341</v>
      </c>
      <c r="GJ60" s="47">
        <v>0.10236249999999998</v>
      </c>
      <c r="GK60" s="47">
        <v>0.70169983333333341</v>
      </c>
      <c r="GL60" s="47">
        <v>1.0471196666666667</v>
      </c>
      <c r="GM60" s="47">
        <v>0.79281179166666682</v>
      </c>
      <c r="GN60" s="47">
        <v>1.0388436249999999</v>
      </c>
      <c r="GO60" s="47">
        <v>0.82787395833333344</v>
      </c>
      <c r="GP60" s="47">
        <v>0.54303333333333348</v>
      </c>
      <c r="GQ60" s="47">
        <v>0.35606296296296303</v>
      </c>
      <c r="GR60" s="47">
        <v>0.32587777777777771</v>
      </c>
      <c r="GS60" s="47">
        <v>0.32234814814814816</v>
      </c>
      <c r="GT60" s="47">
        <v>0.22442962962962959</v>
      </c>
      <c r="GU60" s="47">
        <v>0.19269629629629628</v>
      </c>
      <c r="GV60" s="47">
        <v>0.25431929629629629</v>
      </c>
      <c r="GW60" s="47">
        <v>0.24926466666666669</v>
      </c>
      <c r="GX60" s="47">
        <v>4.9539592592592593E-2</v>
      </c>
      <c r="GY60" s="47">
        <v>4.4114888888888877E-2</v>
      </c>
      <c r="GZ60" s="47">
        <v>0.20747400000000002</v>
      </c>
      <c r="HA60" s="47">
        <v>0.41446762962962969</v>
      </c>
      <c r="HB60" s="47">
        <v>0.47555640740740734</v>
      </c>
      <c r="HC60" s="47">
        <v>9.7918518518518502E-2</v>
      </c>
      <c r="HD60" s="47">
        <v>0.68546385185185199</v>
      </c>
      <c r="HE60" s="47">
        <v>0.83443233333333344</v>
      </c>
      <c r="HF60" s="47">
        <v>0.81789096296296293</v>
      </c>
      <c r="HG60" s="47">
        <v>0.86244566666666655</v>
      </c>
      <c r="HH60" s="47">
        <v>0.84883733333333355</v>
      </c>
      <c r="HI60" s="45">
        <v>0.48726333333333316</v>
      </c>
      <c r="HJ60" s="45">
        <v>0.29221000000000008</v>
      </c>
      <c r="HK60" s="45">
        <v>0.24852000000000007</v>
      </c>
      <c r="HL60" s="45">
        <v>0.22929999999999998</v>
      </c>
      <c r="HM60" s="45">
        <v>0.18348666666666671</v>
      </c>
      <c r="HN60" s="45">
        <v>0.15981666666666658</v>
      </c>
      <c r="HO60" s="45">
        <v>0.35828863333333344</v>
      </c>
      <c r="HP60" s="45">
        <v>0.32308263333333337</v>
      </c>
      <c r="HQ60" s="45">
        <v>0.12019823333333335</v>
      </c>
      <c r="HR60" s="45">
        <v>8.0625533333333346E-2</v>
      </c>
      <c r="HS60" s="45">
        <v>0.24921006666666659</v>
      </c>
      <c r="HT60" s="45">
        <v>0.4514855666666665</v>
      </c>
      <c r="HU60" s="45">
        <v>0.50476066666666664</v>
      </c>
      <c r="HV60" s="45">
        <v>4.5813333333333345E-2</v>
      </c>
      <c r="HW60" s="45">
        <v>1.1278866666666665</v>
      </c>
      <c r="HX60" s="45">
        <v>0.77794466666666651</v>
      </c>
      <c r="HY60" s="45">
        <v>0.69691266666666651</v>
      </c>
      <c r="HZ60" s="45">
        <v>0.82159486666666626</v>
      </c>
      <c r="IA60" s="45">
        <v>0.7571285666666665</v>
      </c>
      <c r="IB60" s="48">
        <v>43.838571428999998</v>
      </c>
      <c r="IC60" s="48">
        <v>42.83</v>
      </c>
      <c r="ID60" s="48">
        <v>107.15714285999999</v>
      </c>
      <c r="IE60" s="48">
        <f t="shared" si="47"/>
        <v>23.842857140000007</v>
      </c>
      <c r="IF60" s="48">
        <f t="shared" si="29"/>
        <v>7.703213070981672</v>
      </c>
      <c r="IG60" s="47">
        <v>0.48309999999999997</v>
      </c>
      <c r="IH60" s="47">
        <v>0.26979999999999998</v>
      </c>
      <c r="II60" s="47">
        <v>0.17130000000000001</v>
      </c>
      <c r="IJ60" s="47">
        <v>0.17929999999999999</v>
      </c>
      <c r="IK60" s="47">
        <v>0.14499999999999999</v>
      </c>
      <c r="IL60" s="47">
        <v>0.1303</v>
      </c>
      <c r="IM60" s="47">
        <v>0.4572</v>
      </c>
      <c r="IN60" s="47">
        <v>0.47520000000000001</v>
      </c>
      <c r="IO60" s="47">
        <v>0.20100000000000001</v>
      </c>
      <c r="IP60" s="47">
        <v>0.22309999999999999</v>
      </c>
      <c r="IQ60" s="47">
        <v>0.2828</v>
      </c>
      <c r="IR60" s="47">
        <v>0.53690000000000004</v>
      </c>
      <c r="IS60" s="47">
        <v>0.57379999999999998</v>
      </c>
      <c r="IT60" s="47">
        <v>3.4299999999999997E-2</v>
      </c>
      <c r="IU60" s="47">
        <v>1.7037</v>
      </c>
      <c r="IV60" s="47">
        <v>0.59970000000000001</v>
      </c>
      <c r="IW60" s="47">
        <v>0.62080000000000002</v>
      </c>
      <c r="IX60" s="47">
        <v>0.68769999999999998</v>
      </c>
      <c r="IY60" s="47">
        <v>0.70430000000000004</v>
      </c>
      <c r="IZ60" s="48">
        <v>37.249655171999997</v>
      </c>
      <c r="JA60" s="48">
        <v>37.397586207000003</v>
      </c>
      <c r="JB60" s="48">
        <v>112.75517241</v>
      </c>
      <c r="JC60" s="48">
        <f t="shared" si="30"/>
        <v>34.24482759</v>
      </c>
      <c r="JD60" s="48">
        <f t="shared" si="31"/>
        <v>16.273142070767999</v>
      </c>
      <c r="JE60" s="47">
        <v>0.43266153846153838</v>
      </c>
      <c r="JF60" s="47">
        <v>0.21310769230769233</v>
      </c>
      <c r="JG60" s="47">
        <v>0.10743461538461538</v>
      </c>
      <c r="JH60" s="47">
        <v>0.1195807692307692</v>
      </c>
      <c r="JI60" s="47">
        <v>9.8361538461538472E-2</v>
      </c>
      <c r="JJ60" s="47">
        <v>8.5146153846153844E-2</v>
      </c>
      <c r="JK60" s="47">
        <v>0.56628446153846157</v>
      </c>
      <c r="JL60" s="47">
        <v>0.60166684615384625</v>
      </c>
      <c r="JM60" s="47">
        <v>0.28059361538461541</v>
      </c>
      <c r="JN60" s="47">
        <v>0.32927165384615387</v>
      </c>
      <c r="JO60" s="47">
        <v>0.33976346153846154</v>
      </c>
      <c r="JP60" s="47">
        <v>0.62920876923076929</v>
      </c>
      <c r="JQ60" s="47">
        <v>0.67073157692307694</v>
      </c>
      <c r="JR60" s="47">
        <v>2.1219230769230768E-2</v>
      </c>
      <c r="JS60" s="47">
        <v>2.6264380000000003</v>
      </c>
      <c r="JT60" s="47">
        <v>0.56505169230769248</v>
      </c>
      <c r="JU60" s="47">
        <v>0.60020211538461543</v>
      </c>
      <c r="JV60" s="47">
        <v>0.67472784615384629</v>
      </c>
      <c r="JW60" s="47">
        <v>0.70099019230769222</v>
      </c>
      <c r="JX60" s="48">
        <v>39.316538461999997</v>
      </c>
      <c r="JY60" s="48">
        <v>40.08</v>
      </c>
      <c r="JZ60" s="48">
        <v>128.24615385000001</v>
      </c>
      <c r="KA60" s="48">
        <f t="shared" si="32"/>
        <v>37.753846149999987</v>
      </c>
      <c r="KB60" s="48">
        <f t="shared" si="33"/>
        <v>22.715237543248023</v>
      </c>
      <c r="KC60" s="47">
        <v>0.53677118644067789</v>
      </c>
      <c r="KD60" s="47">
        <v>0.24854067796610171</v>
      </c>
      <c r="KE60" s="47">
        <v>9.2877966101694895E-2</v>
      </c>
      <c r="KF60" s="47">
        <v>0.11091525423728814</v>
      </c>
      <c r="KG60" s="47">
        <v>0.1007016949152542</v>
      </c>
      <c r="KH60" s="47">
        <v>8.5735593220339024E-2</v>
      </c>
      <c r="KI60" s="47">
        <v>0.65532250847457618</v>
      </c>
      <c r="KJ60" s="47">
        <v>0.70317855932203388</v>
      </c>
      <c r="KK60" s="47">
        <v>0.38082184745762704</v>
      </c>
      <c r="KL60" s="47">
        <v>0.45435442372881363</v>
      </c>
      <c r="KM60" s="47">
        <v>0.36658008474576265</v>
      </c>
      <c r="KN60" s="47">
        <v>0.68236194915254222</v>
      </c>
      <c r="KO60" s="47">
        <v>0.72314486440677972</v>
      </c>
      <c r="KP60" s="47">
        <v>1.0213559322033902E-2</v>
      </c>
      <c r="KQ60" s="47">
        <v>3.8521804915254227</v>
      </c>
      <c r="KR60" s="47">
        <v>0.52206483050847474</v>
      </c>
      <c r="KS60" s="47">
        <v>0.56011783050847463</v>
      </c>
      <c r="KT60" s="47">
        <v>0.65004316949152574</v>
      </c>
      <c r="KU60" s="47">
        <v>0.67791481355932215</v>
      </c>
      <c r="KV60" s="48">
        <v>38.716086957000002</v>
      </c>
      <c r="KW60" s="48">
        <v>40.445217391</v>
      </c>
      <c r="KX60" s="48">
        <v>114.5</v>
      </c>
      <c r="KY60" s="48">
        <f t="shared" si="44"/>
        <v>56.5</v>
      </c>
      <c r="KZ60" s="48">
        <f t="shared" si="45"/>
        <v>39.729588601694914</v>
      </c>
      <c r="LA60" s="47">
        <v>0.67206499999999991</v>
      </c>
      <c r="LB60" s="47">
        <v>0.29750749999999998</v>
      </c>
      <c r="LC60" s="47">
        <v>7.0645000000000013E-2</v>
      </c>
      <c r="LD60" s="47">
        <v>0.11093499999999998</v>
      </c>
      <c r="LE60" s="47">
        <v>0.11011250000000003</v>
      </c>
      <c r="LF60" s="47">
        <v>0.10144000000000002</v>
      </c>
      <c r="LG60" s="47">
        <v>0.71601314999999999</v>
      </c>
      <c r="LH60" s="47">
        <v>0.80895897500000002</v>
      </c>
      <c r="LI60" s="47">
        <v>0.45599994999999999</v>
      </c>
      <c r="LJ60" s="47">
        <v>0.61490159999999983</v>
      </c>
      <c r="LK60" s="47">
        <v>0.38626107500000001</v>
      </c>
      <c r="LL60" s="47">
        <v>0.71767269999999983</v>
      </c>
      <c r="LM60" s="47">
        <v>0.73684799999999973</v>
      </c>
      <c r="LN60" s="47">
        <v>8.225000000000001E-4</v>
      </c>
      <c r="LO60" s="47">
        <v>5.0658927250000003</v>
      </c>
      <c r="LP60" s="47">
        <v>0.4776210500000001</v>
      </c>
      <c r="LQ60" s="47">
        <v>0.53942614999999994</v>
      </c>
      <c r="LR60" s="47">
        <v>0.6228878499999998</v>
      </c>
      <c r="LS60" s="47">
        <v>0.66749997500000013</v>
      </c>
      <c r="LT60" s="47">
        <f t="shared" si="34"/>
        <v>0.79824405987684877</v>
      </c>
      <c r="LU60" s="48">
        <v>39.78</v>
      </c>
      <c r="LV60" s="48">
        <v>42.875</v>
      </c>
      <c r="LW60" s="48">
        <v>108.95</v>
      </c>
      <c r="LX60" s="48">
        <f t="shared" si="56"/>
        <v>80.05</v>
      </c>
      <c r="LY60" s="48">
        <f t="shared" si="35"/>
        <v>64.75716594875</v>
      </c>
      <c r="LZ60" s="47">
        <v>0.62068400000000001</v>
      </c>
      <c r="MA60" s="47">
        <v>0.25328400000000001</v>
      </c>
      <c r="MB60" s="47">
        <v>6.0523999999999994E-2</v>
      </c>
      <c r="MC60" s="47">
        <v>9.2716000000000007E-2</v>
      </c>
      <c r="MD60" s="47">
        <v>8.5976000000000011E-2</v>
      </c>
      <c r="ME60" s="47">
        <v>7.9815999999999998E-2</v>
      </c>
      <c r="MF60" s="47">
        <v>0.73855900000000008</v>
      </c>
      <c r="MG60" s="47">
        <v>0.82070560000000004</v>
      </c>
      <c r="MH60" s="47">
        <v>0.46206227999999994</v>
      </c>
      <c r="MI60" s="47">
        <v>0.61193547999999998</v>
      </c>
      <c r="MJ60" s="47">
        <v>0.42015476000000002</v>
      </c>
      <c r="MK60" s="47">
        <v>0.75515404000000008</v>
      </c>
      <c r="ML60" s="47">
        <v>0.77133371999999989</v>
      </c>
      <c r="MM60" s="47">
        <v>6.7400000000000003E-3</v>
      </c>
      <c r="MN60" s="47">
        <v>5.6992770399999992</v>
      </c>
      <c r="MO60" s="47">
        <v>0.51223752</v>
      </c>
      <c r="MP60" s="47">
        <v>0.56911415999999992</v>
      </c>
      <c r="MQ60" s="47">
        <v>0.65633824000000007</v>
      </c>
      <c r="MR60" s="47">
        <v>0.69639824000000006</v>
      </c>
      <c r="MS60" s="47">
        <f t="shared" si="36"/>
        <v>0.67228145492036229</v>
      </c>
      <c r="MT60" s="48">
        <v>38.273636363999998</v>
      </c>
      <c r="MU60" s="48">
        <v>38.99</v>
      </c>
      <c r="MV60" s="48">
        <v>109.86363636</v>
      </c>
      <c r="MW60" s="48">
        <f>AO60-MV60</f>
        <v>79.136363639999999</v>
      </c>
      <c r="MX60" s="45">
        <f t="shared" si="37"/>
        <v>64.947656802984383</v>
      </c>
      <c r="MY60" s="47">
        <v>0.56859032258064512</v>
      </c>
      <c r="MZ60" s="47">
        <v>0.23810322580645166</v>
      </c>
      <c r="NA60" s="47">
        <v>6.0480645161290328E-2</v>
      </c>
      <c r="NB60" s="47">
        <v>8.4561290322580626E-2</v>
      </c>
      <c r="NC60" s="47">
        <v>8.8161290322580646E-2</v>
      </c>
      <c r="ND60" s="47">
        <v>7.7609677419354844E-2</v>
      </c>
      <c r="NE60" s="47">
        <v>0.7369417419354839</v>
      </c>
      <c r="NF60" s="47">
        <v>0.8026297096774192</v>
      </c>
      <c r="NG60" s="47">
        <v>0.47074361290322586</v>
      </c>
      <c r="NH60" s="47">
        <v>0.58818177419354822</v>
      </c>
      <c r="NI60" s="47">
        <v>0.40880009677419349</v>
      </c>
      <c r="NJ60" s="47">
        <v>0.72822664516129043</v>
      </c>
      <c r="NK60" s="47">
        <v>0.75698322580645161</v>
      </c>
      <c r="NL60" s="47">
        <v>-3.6000000000000003E-3</v>
      </c>
      <c r="NM60" s="47">
        <v>5.7110228387096775</v>
      </c>
      <c r="NN60" s="47">
        <v>0.51016722580645157</v>
      </c>
      <c r="NO60" s="47">
        <v>0.55531396774193553</v>
      </c>
      <c r="NP60" s="47">
        <v>0.65208396774193533</v>
      </c>
      <c r="NQ60" s="47">
        <v>0.6841264516129032</v>
      </c>
      <c r="NR60" s="47">
        <f t="shared" si="38"/>
        <v>0.57837913777767092</v>
      </c>
      <c r="NS60" s="47">
        <v>0.62806888888888912</v>
      </c>
      <c r="NT60" s="47">
        <v>0.28163111111111111</v>
      </c>
      <c r="NU60" s="47">
        <v>5.4811111111111116E-2</v>
      </c>
      <c r="NV60" s="47">
        <v>9.4182222222222223E-2</v>
      </c>
      <c r="NW60" s="47">
        <v>9.1524444444444436E-2</v>
      </c>
      <c r="NX60" s="47">
        <v>8.1520000000000023E-2</v>
      </c>
      <c r="NY60" s="47">
        <v>0.73792693333333359</v>
      </c>
      <c r="NZ60" s="47">
        <v>0.83790279999999973</v>
      </c>
      <c r="OA60" s="47">
        <v>0.49699395555555548</v>
      </c>
      <c r="OB60" s="47">
        <v>0.67175368888888864</v>
      </c>
      <c r="OC60" s="47">
        <v>0.3806605111111111</v>
      </c>
      <c r="OD60" s="47">
        <v>0.74479364444444451</v>
      </c>
      <c r="OE60" s="47">
        <v>0.76957424444444456</v>
      </c>
      <c r="OF60" s="47">
        <v>2.6577777777777789E-3</v>
      </c>
      <c r="OG60" s="47">
        <v>5.6676967777777785</v>
      </c>
      <c r="OH60" s="47">
        <v>0.45444139999999994</v>
      </c>
      <c r="OI60" s="47">
        <v>0.51603144444444449</v>
      </c>
      <c r="OJ60" s="47">
        <v>0.60465540000000007</v>
      </c>
      <c r="OK60" s="47">
        <v>0.64925279999999996</v>
      </c>
      <c r="OL60" s="47">
        <f t="shared" si="39"/>
        <v>0.97281882761447835</v>
      </c>
      <c r="OM60" s="47">
        <v>173.58536585365854</v>
      </c>
      <c r="ON60" s="46">
        <v>-9999</v>
      </c>
      <c r="OO60" s="46">
        <v>-9999</v>
      </c>
      <c r="OP60" s="47">
        <v>0.68260263157894752</v>
      </c>
      <c r="OQ60" s="47">
        <v>0.27439736842105267</v>
      </c>
      <c r="OR60" s="47">
        <v>4.5692105263157902E-2</v>
      </c>
      <c r="OS60" s="47">
        <v>8.0028947368421047E-2</v>
      </c>
      <c r="OT60" s="47">
        <v>8.4394736842105259E-2</v>
      </c>
      <c r="OU60" s="47">
        <v>7.7892105263157874E-2</v>
      </c>
      <c r="OV60" s="47">
        <v>0.78899794736842122</v>
      </c>
      <c r="OW60" s="47">
        <v>0.87323157894736825</v>
      </c>
      <c r="OX60" s="47">
        <v>0.54656581578947361</v>
      </c>
      <c r="OY60" s="47">
        <v>0.71233473684210546</v>
      </c>
      <c r="OZ60" s="47">
        <v>0.42639326315789472</v>
      </c>
      <c r="PA60" s="47">
        <v>0.77929510526315804</v>
      </c>
      <c r="PB60" s="47">
        <v>0.79488431578947361</v>
      </c>
      <c r="PC60" s="47">
        <v>-4.3657894736842109E-3</v>
      </c>
      <c r="PD60" s="47">
        <v>7.5178094210526334</v>
      </c>
      <c r="PE60" s="47">
        <v>0.48832452631578943</v>
      </c>
      <c r="PF60" s="47">
        <v>0.54045007894736841</v>
      </c>
      <c r="PG60" s="47">
        <v>0.64108839473684209</v>
      </c>
      <c r="PH60" s="47">
        <v>0.67762078947368432</v>
      </c>
      <c r="PI60" s="47">
        <f t="shared" si="41"/>
        <v>1.1400062528607413</v>
      </c>
      <c r="PJ60" s="48">
        <v>117.54166666666667</v>
      </c>
      <c r="PK60" s="48">
        <f t="shared" si="55"/>
        <v>85.458333333333329</v>
      </c>
      <c r="PL60" s="45">
        <f t="shared" si="42"/>
        <v>74.624915350877174</v>
      </c>
    </row>
    <row r="61" spans="1:428" x14ac:dyDescent="0.25">
      <c r="A61" s="45">
        <v>60</v>
      </c>
      <c r="B61" s="45">
        <v>8</v>
      </c>
      <c r="C61" s="45">
        <v>308</v>
      </c>
      <c r="D61" s="45">
        <v>3</v>
      </c>
      <c r="E61" s="45" t="s">
        <v>64</v>
      </c>
      <c r="F61" s="45">
        <v>8</v>
      </c>
      <c r="G61" s="45">
        <f t="shared" si="7"/>
        <v>116.48000000000002</v>
      </c>
      <c r="H61" s="46">
        <v>104</v>
      </c>
      <c r="I61" s="46">
        <v>-9999</v>
      </c>
      <c r="J61" s="46">
        <v>-9999</v>
      </c>
      <c r="K61" s="46">
        <v>-9999</v>
      </c>
      <c r="L61" s="46">
        <v>-9999</v>
      </c>
      <c r="M61" s="46">
        <v>-9999</v>
      </c>
      <c r="N61" s="46">
        <v>-9999</v>
      </c>
      <c r="O61" s="48">
        <v>9.6999999999999993</v>
      </c>
      <c r="P61" s="48">
        <v>9.6999999999999993</v>
      </c>
      <c r="Q61" s="48">
        <v>9.6999999999999993</v>
      </c>
      <c r="R61" s="48">
        <v>29.333333333333332</v>
      </c>
      <c r="S61" s="48">
        <v>38</v>
      </c>
      <c r="T61" s="48">
        <v>35.666666666666664</v>
      </c>
      <c r="U61" s="48">
        <v>49.333333333333336</v>
      </c>
      <c r="V61" s="48">
        <v>54.666666666666664</v>
      </c>
      <c r="W61" s="48">
        <v>65.666666666666671</v>
      </c>
      <c r="X61" s="48">
        <v>63</v>
      </c>
      <c r="Y61" s="48">
        <v>72.333333333333329</v>
      </c>
      <c r="Z61" s="48">
        <v>74</v>
      </c>
      <c r="AA61" s="48">
        <v>86</v>
      </c>
      <c r="AB61" s="48">
        <v>82.666666666666671</v>
      </c>
      <c r="AC61" s="48">
        <v>91.666666666666671</v>
      </c>
      <c r="AD61" s="48">
        <v>84</v>
      </c>
      <c r="AE61" s="48">
        <v>96.333333333333329</v>
      </c>
      <c r="AF61" s="48">
        <f t="shared" si="8"/>
        <v>80.222222222222229</v>
      </c>
      <c r="AG61" s="48">
        <f t="shared" si="9"/>
        <v>80.222222222222229</v>
      </c>
      <c r="AH61" s="48">
        <v>84</v>
      </c>
      <c r="AI61" s="48">
        <v>97.666666666666671</v>
      </c>
      <c r="AJ61" s="48">
        <v>131</v>
      </c>
      <c r="AK61" s="48">
        <v>147</v>
      </c>
      <c r="AL61" s="48">
        <v>166</v>
      </c>
      <c r="AM61" s="48">
        <v>171</v>
      </c>
      <c r="AN61" s="48">
        <v>178</v>
      </c>
      <c r="AO61" s="48">
        <v>189</v>
      </c>
      <c r="AP61" s="48">
        <v>199</v>
      </c>
      <c r="AQ61" s="48">
        <v>199</v>
      </c>
      <c r="AR61" s="48">
        <v>201</v>
      </c>
      <c r="AS61" s="48">
        <v>203</v>
      </c>
      <c r="AT61" s="43">
        <v>-9999</v>
      </c>
      <c r="AU61" s="43">
        <v>-9999</v>
      </c>
      <c r="AV61" s="43">
        <v>-9999</v>
      </c>
      <c r="AW61" s="43">
        <v>-9999</v>
      </c>
      <c r="AX61" s="43">
        <v>-9999</v>
      </c>
      <c r="AY61" s="43">
        <v>-9999</v>
      </c>
      <c r="AZ61" s="43">
        <v>-9999</v>
      </c>
      <c r="BA61" s="43">
        <v>-9999</v>
      </c>
      <c r="BB61" s="43">
        <v>-9999</v>
      </c>
      <c r="BC61" s="43">
        <v>-9999</v>
      </c>
      <c r="BD61" s="43">
        <v>-9999</v>
      </c>
      <c r="BE61" s="43">
        <v>-9999</v>
      </c>
      <c r="BF61" s="43">
        <v>-9999</v>
      </c>
      <c r="BG61" s="43">
        <v>-9999</v>
      </c>
      <c r="BH61" s="43">
        <v>-9999</v>
      </c>
      <c r="BI61" s="43">
        <v>-9999</v>
      </c>
      <c r="BJ61" s="43">
        <v>-9999</v>
      </c>
      <c r="BK61" s="43">
        <v>-9999</v>
      </c>
      <c r="BL61" s="43">
        <v>-9999</v>
      </c>
      <c r="BM61" s="43">
        <v>-9999</v>
      </c>
      <c r="BN61" s="43">
        <v>-9999</v>
      </c>
      <c r="BO61" s="43">
        <v>-9999</v>
      </c>
      <c r="BP61" s="43">
        <v>-9999</v>
      </c>
      <c r="BQ61" s="43">
        <v>-9999</v>
      </c>
      <c r="BR61" s="43">
        <v>-9999</v>
      </c>
      <c r="BS61" s="43">
        <v>-9999</v>
      </c>
      <c r="BT61" s="43">
        <v>-9999</v>
      </c>
      <c r="BU61" s="43">
        <v>-9999</v>
      </c>
      <c r="BV61" s="43">
        <v>-9999</v>
      </c>
      <c r="BW61" s="43">
        <v>-9999</v>
      </c>
      <c r="BX61" s="48">
        <v>233.07</v>
      </c>
      <c r="BY61" s="45">
        <v>10</v>
      </c>
      <c r="BZ61" s="45">
        <v>218.45999999999998</v>
      </c>
      <c r="CA61" s="45">
        <v>105</v>
      </c>
      <c r="CB61" s="45">
        <v>95.649999999999991</v>
      </c>
      <c r="CC61" s="45">
        <v>219.45</v>
      </c>
      <c r="CD61" s="45">
        <v>126.07999999999998</v>
      </c>
      <c r="CE61" s="45">
        <v>90.84</v>
      </c>
      <c r="CF61" s="48">
        <f t="shared" si="10"/>
        <v>890.58823529411768</v>
      </c>
      <c r="CG61" s="48">
        <f t="shared" si="11"/>
        <v>795.16806722689068</v>
      </c>
      <c r="CH61" s="48">
        <f t="shared" si="51"/>
        <v>2285</v>
      </c>
      <c r="CI61" s="48">
        <f t="shared" si="1"/>
        <v>2141.7647058823532</v>
      </c>
      <c r="CJ61" s="48">
        <f t="shared" si="12"/>
        <v>937.74509803921558</v>
      </c>
      <c r="CK61" s="48">
        <f t="shared" si="12"/>
        <v>2151.4705882352941</v>
      </c>
      <c r="CL61" s="48">
        <f t="shared" si="13"/>
        <v>7515.9803921568637</v>
      </c>
      <c r="CM61" s="48">
        <f t="shared" si="14"/>
        <v>1236.0784313725487</v>
      </c>
      <c r="CN61" s="48">
        <v>72.69</v>
      </c>
      <c r="CO61" s="48">
        <v>50.39</v>
      </c>
      <c r="CP61" s="48">
        <f t="shared" si="15"/>
        <v>2.9999999999999858</v>
      </c>
      <c r="CQ61" s="45">
        <v>3.16</v>
      </c>
      <c r="CR61" s="45">
        <f t="shared" si="16"/>
        <v>72.206000000000003</v>
      </c>
      <c r="CS61" s="45">
        <v>1.1299999999999999</v>
      </c>
      <c r="CT61" s="45">
        <f t="shared" si="17"/>
        <v>24.201941176470591</v>
      </c>
      <c r="CU61" s="45">
        <v>1.88</v>
      </c>
      <c r="CV61" s="45">
        <f t="shared" si="18"/>
        <v>17.629607843137251</v>
      </c>
      <c r="CW61" s="45">
        <v>3.78</v>
      </c>
      <c r="CX61" s="45">
        <f t="shared" si="19"/>
        <v>46.723764705882338</v>
      </c>
      <c r="CY61" s="48">
        <f t="shared" si="20"/>
        <v>160.76131372549017</v>
      </c>
      <c r="CZ61" s="48">
        <f t="shared" si="21"/>
        <v>143.53688725490193</v>
      </c>
      <c r="DA61" s="45">
        <v>18.3</v>
      </c>
      <c r="DB61" s="48">
        <v>5.57</v>
      </c>
      <c r="DC61" s="45">
        <f t="shared" si="22"/>
        <v>4380.3182845840738</v>
      </c>
      <c r="DD61" s="45">
        <v>2.08</v>
      </c>
      <c r="DE61" s="45">
        <f t="shared" si="23"/>
        <v>0.3734290843806104</v>
      </c>
      <c r="DF61" s="45">
        <f t="shared" si="24"/>
        <v>1635.7382463078766</v>
      </c>
      <c r="DG61" s="46">
        <v>-9999</v>
      </c>
      <c r="DH61" s="45">
        <v>3840.6111111111109</v>
      </c>
      <c r="DI61" s="45">
        <f t="shared" si="25"/>
        <v>1421.026111111111</v>
      </c>
      <c r="DJ61" s="45">
        <f t="shared" si="26"/>
        <v>1619.9697666666664</v>
      </c>
      <c r="DK61" s="46">
        <v>-9999</v>
      </c>
      <c r="DL61" s="47">
        <v>2.7</v>
      </c>
      <c r="DM61" s="47">
        <f t="shared" si="27"/>
        <v>2.64</v>
      </c>
      <c r="DN61" s="47">
        <v>2683</v>
      </c>
      <c r="DO61" s="47">
        <f t="shared" si="52"/>
        <v>0.47396768402154399</v>
      </c>
      <c r="DP61" s="45">
        <f t="shared" si="53"/>
        <v>2123.3140697265708</v>
      </c>
      <c r="DQ61" s="45">
        <f t="shared" si="54"/>
        <v>2109.9450552134776</v>
      </c>
      <c r="DR61" s="47">
        <v>0.52295625000000001</v>
      </c>
      <c r="DS61" s="47">
        <v>0.37744374999999997</v>
      </c>
      <c r="DT61" s="47">
        <v>0.38279374999999999</v>
      </c>
      <c r="DU61" s="47">
        <v>0.32896875000000003</v>
      </c>
      <c r="DV61" s="47">
        <v>0.19818125</v>
      </c>
      <c r="DW61" s="47">
        <v>0.18024375000000004</v>
      </c>
      <c r="DX61" s="47">
        <v>0.22744</v>
      </c>
      <c r="DY61" s="47">
        <v>0.15448675000000003</v>
      </c>
      <c r="DZ61" s="47">
        <v>6.8581000000000003E-2</v>
      </c>
      <c r="EA61" s="47">
        <v>-7.066750000000001E-3</v>
      </c>
      <c r="EB61" s="47">
        <v>0.16137550000000003</v>
      </c>
      <c r="EC61" s="47">
        <v>0.45010337499999997</v>
      </c>
      <c r="ED61" s="47">
        <v>0.48710799999999999</v>
      </c>
      <c r="EE61" s="47">
        <v>0.13078749999999997</v>
      </c>
      <c r="EF61" s="47">
        <v>0.58949793750000001</v>
      </c>
      <c r="EG61" s="47">
        <v>1.046634625</v>
      </c>
      <c r="EH61" s="47">
        <v>0.70914618749999991</v>
      </c>
      <c r="EI61" s="47">
        <v>1.0398881875000001</v>
      </c>
      <c r="EJ61" s="47">
        <v>0.7491438749999999</v>
      </c>
      <c r="EK61" s="45">
        <v>0.57565000000000011</v>
      </c>
      <c r="EL61" s="45">
        <v>0.42312083333333317</v>
      </c>
      <c r="EM61" s="45">
        <v>0.41903333333333342</v>
      </c>
      <c r="EN61" s="45">
        <v>0.38095000000000007</v>
      </c>
      <c r="EO61" s="45">
        <v>0.2664125</v>
      </c>
      <c r="EP61" s="45">
        <v>0.24076249999999993</v>
      </c>
      <c r="EQ61" s="45">
        <v>0.20340933333333339</v>
      </c>
      <c r="ER61" s="45">
        <v>0.15728404166666668</v>
      </c>
      <c r="ES61" s="45">
        <v>5.2238916666666683E-2</v>
      </c>
      <c r="ET61" s="45">
        <v>4.6020416666666657E-3</v>
      </c>
      <c r="EU61" s="45">
        <v>0.15278929166666663</v>
      </c>
      <c r="EV61" s="45">
        <v>0.36706929166666674</v>
      </c>
      <c r="EW61" s="45">
        <v>0.41003050000000008</v>
      </c>
      <c r="EX61" s="45">
        <v>0.1145375</v>
      </c>
      <c r="EY61" s="45">
        <v>0.51122404166666657</v>
      </c>
      <c r="EZ61" s="45">
        <v>0.97361754166666625</v>
      </c>
      <c r="FA61" s="45">
        <v>0.75126879166666649</v>
      </c>
      <c r="FB61" s="45">
        <v>0.97676070833333373</v>
      </c>
      <c r="FC61" s="45">
        <v>0.78384141666666651</v>
      </c>
      <c r="FD61" s="47">
        <v>0.65334102564102559</v>
      </c>
      <c r="FE61" s="47">
        <v>0.4550153846153846</v>
      </c>
      <c r="FF61" s="47">
        <v>0.45373076923076933</v>
      </c>
      <c r="FG61" s="47">
        <v>0.39958717948717942</v>
      </c>
      <c r="FH61" s="47">
        <v>0.2909205128205129</v>
      </c>
      <c r="FI61" s="47">
        <v>0.25571538461538473</v>
      </c>
      <c r="FJ61" s="47">
        <v>0.24098456410256405</v>
      </c>
      <c r="FK61" s="47">
        <v>0.18022689743589745</v>
      </c>
      <c r="FL61" s="47">
        <v>6.481566666666666E-2</v>
      </c>
      <c r="FM61" s="47">
        <v>1.3068461538461532E-3</v>
      </c>
      <c r="FN61" s="47">
        <v>0.178967358974359</v>
      </c>
      <c r="FO61" s="47">
        <v>0.38372051282051289</v>
      </c>
      <c r="FP61" s="47">
        <v>0.43731900000000007</v>
      </c>
      <c r="FQ61" s="47">
        <v>0.10866666666666663</v>
      </c>
      <c r="FR61" s="47">
        <v>0.63554423076923072</v>
      </c>
      <c r="FS61" s="47">
        <v>0.99496597435897405</v>
      </c>
      <c r="FT61" s="47">
        <v>0.74299882051282029</v>
      </c>
      <c r="FU61" s="47">
        <v>0.99557484615384595</v>
      </c>
      <c r="FV61" s="47">
        <v>0.78179600000000016</v>
      </c>
      <c r="FW61" s="47">
        <v>0.67077727272727272</v>
      </c>
      <c r="FX61" s="47">
        <v>0.43269545454545461</v>
      </c>
      <c r="FY61" s="47">
        <v>0.43681363636363635</v>
      </c>
      <c r="FZ61" s="47">
        <v>0.3849636363636364</v>
      </c>
      <c r="GA61" s="47">
        <v>0.28193636363636365</v>
      </c>
      <c r="GB61" s="47">
        <v>0.24281363636363631</v>
      </c>
      <c r="GC61" s="47">
        <v>0.27059672727272727</v>
      </c>
      <c r="GD61" s="47">
        <v>0.21107399999999998</v>
      </c>
      <c r="GE61" s="47">
        <v>5.8348772727272728E-2</v>
      </c>
      <c r="GF61" s="47">
        <v>-4.7900454545454539E-3</v>
      </c>
      <c r="GG61" s="47">
        <v>0.21566054545454547</v>
      </c>
      <c r="GH61" s="47">
        <v>0.40802299999999986</v>
      </c>
      <c r="GI61" s="47">
        <v>0.46832272727272722</v>
      </c>
      <c r="GJ61" s="47">
        <v>0.10302727272727273</v>
      </c>
      <c r="GK61" s="47">
        <v>0.74265972727272722</v>
      </c>
      <c r="GL61" s="47">
        <v>1.0242065454545455</v>
      </c>
      <c r="GM61" s="47">
        <v>0.79726822727272728</v>
      </c>
      <c r="GN61" s="47">
        <v>1.0197630454545452</v>
      </c>
      <c r="GO61" s="47">
        <v>0.83307572727272727</v>
      </c>
      <c r="GP61" s="47">
        <v>0.57070370370370349</v>
      </c>
      <c r="GQ61" s="47">
        <v>0.36834074074074069</v>
      </c>
      <c r="GR61" s="47">
        <v>0.32547407407407397</v>
      </c>
      <c r="GS61" s="47">
        <v>0.3274481481481481</v>
      </c>
      <c r="GT61" s="47">
        <v>0.22503703703703706</v>
      </c>
      <c r="GU61" s="47">
        <v>0.19663703703703703</v>
      </c>
      <c r="GV61" s="47">
        <v>0.27007018518518516</v>
      </c>
      <c r="GW61" s="47">
        <v>0.27331277777777779</v>
      </c>
      <c r="GX61" s="47">
        <v>5.8973444444444439E-2</v>
      </c>
      <c r="GY61" s="47">
        <v>6.2396888888888884E-2</v>
      </c>
      <c r="GZ61" s="47">
        <v>0.214881962962963</v>
      </c>
      <c r="HA61" s="47">
        <v>0.43378459259259261</v>
      </c>
      <c r="HB61" s="47">
        <v>0.48685470370370371</v>
      </c>
      <c r="HC61" s="47">
        <v>0.10241111111111112</v>
      </c>
      <c r="HD61" s="47">
        <v>0.74910925925925942</v>
      </c>
      <c r="HE61" s="47">
        <v>0.79931600000000014</v>
      </c>
      <c r="HF61" s="47">
        <v>0.80698640740740746</v>
      </c>
      <c r="HG61" s="47">
        <v>0.83444666666666634</v>
      </c>
      <c r="HH61" s="47">
        <v>0.84133211111111106</v>
      </c>
      <c r="HI61" s="45">
        <v>0.5418599999999999</v>
      </c>
      <c r="HJ61" s="45">
        <v>0.31282666666666664</v>
      </c>
      <c r="HK61" s="45">
        <v>0.24893333333333331</v>
      </c>
      <c r="HL61" s="45">
        <v>0.23493666666666668</v>
      </c>
      <c r="HM61" s="45">
        <v>0.19128000000000001</v>
      </c>
      <c r="HN61" s="45">
        <v>0.16864000000000001</v>
      </c>
      <c r="HO61" s="45">
        <v>0.39150059999999998</v>
      </c>
      <c r="HP61" s="45">
        <v>0.36901373333333343</v>
      </c>
      <c r="HQ61" s="45">
        <v>0.14245953333333339</v>
      </c>
      <c r="HR61" s="45">
        <v>0.11648126666666665</v>
      </c>
      <c r="HS61" s="45">
        <v>0.26585826666666657</v>
      </c>
      <c r="HT61" s="45">
        <v>0.47526860000000015</v>
      </c>
      <c r="HU61" s="45">
        <v>0.52251483333333315</v>
      </c>
      <c r="HV61" s="45">
        <v>4.3656666666666684E-2</v>
      </c>
      <c r="HW61" s="45">
        <v>1.3366625000000001</v>
      </c>
      <c r="HX61" s="45">
        <v>0.74405286666666637</v>
      </c>
      <c r="HY61" s="45">
        <v>0.69606303333333353</v>
      </c>
      <c r="HZ61" s="45">
        <v>0.79844993333333314</v>
      </c>
      <c r="IA61" s="45">
        <v>0.76094606666666686</v>
      </c>
      <c r="IB61" s="48">
        <v>46.263684210999998</v>
      </c>
      <c r="IC61" s="48">
        <v>42.83</v>
      </c>
      <c r="ID61" s="48">
        <v>106.44210526000001</v>
      </c>
      <c r="IE61" s="48">
        <f t="shared" si="47"/>
        <v>24.557894739999995</v>
      </c>
      <c r="IF61" s="48">
        <f t="shared" si="29"/>
        <v>9.0622004208144293</v>
      </c>
      <c r="IG61" s="47">
        <v>0.51880000000000004</v>
      </c>
      <c r="IH61" s="47">
        <v>0.28420000000000001</v>
      </c>
      <c r="II61" s="47">
        <v>0.17150000000000001</v>
      </c>
      <c r="IJ61" s="47">
        <v>0.18140000000000001</v>
      </c>
      <c r="IK61" s="47">
        <v>0.1489</v>
      </c>
      <c r="IL61" s="47">
        <v>0.13220000000000001</v>
      </c>
      <c r="IM61" s="47">
        <v>0.47370000000000001</v>
      </c>
      <c r="IN61" s="47">
        <v>0.498</v>
      </c>
      <c r="IO61" s="47">
        <v>0.21970000000000001</v>
      </c>
      <c r="IP61" s="47">
        <v>0.2492</v>
      </c>
      <c r="IQ61" s="47">
        <v>0.28770000000000001</v>
      </c>
      <c r="IR61" s="47">
        <v>0.54810000000000003</v>
      </c>
      <c r="IS61" s="47">
        <v>0.58799999999999997</v>
      </c>
      <c r="IT61" s="47">
        <v>3.2599999999999997E-2</v>
      </c>
      <c r="IU61" s="47">
        <v>1.9093</v>
      </c>
      <c r="IV61" s="47">
        <v>0.58620000000000005</v>
      </c>
      <c r="IW61" s="47">
        <v>0.61819999999999997</v>
      </c>
      <c r="IX61" s="47">
        <v>0.67800000000000005</v>
      </c>
      <c r="IY61" s="47">
        <v>0.70430000000000004</v>
      </c>
      <c r="IZ61" s="48">
        <v>37.234999999999999</v>
      </c>
      <c r="JA61" s="48">
        <v>37.321249999999999</v>
      </c>
      <c r="JB61" s="48">
        <v>109.0625</v>
      </c>
      <c r="JC61" s="48">
        <f t="shared" si="30"/>
        <v>37.9375</v>
      </c>
      <c r="JD61" s="48">
        <f t="shared" si="31"/>
        <v>18.892875</v>
      </c>
      <c r="JE61" s="47">
        <v>0.42397307692307684</v>
      </c>
      <c r="JF61" s="47">
        <v>0.21096923076923077</v>
      </c>
      <c r="JG61" s="47">
        <v>0.11568076923076924</v>
      </c>
      <c r="JH61" s="47">
        <v>0.12522307692307694</v>
      </c>
      <c r="JI61" s="47">
        <v>0.10026153846153849</v>
      </c>
      <c r="JJ61" s="47">
        <v>8.7123076923076914E-2</v>
      </c>
      <c r="JK61" s="47">
        <v>0.53874857692307698</v>
      </c>
      <c r="JL61" s="47">
        <v>0.56819369230769223</v>
      </c>
      <c r="JM61" s="47">
        <v>0.25438746153846153</v>
      </c>
      <c r="JN61" s="47">
        <v>0.29316707692307697</v>
      </c>
      <c r="JO61" s="47">
        <v>0.33278030769230771</v>
      </c>
      <c r="JP61" s="47">
        <v>0.6138666153846154</v>
      </c>
      <c r="JQ61" s="47">
        <v>0.65530030769230763</v>
      </c>
      <c r="JR61" s="47">
        <v>2.4961538461538462E-2</v>
      </c>
      <c r="JS61" s="47">
        <v>2.4377688076923079</v>
      </c>
      <c r="JT61" s="47">
        <v>0.59052761538461529</v>
      </c>
      <c r="JU61" s="47">
        <v>0.62322357692307695</v>
      </c>
      <c r="JV61" s="47">
        <v>0.69202119230769221</v>
      </c>
      <c r="JW61" s="47">
        <v>0.71728561538461533</v>
      </c>
      <c r="JX61" s="48">
        <v>39.380769231000002</v>
      </c>
      <c r="JY61" s="48">
        <v>40.171538462000001</v>
      </c>
      <c r="JZ61" s="48">
        <v>127.60769231</v>
      </c>
      <c r="KA61" s="48">
        <f t="shared" si="32"/>
        <v>38.392307689999996</v>
      </c>
      <c r="KB61" s="48">
        <f t="shared" si="33"/>
        <v>21.814267062594105</v>
      </c>
      <c r="KC61" s="47">
        <v>0.48501499999999997</v>
      </c>
      <c r="KD61" s="47">
        <v>0.22386666666666669</v>
      </c>
      <c r="KE61" s="47">
        <v>0.10447333333333335</v>
      </c>
      <c r="KF61" s="47">
        <v>0.11541000000000005</v>
      </c>
      <c r="KG61" s="47">
        <v>0.10160166666666663</v>
      </c>
      <c r="KH61" s="47">
        <v>8.4091666666666648E-2</v>
      </c>
      <c r="KI61" s="47">
        <v>0.60911111666666673</v>
      </c>
      <c r="KJ61" s="47">
        <v>0.64095278333333328</v>
      </c>
      <c r="KK61" s="47">
        <v>0.3160714</v>
      </c>
      <c r="KL61" s="47">
        <v>0.36208236666666654</v>
      </c>
      <c r="KM61" s="47">
        <v>0.36649026666666656</v>
      </c>
      <c r="KN61" s="47">
        <v>0.64877375000000004</v>
      </c>
      <c r="KO61" s="47">
        <v>0.70016909999999999</v>
      </c>
      <c r="KP61" s="47">
        <v>1.3808333333333334E-2</v>
      </c>
      <c r="KQ61" s="47">
        <v>3.2541531666666668</v>
      </c>
      <c r="KR61" s="47">
        <v>0.57653503333333334</v>
      </c>
      <c r="KS61" s="47">
        <v>0.60732881666666638</v>
      </c>
      <c r="KT61" s="47">
        <v>0.68977970000000033</v>
      </c>
      <c r="KU61" s="47">
        <v>0.71277578333333358</v>
      </c>
      <c r="KV61" s="48">
        <v>38.533157895000002</v>
      </c>
      <c r="KW61" s="48">
        <v>40.364210526000001</v>
      </c>
      <c r="KX61" s="48">
        <v>114.24210526</v>
      </c>
      <c r="KY61" s="48">
        <f t="shared" si="44"/>
        <v>56.757894739999998</v>
      </c>
      <c r="KZ61" s="48">
        <f t="shared" si="45"/>
        <v>36.379130609743356</v>
      </c>
      <c r="LA61" s="47">
        <v>0.55603783783783789</v>
      </c>
      <c r="LB61" s="47">
        <v>0.24904594594594592</v>
      </c>
      <c r="LC61" s="47">
        <v>7.8916216216216209E-2</v>
      </c>
      <c r="LD61" s="47">
        <v>0.10814864864864862</v>
      </c>
      <c r="LE61" s="47">
        <v>0.10459459459459462</v>
      </c>
      <c r="LF61" s="47">
        <v>9.2621621621621644E-2</v>
      </c>
      <c r="LG61" s="47">
        <v>0.67231129729729733</v>
      </c>
      <c r="LH61" s="47">
        <v>0.74921381081081084</v>
      </c>
      <c r="LI61" s="47">
        <v>0.39195935135135135</v>
      </c>
      <c r="LJ61" s="47">
        <v>0.51615832432432451</v>
      </c>
      <c r="LK61" s="47">
        <v>0.38105478378378371</v>
      </c>
      <c r="LL61" s="47">
        <v>0.68161216216216214</v>
      </c>
      <c r="LM61" s="47">
        <v>0.71256683783783814</v>
      </c>
      <c r="LN61" s="47">
        <v>3.5540540540540525E-3</v>
      </c>
      <c r="LO61" s="47">
        <v>4.1435411621621618</v>
      </c>
      <c r="LP61" s="47">
        <v>0.50933872972972971</v>
      </c>
      <c r="LQ61" s="47">
        <v>0.56726491891891895</v>
      </c>
      <c r="LR61" s="47">
        <v>0.64436043243243246</v>
      </c>
      <c r="LS61" s="47">
        <v>0.68629618918918944</v>
      </c>
      <c r="LT61" s="47">
        <f t="shared" si="34"/>
        <v>0.44797053168240675</v>
      </c>
      <c r="LU61" s="48">
        <v>43.951818181999997</v>
      </c>
      <c r="LV61" s="48">
        <v>42.83</v>
      </c>
      <c r="LW61" s="48">
        <v>115.80909090999999</v>
      </c>
      <c r="LX61" s="48">
        <f t="shared" si="56"/>
        <v>73.190909090000005</v>
      </c>
      <c r="LY61" s="48">
        <f t="shared" si="35"/>
        <v>54.835639916026523</v>
      </c>
      <c r="LZ61" s="47">
        <v>0.50367200000000012</v>
      </c>
      <c r="MA61" s="47">
        <v>0.21115200000000001</v>
      </c>
      <c r="MB61" s="47">
        <v>7.1999999999999995E-2</v>
      </c>
      <c r="MC61" s="47">
        <v>9.3743999999999994E-2</v>
      </c>
      <c r="MD61" s="47">
        <v>8.3072000000000021E-2</v>
      </c>
      <c r="ME61" s="47">
        <v>7.4284000000000003E-2</v>
      </c>
      <c r="MF61" s="47">
        <v>0.68194712000000013</v>
      </c>
      <c r="MG61" s="47">
        <v>0.74602716000000002</v>
      </c>
      <c r="MH61" s="47">
        <v>0.38038971999999993</v>
      </c>
      <c r="MI61" s="47">
        <v>0.48717983999999992</v>
      </c>
      <c r="MJ61" s="47">
        <v>0.40866155999999998</v>
      </c>
      <c r="MK61" s="47">
        <v>0.71322439999999998</v>
      </c>
      <c r="ML61" s="47">
        <v>0.74030415999999977</v>
      </c>
      <c r="MM61" s="47">
        <v>1.0671999999999999E-2</v>
      </c>
      <c r="MN61" s="47">
        <v>4.382737080000001</v>
      </c>
      <c r="MO61" s="47">
        <v>0.54933539999999992</v>
      </c>
      <c r="MP61" s="47">
        <v>0.60104688000000006</v>
      </c>
      <c r="MQ61" s="47">
        <v>0.67990951999999982</v>
      </c>
      <c r="MR61" s="47">
        <v>0.71664744000000002</v>
      </c>
      <c r="MS61" s="47">
        <f t="shared" si="36"/>
        <v>0.33922272640000001</v>
      </c>
      <c r="MT61" s="46">
        <v>-9999</v>
      </c>
      <c r="MU61" s="46">
        <v>-9999</v>
      </c>
      <c r="MV61" s="46">
        <v>-9999</v>
      </c>
      <c r="MW61" s="46">
        <v>-9999</v>
      </c>
      <c r="MX61" s="46">
        <v>-9999</v>
      </c>
      <c r="MY61" s="47">
        <v>0.45532121212121207</v>
      </c>
      <c r="MZ61" s="47">
        <v>0.19450303030303034</v>
      </c>
      <c r="NA61" s="47">
        <v>6.9912121212121231E-2</v>
      </c>
      <c r="NB61" s="47">
        <v>8.4678787878787895E-2</v>
      </c>
      <c r="NC61" s="47">
        <v>8.2524242424242417E-2</v>
      </c>
      <c r="ND61" s="47">
        <v>6.933030303030302E-2</v>
      </c>
      <c r="NE61" s="47">
        <v>0.6829649090909089</v>
      </c>
      <c r="NF61" s="47">
        <v>0.73024999999999973</v>
      </c>
      <c r="NG61" s="47">
        <v>0.39060178787878791</v>
      </c>
      <c r="NH61" s="47">
        <v>0.46860287878787876</v>
      </c>
      <c r="NI61" s="47">
        <v>0.39987912121212121</v>
      </c>
      <c r="NJ61" s="47">
        <v>0.68971036363636373</v>
      </c>
      <c r="NK61" s="47">
        <v>0.73348778787878799</v>
      </c>
      <c r="NL61" s="47">
        <v>2.1545454545454541E-3</v>
      </c>
      <c r="NM61" s="47">
        <v>4.3792891818181818</v>
      </c>
      <c r="NN61" s="47">
        <v>0.5480445757575757</v>
      </c>
      <c r="NO61" s="47">
        <v>0.58585839393939387</v>
      </c>
      <c r="NP61" s="47">
        <v>0.67677575757575748</v>
      </c>
      <c r="NQ61" s="47">
        <v>0.7037735757575756</v>
      </c>
      <c r="NR61" s="47">
        <f t="shared" si="38"/>
        <v>0.28551672342163786</v>
      </c>
      <c r="NS61" s="47">
        <v>0.49076363636363607</v>
      </c>
      <c r="NT61" s="47">
        <v>0.2275409090909091</v>
      </c>
      <c r="NU61" s="47">
        <v>5.9970454545454549E-2</v>
      </c>
      <c r="NV61" s="47">
        <v>8.9154545454545459E-2</v>
      </c>
      <c r="NW61" s="47">
        <v>8.1900000000000001E-2</v>
      </c>
      <c r="NX61" s="47">
        <v>7.111818181818183E-2</v>
      </c>
      <c r="NY61" s="47">
        <v>0.69026877272727272</v>
      </c>
      <c r="NZ61" s="47">
        <v>0.77964347727272776</v>
      </c>
      <c r="OA61" s="47">
        <v>0.43396638636363655</v>
      </c>
      <c r="OB61" s="47">
        <v>0.57906693181818192</v>
      </c>
      <c r="OC61" s="47">
        <v>0.36628695454545457</v>
      </c>
      <c r="OD61" s="47">
        <v>0.71160552272727262</v>
      </c>
      <c r="OE61" s="47">
        <v>0.74504704545454559</v>
      </c>
      <c r="OF61" s="47">
        <v>7.2545454545454554E-3</v>
      </c>
      <c r="OG61" s="47">
        <v>4.5035103409090906</v>
      </c>
      <c r="OH61" s="47">
        <v>0.47039020454545444</v>
      </c>
      <c r="OI61" s="47">
        <v>0.53105470454545456</v>
      </c>
      <c r="OJ61" s="47">
        <v>0.61188697727272723</v>
      </c>
      <c r="OK61" s="47">
        <v>0.65630704545454543</v>
      </c>
      <c r="OL61" s="47">
        <f t="shared" si="39"/>
        <v>0.53078506754359067</v>
      </c>
      <c r="OM61" s="47">
        <v>138.96428571428572</v>
      </c>
      <c r="ON61" s="48">
        <f>AR61-OM61+2</f>
        <v>64.035714285714278</v>
      </c>
      <c r="OO61" s="48">
        <f t="shared" si="40"/>
        <v>49.925026955357168</v>
      </c>
      <c r="OP61" s="47">
        <v>0.53054634146341451</v>
      </c>
      <c r="OQ61" s="47">
        <v>0.22019999999999992</v>
      </c>
      <c r="OR61" s="47">
        <v>4.8595121951219518E-2</v>
      </c>
      <c r="OS61" s="47">
        <v>7.4404878048780487E-2</v>
      </c>
      <c r="OT61" s="47">
        <v>7.5036585365853656E-2</v>
      </c>
      <c r="OU61" s="47">
        <v>6.557317073170732E-2</v>
      </c>
      <c r="OV61" s="47">
        <v>0.75142982926829283</v>
      </c>
      <c r="OW61" s="47">
        <v>0.82943392682926831</v>
      </c>
      <c r="OX61" s="47">
        <v>0.4918153414634146</v>
      </c>
      <c r="OY61" s="47">
        <v>0.63507431707317086</v>
      </c>
      <c r="OZ61" s="47">
        <v>0.41292939024390246</v>
      </c>
      <c r="PA61" s="47">
        <v>0.75021643902439028</v>
      </c>
      <c r="PB61" s="47">
        <v>0.77864880487804888</v>
      </c>
      <c r="PC61" s="47">
        <v>-6.3170731707317058E-4</v>
      </c>
      <c r="PD61" s="47">
        <v>6.1515730975609753</v>
      </c>
      <c r="PE61" s="47">
        <v>0.49825541463414624</v>
      </c>
      <c r="PF61" s="47">
        <v>0.54995490243902445</v>
      </c>
      <c r="PG61" s="47">
        <v>0.64463451219512202</v>
      </c>
      <c r="PH61" s="47">
        <v>0.68122609756097563</v>
      </c>
      <c r="PI61" s="47">
        <f t="shared" si="41"/>
        <v>0.6454676048986141</v>
      </c>
      <c r="PJ61" s="48">
        <v>130.95454545454547</v>
      </c>
      <c r="PK61" s="48">
        <f t="shared" si="55"/>
        <v>72.045454545454533</v>
      </c>
      <c r="PL61" s="45">
        <f t="shared" si="42"/>
        <v>59.756944273835913</v>
      </c>
    </row>
    <row r="62" spans="1:428" x14ac:dyDescent="0.25">
      <c r="A62" s="45">
        <v>61</v>
      </c>
      <c r="B62" s="45">
        <v>8</v>
      </c>
      <c r="C62" s="45">
        <v>208</v>
      </c>
      <c r="D62" s="45">
        <v>2</v>
      </c>
      <c r="E62" s="45" t="s">
        <v>61</v>
      </c>
      <c r="F62" s="45">
        <v>3</v>
      </c>
      <c r="G62" s="45">
        <f t="shared" si="7"/>
        <v>232.96000000000004</v>
      </c>
      <c r="H62" s="46">
        <v>208</v>
      </c>
      <c r="I62" s="45">
        <v>2.0635290690332866</v>
      </c>
      <c r="J62" s="47">
        <v>26.155802037377637</v>
      </c>
      <c r="K62" s="45">
        <v>1.4345901551917219</v>
      </c>
      <c r="L62" s="45">
        <v>36.910031464988506</v>
      </c>
      <c r="M62" s="45">
        <v>0.71371075932385286</v>
      </c>
      <c r="N62" s="47">
        <v>31.092031124228594</v>
      </c>
      <c r="O62" s="48">
        <v>19.5</v>
      </c>
      <c r="P62" s="48">
        <v>19.5</v>
      </c>
      <c r="Q62" s="48">
        <v>19.5</v>
      </c>
      <c r="R62" s="48">
        <v>24</v>
      </c>
      <c r="S62" s="48">
        <v>34.333333333333336</v>
      </c>
      <c r="T62" s="48">
        <v>36</v>
      </c>
      <c r="U62" s="48">
        <v>48.333333333333336</v>
      </c>
      <c r="V62" s="48">
        <v>48.333333333333336</v>
      </c>
      <c r="W62" s="48">
        <v>61.333333333333336</v>
      </c>
      <c r="X62" s="48">
        <v>55</v>
      </c>
      <c r="Y62" s="48">
        <v>64.666666666666671</v>
      </c>
      <c r="Z62" s="48">
        <v>65.666666666666671</v>
      </c>
      <c r="AA62" s="48">
        <v>79</v>
      </c>
      <c r="AB62" s="48">
        <v>79.333333333333329</v>
      </c>
      <c r="AC62" s="48">
        <v>88.333333333333329</v>
      </c>
      <c r="AD62" s="48">
        <v>79.333333333333329</v>
      </c>
      <c r="AE62" s="48">
        <v>92.333333333333329</v>
      </c>
      <c r="AF62" s="48">
        <f t="shared" si="8"/>
        <v>74.777777777777771</v>
      </c>
      <c r="AG62" s="48">
        <f t="shared" si="9"/>
        <v>74.777777777777771</v>
      </c>
      <c r="AH62" s="48">
        <v>72.666666666666671</v>
      </c>
      <c r="AI62" s="48">
        <v>82</v>
      </c>
      <c r="AJ62" s="48">
        <v>131</v>
      </c>
      <c r="AK62" s="48">
        <v>147</v>
      </c>
      <c r="AL62" s="48">
        <v>166</v>
      </c>
      <c r="AM62" s="48">
        <v>171</v>
      </c>
      <c r="AN62" s="48">
        <v>178</v>
      </c>
      <c r="AO62" s="48">
        <v>189</v>
      </c>
      <c r="AP62" s="48">
        <v>199</v>
      </c>
      <c r="AQ62" s="48">
        <v>199</v>
      </c>
      <c r="AR62" s="48">
        <v>201</v>
      </c>
      <c r="AS62" s="48">
        <v>203</v>
      </c>
      <c r="AT62" s="49">
        <v>48.9</v>
      </c>
      <c r="AU62" s="49">
        <v>39.9</v>
      </c>
      <c r="AV62" s="49">
        <v>41.7</v>
      </c>
      <c r="AW62" s="49">
        <v>45.4</v>
      </c>
      <c r="AX62" s="49">
        <v>42.4</v>
      </c>
      <c r="AY62" s="49">
        <v>36.22</v>
      </c>
      <c r="AZ62" s="49">
        <v>44</v>
      </c>
      <c r="BA62" s="49">
        <v>43.5</v>
      </c>
      <c r="BB62" s="49">
        <v>44.3</v>
      </c>
      <c r="BC62" s="49">
        <v>41.5</v>
      </c>
      <c r="BD62" s="45">
        <v>4.07</v>
      </c>
      <c r="BE62" s="45">
        <v>5.35</v>
      </c>
      <c r="BF62" s="45">
        <v>4.7300000000000004</v>
      </c>
      <c r="BG62" s="45">
        <v>4.54</v>
      </c>
      <c r="BH62" s="45">
        <v>4.12</v>
      </c>
      <c r="BI62" s="45">
        <v>4.05</v>
      </c>
      <c r="BJ62" s="45">
        <v>4.17</v>
      </c>
      <c r="BK62" s="45">
        <v>4.34</v>
      </c>
      <c r="BL62" s="45">
        <v>3.94</v>
      </c>
      <c r="BM62" s="45">
        <v>3.57</v>
      </c>
      <c r="BN62" s="45">
        <v>30241.916167664669</v>
      </c>
      <c r="BO62" s="45">
        <v>18518.7</v>
      </c>
      <c r="BP62" s="49">
        <v>15948.448448448446</v>
      </c>
      <c r="BQ62" s="45">
        <v>10738.507462686566</v>
      </c>
      <c r="BR62" s="45">
        <v>8335.7569721115542</v>
      </c>
      <c r="BS62" s="45">
        <v>7526.5797392176546</v>
      </c>
      <c r="BT62" s="49">
        <v>14444.344344344345</v>
      </c>
      <c r="BU62" s="49">
        <v>9480.4804804804789</v>
      </c>
      <c r="BV62" s="49">
        <v>5688.5572139303476</v>
      </c>
      <c r="BW62" s="49">
        <v>1129.8379408960916</v>
      </c>
      <c r="BX62" s="48">
        <v>203.81</v>
      </c>
      <c r="BY62" s="45">
        <v>13</v>
      </c>
      <c r="BZ62" s="45">
        <v>187.39999999999998</v>
      </c>
      <c r="CA62" s="45">
        <v>83</v>
      </c>
      <c r="CB62" s="45">
        <v>75.940000000000012</v>
      </c>
      <c r="CC62" s="45">
        <v>251.82999999999998</v>
      </c>
      <c r="CD62" s="45">
        <v>142.81</v>
      </c>
      <c r="CE62" s="45">
        <v>113.3</v>
      </c>
      <c r="CF62" s="48">
        <f t="shared" si="10"/>
        <v>1110.7843137254902</v>
      </c>
      <c r="CG62" s="48">
        <f t="shared" si="11"/>
        <v>991.77170868347332</v>
      </c>
      <c r="CH62" s="48">
        <f t="shared" si="51"/>
        <v>1998.1372549019609</v>
      </c>
      <c r="CI62" s="48">
        <f t="shared" si="1"/>
        <v>1837.2549019607841</v>
      </c>
      <c r="CJ62" s="48">
        <f t="shared" si="12"/>
        <v>744.50980392156873</v>
      </c>
      <c r="CK62" s="48">
        <f t="shared" si="12"/>
        <v>2468.9215686274511</v>
      </c>
      <c r="CL62" s="48">
        <f t="shared" si="13"/>
        <v>7048.8235294117649</v>
      </c>
      <c r="CM62" s="48">
        <f t="shared" si="14"/>
        <v>1400.0980392156862</v>
      </c>
      <c r="CN62" s="48">
        <v>80.959999999999994</v>
      </c>
      <c r="CO62" s="48">
        <v>63.82</v>
      </c>
      <c r="CP62" s="48">
        <f t="shared" si="15"/>
        <v>-1.9699999999999918</v>
      </c>
      <c r="CQ62" s="45">
        <v>3.15</v>
      </c>
      <c r="CR62" s="45">
        <f t="shared" si="16"/>
        <v>62.941323529411768</v>
      </c>
      <c r="CS62" s="45">
        <v>1.2</v>
      </c>
      <c r="CT62" s="45">
        <f t="shared" si="17"/>
        <v>22.047058823529408</v>
      </c>
      <c r="CU62" s="45">
        <v>1.61</v>
      </c>
      <c r="CV62" s="45">
        <f t="shared" si="18"/>
        <v>11.986607843137257</v>
      </c>
      <c r="CW62" s="45">
        <v>4.04</v>
      </c>
      <c r="CX62" s="45">
        <f t="shared" si="19"/>
        <v>56.563960784313721</v>
      </c>
      <c r="CY62" s="48">
        <f t="shared" si="20"/>
        <v>153.53895098039214</v>
      </c>
      <c r="CZ62" s="48">
        <f t="shared" si="21"/>
        <v>137.08834908963584</v>
      </c>
      <c r="DA62" s="45">
        <v>18.3</v>
      </c>
      <c r="DB62" s="48">
        <v>4.18</v>
      </c>
      <c r="DC62" s="45">
        <f t="shared" si="22"/>
        <v>3287.2047449840979</v>
      </c>
      <c r="DD62" s="45">
        <v>1.62</v>
      </c>
      <c r="DE62" s="45">
        <f t="shared" si="23"/>
        <v>0.38755980861244027</v>
      </c>
      <c r="DF62" s="45">
        <f t="shared" si="24"/>
        <v>1273.9884418359425</v>
      </c>
      <c r="DG62" s="45">
        <v>4473.3627450980384</v>
      </c>
      <c r="DH62" s="45">
        <v>4234.75</v>
      </c>
      <c r="DI62" s="45">
        <f t="shared" si="25"/>
        <v>1566.8575000000001</v>
      </c>
      <c r="DJ62" s="45">
        <f t="shared" si="26"/>
        <v>1786.2175499999998</v>
      </c>
      <c r="DK62" s="45">
        <f t="shared" si="43"/>
        <v>1655.1442156862743</v>
      </c>
      <c r="DL62" s="47">
        <v>2.04</v>
      </c>
      <c r="DM62" s="47">
        <f t="shared" si="27"/>
        <v>1.98</v>
      </c>
      <c r="DN62" s="47">
        <v>2030</v>
      </c>
      <c r="DO62" s="47">
        <f t="shared" si="52"/>
        <v>0.47368421052631582</v>
      </c>
      <c r="DP62" s="45">
        <f t="shared" si="53"/>
        <v>1604.2817415711868</v>
      </c>
      <c r="DQ62" s="45">
        <f t="shared" si="54"/>
        <v>1596.4176153870142</v>
      </c>
      <c r="DR62" s="47">
        <v>0.53671249999999993</v>
      </c>
      <c r="DS62" s="47">
        <v>0.38496250000000004</v>
      </c>
      <c r="DT62" s="47">
        <v>0.38625000000000004</v>
      </c>
      <c r="DU62" s="47">
        <v>0.33047499999999996</v>
      </c>
      <c r="DV62" s="47">
        <v>0.19606874999999999</v>
      </c>
      <c r="DW62" s="47">
        <v>0.18091875000000002</v>
      </c>
      <c r="DX62" s="47">
        <v>0.23772237500000001</v>
      </c>
      <c r="DY62" s="47">
        <v>0.16294574999999997</v>
      </c>
      <c r="DZ62" s="47">
        <v>7.6140000000000013E-2</v>
      </c>
      <c r="EA62" s="47">
        <v>-1.66E-3</v>
      </c>
      <c r="EB62" s="47">
        <v>0.164551375</v>
      </c>
      <c r="EC62" s="47">
        <v>0.46481512500000011</v>
      </c>
      <c r="ED62" s="47">
        <v>0.49572468750000009</v>
      </c>
      <c r="EE62" s="47">
        <v>0.13440625</v>
      </c>
      <c r="EF62" s="47">
        <v>0.62406775000000003</v>
      </c>
      <c r="EG62" s="47">
        <v>1.0095443750000002</v>
      </c>
      <c r="EH62" s="47">
        <v>0.69153537499999984</v>
      </c>
      <c r="EI62" s="47">
        <v>1.0079793750000001</v>
      </c>
      <c r="EJ62" s="47">
        <v>0.73479043749999995</v>
      </c>
      <c r="EK62" s="45">
        <v>0.59643478260869576</v>
      </c>
      <c r="EL62" s="45">
        <v>0.4340782608695653</v>
      </c>
      <c r="EM62" s="45">
        <v>0.42868260869565217</v>
      </c>
      <c r="EN62" s="45">
        <v>0.39132608695652171</v>
      </c>
      <c r="EO62" s="45">
        <v>0.27059999999999995</v>
      </c>
      <c r="EP62" s="45">
        <v>0.24619130434782607</v>
      </c>
      <c r="EQ62" s="45">
        <v>0.20763999999999996</v>
      </c>
      <c r="ER62" s="45">
        <v>0.16352952173913038</v>
      </c>
      <c r="ES62" s="45">
        <v>5.175582608695653E-2</v>
      </c>
      <c r="ET62" s="45">
        <v>6.1074347826086967E-3</v>
      </c>
      <c r="EU62" s="45">
        <v>0.15757547826086957</v>
      </c>
      <c r="EV62" s="45">
        <v>0.37563739130434787</v>
      </c>
      <c r="EW62" s="45">
        <v>0.41556539130434789</v>
      </c>
      <c r="EX62" s="45">
        <v>0.12072608695652176</v>
      </c>
      <c r="EY62" s="45">
        <v>0.52449786956521716</v>
      </c>
      <c r="EZ62" s="45">
        <v>0.96444473913043516</v>
      </c>
      <c r="FA62" s="45">
        <v>0.75909821739130445</v>
      </c>
      <c r="FB62" s="45">
        <v>0.9690374782608695</v>
      </c>
      <c r="FC62" s="45">
        <v>0.79162965217391312</v>
      </c>
      <c r="FD62" s="47">
        <v>0.67826250000000021</v>
      </c>
      <c r="FE62" s="47">
        <v>0.47325999999999996</v>
      </c>
      <c r="FF62" s="47">
        <v>0.46825500000000009</v>
      </c>
      <c r="FG62" s="47">
        <v>0.41560499999999995</v>
      </c>
      <c r="FH62" s="47">
        <v>0.29782249999999999</v>
      </c>
      <c r="FI62" s="47">
        <v>0.26262750000000001</v>
      </c>
      <c r="FJ62" s="47">
        <v>0.24006872499999993</v>
      </c>
      <c r="FK62" s="47">
        <v>0.18305197500000003</v>
      </c>
      <c r="FL62" s="47">
        <v>6.4857925000000011E-2</v>
      </c>
      <c r="FM62" s="47">
        <v>5.2356E-3</v>
      </c>
      <c r="FN62" s="47">
        <v>0.17799352499999999</v>
      </c>
      <c r="FO62" s="47">
        <v>0.38961172500000013</v>
      </c>
      <c r="FP62" s="47">
        <v>0.44159422499999995</v>
      </c>
      <c r="FQ62" s="47">
        <v>0.11778249999999997</v>
      </c>
      <c r="FR62" s="47">
        <v>0.63254177499999975</v>
      </c>
      <c r="FS62" s="47">
        <v>0.97427062500000017</v>
      </c>
      <c r="FT62" s="47">
        <v>0.74176019999999987</v>
      </c>
      <c r="FU62" s="47">
        <v>0.97801005000000019</v>
      </c>
      <c r="FV62" s="47">
        <v>0.78059297500000002</v>
      </c>
      <c r="FW62" s="47">
        <v>0.64666363636363622</v>
      </c>
      <c r="FX62" s="47">
        <v>0.4234772727272727</v>
      </c>
      <c r="FY62" s="47">
        <v>0.43474090909090896</v>
      </c>
      <c r="FZ62" s="47">
        <v>0.38164090909090903</v>
      </c>
      <c r="GA62" s="47">
        <v>0.2813272727272727</v>
      </c>
      <c r="GB62" s="47">
        <v>0.24114090909090907</v>
      </c>
      <c r="GC62" s="47">
        <v>0.25739068181818187</v>
      </c>
      <c r="GD62" s="47">
        <v>0.19563649999999999</v>
      </c>
      <c r="GE62" s="47">
        <v>5.1841636363636361E-2</v>
      </c>
      <c r="GF62" s="47">
        <v>-1.3206681818181815E-2</v>
      </c>
      <c r="GG62" s="47">
        <v>0.20833918181818178</v>
      </c>
      <c r="GH62" s="47">
        <v>0.39331036363636362</v>
      </c>
      <c r="GI62" s="47">
        <v>0.45649654545454549</v>
      </c>
      <c r="GJ62" s="47">
        <v>0.10031363636363637</v>
      </c>
      <c r="GK62" s="47">
        <v>0.6942349545454547</v>
      </c>
      <c r="GL62" s="47">
        <v>1.0705121363636365</v>
      </c>
      <c r="GM62" s="47">
        <v>0.81009663636363638</v>
      </c>
      <c r="GN62" s="47">
        <v>1.0584159090909091</v>
      </c>
      <c r="GO62" s="47">
        <v>0.84259345454545442</v>
      </c>
      <c r="GP62" s="47">
        <v>0.57425000000000004</v>
      </c>
      <c r="GQ62" s="47">
        <v>0.36747692307692303</v>
      </c>
      <c r="GR62" s="47">
        <v>0.32326538461538451</v>
      </c>
      <c r="GS62" s="47">
        <v>0.32715384615384607</v>
      </c>
      <c r="GT62" s="47">
        <v>0.22528461538461533</v>
      </c>
      <c r="GU62" s="47">
        <v>0.19637692307692306</v>
      </c>
      <c r="GV62" s="47">
        <v>0.27315499999999998</v>
      </c>
      <c r="GW62" s="47">
        <v>0.27885415384615386</v>
      </c>
      <c r="GX62" s="47">
        <v>5.8038153846153837E-2</v>
      </c>
      <c r="GY62" s="47">
        <v>6.4120076923076919E-2</v>
      </c>
      <c r="GZ62" s="47">
        <v>0.21879592307692311</v>
      </c>
      <c r="HA62" s="47">
        <v>0.43558476923076916</v>
      </c>
      <c r="HB62" s="47">
        <v>0.48949126923076913</v>
      </c>
      <c r="HC62" s="47">
        <v>0.10186923076923077</v>
      </c>
      <c r="HD62" s="47">
        <v>0.75773719230769232</v>
      </c>
      <c r="HE62" s="47">
        <v>0.78801396153846137</v>
      </c>
      <c r="HF62" s="47">
        <v>0.80397476923076927</v>
      </c>
      <c r="HG62" s="47">
        <v>0.82569173076923086</v>
      </c>
      <c r="HH62" s="47">
        <v>0.839168576923077</v>
      </c>
      <c r="HI62" s="45">
        <v>0.5487533333333332</v>
      </c>
      <c r="HJ62" s="45">
        <v>0.31695666666666661</v>
      </c>
      <c r="HK62" s="45">
        <v>0.2438366666666667</v>
      </c>
      <c r="HL62" s="45">
        <v>0.23683333333333331</v>
      </c>
      <c r="HM62" s="45">
        <v>0.19276666666666673</v>
      </c>
      <c r="HN62" s="45">
        <v>0.16917000000000004</v>
      </c>
      <c r="HO62" s="45">
        <v>0.39465739999999994</v>
      </c>
      <c r="HP62" s="45">
        <v>0.38297260000000005</v>
      </c>
      <c r="HQ62" s="45">
        <v>0.14428909999999998</v>
      </c>
      <c r="HR62" s="45">
        <v>0.13087869999999996</v>
      </c>
      <c r="HS62" s="45">
        <v>0.26633673333333341</v>
      </c>
      <c r="HT62" s="45">
        <v>0.47798983333333339</v>
      </c>
      <c r="HU62" s="45">
        <v>0.52656210000000003</v>
      </c>
      <c r="HV62" s="45">
        <v>4.4066666666666685E-2</v>
      </c>
      <c r="HW62" s="45">
        <v>1.3253054333333329</v>
      </c>
      <c r="HX62" s="45">
        <v>0.70533250000000003</v>
      </c>
      <c r="HY62" s="45">
        <v>0.68040846666666654</v>
      </c>
      <c r="HZ62" s="45">
        <v>0.76721253333333361</v>
      </c>
      <c r="IA62" s="45">
        <v>0.74773619999999985</v>
      </c>
      <c r="IB62" s="48">
        <v>41.71</v>
      </c>
      <c r="IC62" s="48">
        <v>42.84</v>
      </c>
      <c r="ID62" s="48">
        <v>104.28571429</v>
      </c>
      <c r="IE62" s="48">
        <f t="shared" si="47"/>
        <v>26.714285709999999</v>
      </c>
      <c r="IF62" s="48">
        <f t="shared" si="29"/>
        <v>10.230839455501547</v>
      </c>
      <c r="IG62" s="47">
        <v>0.52290000000000003</v>
      </c>
      <c r="IH62" s="47">
        <v>0.27900000000000003</v>
      </c>
      <c r="II62" s="47">
        <v>0.16200000000000001</v>
      </c>
      <c r="IJ62" s="47">
        <v>0.17380000000000001</v>
      </c>
      <c r="IK62" s="47">
        <v>0.14219999999999999</v>
      </c>
      <c r="IL62" s="47">
        <v>0.12959999999999999</v>
      </c>
      <c r="IM62" s="47">
        <v>0.4995</v>
      </c>
      <c r="IN62" s="47">
        <v>0.52600000000000002</v>
      </c>
      <c r="IO62" s="47">
        <v>0.23180000000000001</v>
      </c>
      <c r="IP62" s="47">
        <v>0.26540000000000002</v>
      </c>
      <c r="IQ62" s="47">
        <v>0.3034</v>
      </c>
      <c r="IR62" s="47">
        <v>0.57110000000000005</v>
      </c>
      <c r="IS62" s="47">
        <v>0.60150000000000003</v>
      </c>
      <c r="IT62" s="47">
        <v>3.15E-2</v>
      </c>
      <c r="IU62" s="47">
        <v>2.0173000000000001</v>
      </c>
      <c r="IV62" s="47">
        <v>0.57820000000000005</v>
      </c>
      <c r="IW62" s="47">
        <v>0.60850000000000004</v>
      </c>
      <c r="IX62" s="47">
        <v>0.67600000000000005</v>
      </c>
      <c r="IY62" s="47">
        <v>0.69950000000000001</v>
      </c>
      <c r="IZ62" s="48">
        <v>37.25</v>
      </c>
      <c r="JA62" s="48">
        <v>37.269444444000001</v>
      </c>
      <c r="JB62" s="48">
        <v>110.25555556</v>
      </c>
      <c r="JC62" s="48">
        <f t="shared" si="30"/>
        <v>36.744444439999995</v>
      </c>
      <c r="JD62" s="48">
        <f t="shared" si="31"/>
        <v>19.327577775439998</v>
      </c>
      <c r="JE62" s="47">
        <v>0.42377241379310354</v>
      </c>
      <c r="JF62" s="47">
        <v>0.21185862068965522</v>
      </c>
      <c r="JG62" s="47">
        <v>0.11465172413793104</v>
      </c>
      <c r="JH62" s="47">
        <v>0.12351379310344825</v>
      </c>
      <c r="JI62" s="47">
        <v>0.10351379310344826</v>
      </c>
      <c r="JJ62" s="47">
        <v>8.6841379310344829E-2</v>
      </c>
      <c r="JK62" s="47">
        <v>0.54733637931034473</v>
      </c>
      <c r="JL62" s="47">
        <v>0.5734118965517242</v>
      </c>
      <c r="JM62" s="47">
        <v>0.26246624137931035</v>
      </c>
      <c r="JN62" s="47">
        <v>0.29755813793103453</v>
      </c>
      <c r="JO62" s="47">
        <v>0.33303986206896546</v>
      </c>
      <c r="JP62" s="47">
        <v>0.60660062068965503</v>
      </c>
      <c r="JQ62" s="47">
        <v>0.65872975862068983</v>
      </c>
      <c r="JR62" s="47">
        <v>1.9999999999999997E-2</v>
      </c>
      <c r="JS62" s="47">
        <v>2.4409515172413796</v>
      </c>
      <c r="JT62" s="47">
        <v>0.58183475862068956</v>
      </c>
      <c r="JU62" s="47">
        <v>0.60946220689655184</v>
      </c>
      <c r="JV62" s="47">
        <v>0.68580693103448254</v>
      </c>
      <c r="JW62" s="47">
        <v>0.70654386206896547</v>
      </c>
      <c r="JX62" s="48">
        <v>39.427407406999997</v>
      </c>
      <c r="JY62" s="48">
        <v>40.259259258999997</v>
      </c>
      <c r="JZ62" s="48">
        <v>126.15925926</v>
      </c>
      <c r="KA62" s="48">
        <f t="shared" si="32"/>
        <v>39.840740740000001</v>
      </c>
      <c r="KB62" s="48">
        <f t="shared" si="33"/>
        <v>22.845154707748943</v>
      </c>
      <c r="KC62" s="47">
        <v>0.54058000000000006</v>
      </c>
      <c r="KD62" s="47">
        <v>0.24866666666666662</v>
      </c>
      <c r="KE62" s="47">
        <v>0.10149999999999998</v>
      </c>
      <c r="KF62" s="47">
        <v>0.117615</v>
      </c>
      <c r="KG62" s="47">
        <v>0.10558166666666668</v>
      </c>
      <c r="KH62" s="47">
        <v>8.9819999999999997E-2</v>
      </c>
      <c r="KI62" s="47">
        <v>0.64059138333333354</v>
      </c>
      <c r="KJ62" s="47">
        <v>0.68297198333333342</v>
      </c>
      <c r="KK62" s="47">
        <v>0.35616486666666664</v>
      </c>
      <c r="KL62" s="47">
        <v>0.41998306666666668</v>
      </c>
      <c r="KM62" s="47">
        <v>0.36937538333333342</v>
      </c>
      <c r="KN62" s="47">
        <v>0.67149493333333332</v>
      </c>
      <c r="KO62" s="47">
        <v>0.71344853333333347</v>
      </c>
      <c r="KP62" s="47">
        <v>1.2033333333333335E-2</v>
      </c>
      <c r="KQ62" s="47">
        <v>3.6158763166666676</v>
      </c>
      <c r="KR62" s="47">
        <v>0.54200533333333334</v>
      </c>
      <c r="KS62" s="47">
        <v>0.57735334999999988</v>
      </c>
      <c r="KT62" s="47">
        <v>0.6651049166666666</v>
      </c>
      <c r="KU62" s="47">
        <v>0.69104526666666688</v>
      </c>
      <c r="KV62" s="48">
        <v>38.294545454999998</v>
      </c>
      <c r="KW62" s="48">
        <v>40.238181818000001</v>
      </c>
      <c r="KX62" s="48">
        <v>111.67272727</v>
      </c>
      <c r="KY62" s="48">
        <f t="shared" si="44"/>
        <v>59.327272730000004</v>
      </c>
      <c r="KZ62" s="48">
        <f t="shared" si="45"/>
        <v>40.518865122165693</v>
      </c>
      <c r="LA62" s="47">
        <v>0.62147555555555589</v>
      </c>
      <c r="LB62" s="47">
        <v>0.2795333333333333</v>
      </c>
      <c r="LC62" s="47">
        <v>7.7122222222222217E-2</v>
      </c>
      <c r="LD62" s="47">
        <v>0.11193111111111115</v>
      </c>
      <c r="LE62" s="47">
        <v>0.10888000000000003</v>
      </c>
      <c r="LF62" s="47">
        <v>9.7817777777777754E-2</v>
      </c>
      <c r="LG62" s="47">
        <v>0.69073688888888884</v>
      </c>
      <c r="LH62" s="47">
        <v>0.77384468888888891</v>
      </c>
      <c r="LI62" s="47">
        <v>0.42468519999999987</v>
      </c>
      <c r="LJ62" s="47">
        <v>0.56248888888888893</v>
      </c>
      <c r="LK62" s="47">
        <v>0.3781402444444445</v>
      </c>
      <c r="LL62" s="47">
        <v>0.6980168888888888</v>
      </c>
      <c r="LM62" s="47">
        <v>0.72490497777777785</v>
      </c>
      <c r="LN62" s="47">
        <v>3.0511111111111108E-3</v>
      </c>
      <c r="LO62" s="47">
        <v>4.5612271555555548</v>
      </c>
      <c r="LP62" s="47">
        <v>0.48974408888888887</v>
      </c>
      <c r="LQ62" s="47">
        <v>0.54803011111111088</v>
      </c>
      <c r="LR62" s="47">
        <v>0.62960720000000003</v>
      </c>
      <c r="LS62" s="47">
        <v>0.6719113777777781</v>
      </c>
      <c r="LT62" s="47">
        <f t="shared" si="34"/>
        <v>0.61215262815156313</v>
      </c>
      <c r="LU62" s="48">
        <v>36.105185185000003</v>
      </c>
      <c r="LV62" s="48">
        <v>42.78</v>
      </c>
      <c r="LW62" s="48">
        <v>110.89259259000001</v>
      </c>
      <c r="LX62" s="48">
        <f t="shared" si="56"/>
        <v>78.107407409999993</v>
      </c>
      <c r="LY62" s="48">
        <f t="shared" si="35"/>
        <v>60.443002387109139</v>
      </c>
      <c r="LZ62" s="47">
        <v>0.52884615384615374</v>
      </c>
      <c r="MA62" s="47">
        <v>0.2241307692307693</v>
      </c>
      <c r="MB62" s="47">
        <v>7.246153846153848E-2</v>
      </c>
      <c r="MC62" s="47">
        <v>9.7819230769230769E-2</v>
      </c>
      <c r="MD62" s="47">
        <v>8.7842307692307692E-2</v>
      </c>
      <c r="ME62" s="47">
        <v>7.7896153846153851E-2</v>
      </c>
      <c r="MF62" s="47">
        <v>0.68383584615384629</v>
      </c>
      <c r="MG62" s="47">
        <v>0.75661630769230759</v>
      </c>
      <c r="MH62" s="47">
        <v>0.38827019230769244</v>
      </c>
      <c r="MI62" s="47">
        <v>0.50868438461538446</v>
      </c>
      <c r="MJ62" s="47">
        <v>0.40369934615384612</v>
      </c>
      <c r="MK62" s="47">
        <v>0.71152069230769233</v>
      </c>
      <c r="ML62" s="47">
        <v>0.73967957692307706</v>
      </c>
      <c r="MM62" s="47">
        <v>9.9769230769230759E-3</v>
      </c>
      <c r="MN62" s="47">
        <v>4.4121615769230766</v>
      </c>
      <c r="MO62" s="47">
        <v>0.53409549999999995</v>
      </c>
      <c r="MP62" s="47">
        <v>0.59139611538461545</v>
      </c>
      <c r="MQ62" s="47">
        <v>0.66769607692307686</v>
      </c>
      <c r="MR62" s="47">
        <v>0.70861323076923055</v>
      </c>
      <c r="MS62" s="47">
        <f t="shared" si="36"/>
        <v>0.39098922693124311</v>
      </c>
      <c r="MT62" s="46">
        <v>-9999</v>
      </c>
      <c r="MU62" s="46">
        <v>-9999</v>
      </c>
      <c r="MV62" s="46">
        <v>-9999</v>
      </c>
      <c r="MW62" s="46">
        <v>-9999</v>
      </c>
      <c r="MX62" s="46">
        <v>-9999</v>
      </c>
      <c r="MY62" s="47">
        <v>0.512669696969697</v>
      </c>
      <c r="MZ62" s="47">
        <v>0.21810303030303027</v>
      </c>
      <c r="NA62" s="47">
        <v>6.9069696969696975E-2</v>
      </c>
      <c r="NB62" s="47">
        <v>8.7642424242424216E-2</v>
      </c>
      <c r="NC62" s="47">
        <v>8.5299999999999945E-2</v>
      </c>
      <c r="ND62" s="47">
        <v>7.5981818181818164E-2</v>
      </c>
      <c r="NE62" s="47">
        <v>0.70682293939393936</v>
      </c>
      <c r="NF62" s="47">
        <v>0.76118518181818184</v>
      </c>
      <c r="NG62" s="47">
        <v>0.42530975757575756</v>
      </c>
      <c r="NH62" s="47">
        <v>0.51709021212121209</v>
      </c>
      <c r="NI62" s="47">
        <v>0.40293012121212118</v>
      </c>
      <c r="NJ62" s="47">
        <v>0.71368700000000007</v>
      </c>
      <c r="NK62" s="47">
        <v>0.74060548484848499</v>
      </c>
      <c r="NL62" s="47">
        <v>2.3424242424242422E-3</v>
      </c>
      <c r="NM62" s="47">
        <v>4.8638560606060617</v>
      </c>
      <c r="NN62" s="47">
        <v>0.52981342424242428</v>
      </c>
      <c r="NO62" s="47">
        <v>0.57016096969696972</v>
      </c>
      <c r="NP62" s="47">
        <v>0.66444387878787869</v>
      </c>
      <c r="NQ62" s="47">
        <v>0.69326090909090921</v>
      </c>
      <c r="NR62" s="47">
        <f t="shared" si="38"/>
        <v>0.38821439921081546</v>
      </c>
      <c r="NS62" s="47">
        <v>0.54683095238095258</v>
      </c>
      <c r="NT62" s="47">
        <v>0.24849047619047615</v>
      </c>
      <c r="NU62" s="47">
        <v>6.0088095238095253E-2</v>
      </c>
      <c r="NV62" s="47">
        <v>9.2916666666666675E-2</v>
      </c>
      <c r="NW62" s="47">
        <v>8.6449999999999985E-2</v>
      </c>
      <c r="NX62" s="47">
        <v>7.5197619047619027E-2</v>
      </c>
      <c r="NY62" s="47">
        <v>0.70868992857142865</v>
      </c>
      <c r="NZ62" s="47">
        <v>0.80116971428571404</v>
      </c>
      <c r="OA62" s="47">
        <v>0.45488497619047646</v>
      </c>
      <c r="OB62" s="47">
        <v>0.60946721428571415</v>
      </c>
      <c r="OC62" s="47">
        <v>0.37493054761904754</v>
      </c>
      <c r="OD62" s="47">
        <v>0.72604721428571428</v>
      </c>
      <c r="OE62" s="47">
        <v>0.75721169047619041</v>
      </c>
      <c r="OF62" s="47">
        <v>6.4666666666666683E-3</v>
      </c>
      <c r="OG62" s="47">
        <v>4.8972014047619048</v>
      </c>
      <c r="OH62" s="47">
        <v>0.46808950000000005</v>
      </c>
      <c r="OI62" s="47">
        <v>0.5288818333333335</v>
      </c>
      <c r="OJ62" s="47">
        <v>0.61272985714285699</v>
      </c>
      <c r="OK62" s="47">
        <v>0.65699135714285717</v>
      </c>
      <c r="OL62" s="47">
        <f t="shared" si="39"/>
        <v>0.65045289255948802</v>
      </c>
      <c r="OM62" s="47">
        <v>148.90625</v>
      </c>
      <c r="ON62" s="48">
        <f>AR62-OM62+2</f>
        <v>54.09375</v>
      </c>
      <c r="OO62" s="48">
        <f t="shared" si="40"/>
        <v>43.338274232142844</v>
      </c>
      <c r="OP62" s="47">
        <v>0.57227297297297297</v>
      </c>
      <c r="OQ62" s="47">
        <v>0.23856486486486486</v>
      </c>
      <c r="OR62" s="47">
        <v>4.5345945945945959E-2</v>
      </c>
      <c r="OS62" s="47">
        <v>7.5478378378378355E-2</v>
      </c>
      <c r="OT62" s="47">
        <v>7.4513513513513527E-2</v>
      </c>
      <c r="OU62" s="47">
        <v>6.9121621621621651E-2</v>
      </c>
      <c r="OV62" s="47">
        <v>0.76650054054054062</v>
      </c>
      <c r="OW62" s="47">
        <v>0.85264191891891872</v>
      </c>
      <c r="OX62" s="47">
        <v>0.51859389189189187</v>
      </c>
      <c r="OY62" s="47">
        <v>0.67979727027027004</v>
      </c>
      <c r="OZ62" s="47">
        <v>0.41146305405405403</v>
      </c>
      <c r="PA62" s="47">
        <v>0.76853505405405398</v>
      </c>
      <c r="PB62" s="47">
        <v>0.78375735135135138</v>
      </c>
      <c r="PC62" s="47">
        <v>9.6486486486486534E-4</v>
      </c>
      <c r="PD62" s="47">
        <v>6.5840173783783795</v>
      </c>
      <c r="PE62" s="47">
        <v>0.48263205405405402</v>
      </c>
      <c r="PF62" s="47">
        <v>0.53683924324324328</v>
      </c>
      <c r="PG62" s="47">
        <v>0.6332819999999999</v>
      </c>
      <c r="PH62" s="47">
        <v>0.67167800000000011</v>
      </c>
      <c r="PI62" s="47">
        <f t="shared" si="41"/>
        <v>0.84492457616634375</v>
      </c>
      <c r="PJ62" s="48">
        <v>123.41176470588235</v>
      </c>
      <c r="PK62" s="48">
        <f t="shared" si="55"/>
        <v>79.588235294117652</v>
      </c>
      <c r="PL62" s="45">
        <f t="shared" si="42"/>
        <v>67.860265664546887</v>
      </c>
    </row>
    <row r="63" spans="1:428" x14ac:dyDescent="0.25">
      <c r="A63" s="45">
        <v>62</v>
      </c>
      <c r="B63" s="45">
        <v>8</v>
      </c>
      <c r="C63" s="45">
        <v>208</v>
      </c>
      <c r="D63" s="45">
        <v>2</v>
      </c>
      <c r="E63" s="45" t="s">
        <v>61</v>
      </c>
      <c r="F63" s="45">
        <v>3</v>
      </c>
      <c r="G63" s="45">
        <f t="shared" si="7"/>
        <v>232.96000000000004</v>
      </c>
      <c r="H63" s="46">
        <v>208</v>
      </c>
      <c r="I63" s="46">
        <v>-9999</v>
      </c>
      <c r="J63" s="46">
        <v>-9999</v>
      </c>
      <c r="K63" s="46">
        <v>-9999</v>
      </c>
      <c r="L63" s="46">
        <v>-9999</v>
      </c>
      <c r="M63" s="46">
        <v>-9999</v>
      </c>
      <c r="N63" s="46">
        <v>-9999</v>
      </c>
      <c r="O63" s="48">
        <v>19.5</v>
      </c>
      <c r="P63" s="48">
        <v>19.5</v>
      </c>
      <c r="Q63" s="48">
        <v>19.5</v>
      </c>
      <c r="R63" s="48">
        <v>24</v>
      </c>
      <c r="S63" s="48">
        <v>33</v>
      </c>
      <c r="T63" s="48">
        <v>32.333333333333336</v>
      </c>
      <c r="U63" s="48">
        <v>45.333333333333336</v>
      </c>
      <c r="V63" s="48">
        <v>53.666666666666664</v>
      </c>
      <c r="W63" s="48">
        <v>62</v>
      </c>
      <c r="X63" s="48">
        <v>63</v>
      </c>
      <c r="Y63" s="48">
        <v>72.666666666666671</v>
      </c>
      <c r="Z63" s="48">
        <v>77</v>
      </c>
      <c r="AA63" s="48">
        <v>87.333333333333329</v>
      </c>
      <c r="AB63" s="48">
        <v>89.666666666666671</v>
      </c>
      <c r="AC63" s="48">
        <v>98.333333333333329</v>
      </c>
      <c r="AD63" s="48">
        <v>89.666666666666671</v>
      </c>
      <c r="AE63" s="48">
        <v>101.66666666666667</v>
      </c>
      <c r="AF63" s="48">
        <f t="shared" si="8"/>
        <v>85.444444444444457</v>
      </c>
      <c r="AG63" s="48">
        <f t="shared" si="9"/>
        <v>85.444444444444457</v>
      </c>
      <c r="AH63" s="48">
        <v>89.666666666666671</v>
      </c>
      <c r="AI63" s="48">
        <v>102</v>
      </c>
      <c r="AJ63" s="48">
        <v>131</v>
      </c>
      <c r="AK63" s="48">
        <v>147</v>
      </c>
      <c r="AL63" s="48">
        <v>166</v>
      </c>
      <c r="AM63" s="48">
        <v>171</v>
      </c>
      <c r="AN63" s="48">
        <v>178</v>
      </c>
      <c r="AO63" s="48">
        <v>189</v>
      </c>
      <c r="AP63" s="48">
        <v>199</v>
      </c>
      <c r="AQ63" s="48">
        <v>199</v>
      </c>
      <c r="AR63" s="48">
        <v>201</v>
      </c>
      <c r="AS63" s="48">
        <v>203</v>
      </c>
      <c r="AT63" s="43">
        <v>-9999</v>
      </c>
      <c r="AU63" s="43">
        <v>-9999</v>
      </c>
      <c r="AV63" s="43">
        <v>-9999</v>
      </c>
      <c r="AW63" s="43">
        <v>-9999</v>
      </c>
      <c r="AX63" s="43">
        <v>-9999</v>
      </c>
      <c r="AY63" s="43">
        <v>-9999</v>
      </c>
      <c r="AZ63" s="43">
        <v>-9999</v>
      </c>
      <c r="BA63" s="43">
        <v>-9999</v>
      </c>
      <c r="BB63" s="43">
        <v>-9999</v>
      </c>
      <c r="BC63" s="43">
        <v>-9999</v>
      </c>
      <c r="BD63" s="43">
        <v>-9999</v>
      </c>
      <c r="BE63" s="43">
        <v>-9999</v>
      </c>
      <c r="BF63" s="43">
        <v>-9999</v>
      </c>
      <c r="BG63" s="43">
        <v>-9999</v>
      </c>
      <c r="BH63" s="43">
        <v>-9999</v>
      </c>
      <c r="BI63" s="43">
        <v>-9999</v>
      </c>
      <c r="BJ63" s="43">
        <v>-9999</v>
      </c>
      <c r="BK63" s="43">
        <v>-9999</v>
      </c>
      <c r="BL63" s="43">
        <v>-9999</v>
      </c>
      <c r="BM63" s="43">
        <v>-9999</v>
      </c>
      <c r="BN63" s="43">
        <v>-9999</v>
      </c>
      <c r="BO63" s="43">
        <v>-9999</v>
      </c>
      <c r="BP63" s="43">
        <v>-9999</v>
      </c>
      <c r="BQ63" s="43">
        <v>-9999</v>
      </c>
      <c r="BR63" s="43">
        <v>-9999</v>
      </c>
      <c r="BS63" s="43">
        <v>-9999</v>
      </c>
      <c r="BT63" s="43">
        <v>-9999</v>
      </c>
      <c r="BU63" s="43">
        <v>-9999</v>
      </c>
      <c r="BV63" s="43">
        <v>-9999</v>
      </c>
      <c r="BW63" s="43">
        <v>-9999</v>
      </c>
      <c r="BX63" s="48">
        <v>283.16999999999996</v>
      </c>
      <c r="BY63" s="45">
        <v>13</v>
      </c>
      <c r="BZ63" s="45">
        <v>290.59999999999997</v>
      </c>
      <c r="CA63" s="45">
        <v>128</v>
      </c>
      <c r="CB63" s="45">
        <v>120.96999999999998</v>
      </c>
      <c r="CC63" s="45">
        <v>323.77999999999997</v>
      </c>
      <c r="CD63" s="45">
        <v>184.16</v>
      </c>
      <c r="CE63" s="45">
        <v>136.78</v>
      </c>
      <c r="CF63" s="48">
        <f t="shared" si="10"/>
        <v>1340.9803921568628</v>
      </c>
      <c r="CG63" s="48">
        <f t="shared" si="11"/>
        <v>1197.3039215686274</v>
      </c>
      <c r="CH63" s="48">
        <f t="shared" si="51"/>
        <v>2776.1764705882347</v>
      </c>
      <c r="CI63" s="48">
        <f t="shared" si="1"/>
        <v>2849.0196078431368</v>
      </c>
      <c r="CJ63" s="48">
        <f t="shared" si="12"/>
        <v>1185.9803921568625</v>
      </c>
      <c r="CK63" s="48">
        <f t="shared" si="12"/>
        <v>3174.3137254901958</v>
      </c>
      <c r="CL63" s="48">
        <f t="shared" si="13"/>
        <v>9985.49019607843</v>
      </c>
      <c r="CM63" s="48">
        <f t="shared" si="14"/>
        <v>1805.4901960784314</v>
      </c>
      <c r="CN63" s="48">
        <v>89.19</v>
      </c>
      <c r="CO63" s="48">
        <v>89.21</v>
      </c>
      <c r="CP63" s="48">
        <f t="shared" si="15"/>
        <v>5.7600000000000051</v>
      </c>
      <c r="CQ63" s="45">
        <v>3.18</v>
      </c>
      <c r="CR63" s="45">
        <f t="shared" si="16"/>
        <v>88.28241176470587</v>
      </c>
      <c r="CS63" s="45">
        <v>1.08</v>
      </c>
      <c r="CT63" s="45">
        <f t="shared" si="17"/>
        <v>30.769411764705879</v>
      </c>
      <c r="CU63" s="45">
        <v>1.79</v>
      </c>
      <c r="CV63" s="45">
        <f t="shared" si="18"/>
        <v>21.229049019607839</v>
      </c>
      <c r="CW63" s="45">
        <v>3.91</v>
      </c>
      <c r="CX63" s="45">
        <f t="shared" si="19"/>
        <v>70.594666666666669</v>
      </c>
      <c r="CY63" s="48">
        <f t="shared" si="20"/>
        <v>210.87553921568627</v>
      </c>
      <c r="CZ63" s="48">
        <f t="shared" si="21"/>
        <v>188.28173144257701</v>
      </c>
      <c r="DA63" s="45">
        <v>18.3</v>
      </c>
      <c r="DB63" s="48">
        <v>5.5</v>
      </c>
      <c r="DC63" s="45">
        <f t="shared" si="22"/>
        <v>4325.2694012948659</v>
      </c>
      <c r="DD63" s="45">
        <v>2.02</v>
      </c>
      <c r="DE63" s="45">
        <f t="shared" si="23"/>
        <v>0.36727272727272725</v>
      </c>
      <c r="DF63" s="45">
        <f t="shared" si="24"/>
        <v>1588.5534892028418</v>
      </c>
      <c r="DG63" s="46">
        <v>-9999</v>
      </c>
      <c r="DH63" s="45">
        <v>5075.5</v>
      </c>
      <c r="DI63" s="45">
        <f t="shared" si="25"/>
        <v>1877.9349999999999</v>
      </c>
      <c r="DJ63" s="45">
        <f t="shared" si="26"/>
        <v>2140.8458999999998</v>
      </c>
      <c r="DK63" s="46">
        <v>-9999</v>
      </c>
      <c r="DL63" s="47">
        <v>2.68</v>
      </c>
      <c r="DM63" s="47">
        <f t="shared" si="27"/>
        <v>2.62</v>
      </c>
      <c r="DN63" s="47">
        <v>2655</v>
      </c>
      <c r="DO63" s="47">
        <f t="shared" si="52"/>
        <v>0.47636363636363638</v>
      </c>
      <c r="DP63" s="45">
        <f t="shared" si="53"/>
        <v>2107.585817358226</v>
      </c>
      <c r="DQ63" s="45">
        <f t="shared" si="54"/>
        <v>2087.9255018977947</v>
      </c>
      <c r="DR63" s="47">
        <v>0.53327647058823535</v>
      </c>
      <c r="DS63" s="47">
        <v>0.38285882352941186</v>
      </c>
      <c r="DT63" s="47">
        <v>0.38341176470588229</v>
      </c>
      <c r="DU63" s="47">
        <v>0.32878823529411755</v>
      </c>
      <c r="DV63" s="47">
        <v>0.19844117647058823</v>
      </c>
      <c r="DW63" s="47">
        <v>0.17936470588235295</v>
      </c>
      <c r="DX63" s="47">
        <v>0.23704670588235294</v>
      </c>
      <c r="DY63" s="47">
        <v>0.16343100000000002</v>
      </c>
      <c r="DZ63" s="47">
        <v>7.5819823529411759E-2</v>
      </c>
      <c r="EA63" s="47">
        <v>-7.8400000000000019E-4</v>
      </c>
      <c r="EB63" s="47">
        <v>0.16418417647058825</v>
      </c>
      <c r="EC63" s="47">
        <v>0.45747441176470582</v>
      </c>
      <c r="ED63" s="47">
        <v>0.49654576470588241</v>
      </c>
      <c r="EE63" s="47">
        <v>0.13034705882352937</v>
      </c>
      <c r="EF63" s="47">
        <v>0.62237399999999998</v>
      </c>
      <c r="EG63" s="47">
        <v>1.0059150588235297</v>
      </c>
      <c r="EH63" s="47">
        <v>0.6922954117647061</v>
      </c>
      <c r="EI63" s="47">
        <v>1.0047034117647058</v>
      </c>
      <c r="EJ63" s="47">
        <v>0.73528664705882374</v>
      </c>
      <c r="EK63" s="45">
        <v>0.65615454545454543</v>
      </c>
      <c r="EL63" s="45">
        <v>0.47968636363636358</v>
      </c>
      <c r="EM63" s="45">
        <v>0.47239999999999999</v>
      </c>
      <c r="EN63" s="45">
        <v>0.43491818181818187</v>
      </c>
      <c r="EO63" s="45">
        <v>0.30078181818181809</v>
      </c>
      <c r="EP63" s="45">
        <v>0.27415454545454543</v>
      </c>
      <c r="EQ63" s="45">
        <v>0.20273599999999986</v>
      </c>
      <c r="ER63" s="45">
        <v>0.16275113636363636</v>
      </c>
      <c r="ES63" s="45">
        <v>4.8865954545454553E-2</v>
      </c>
      <c r="ET63" s="45">
        <v>7.5324090909090948E-3</v>
      </c>
      <c r="EU63" s="45">
        <v>0.15540463636363636</v>
      </c>
      <c r="EV63" s="45">
        <v>0.37129345454545459</v>
      </c>
      <c r="EW63" s="45">
        <v>0.41059309090909096</v>
      </c>
      <c r="EX63" s="45">
        <v>0.13413636363636358</v>
      </c>
      <c r="EY63" s="45">
        <v>0.50909504545454543</v>
      </c>
      <c r="EZ63" s="45">
        <v>0.95666186363636363</v>
      </c>
      <c r="FA63" s="45">
        <v>0.76592650000000018</v>
      </c>
      <c r="FB63" s="45">
        <v>0.96209472727272716</v>
      </c>
      <c r="FC63" s="45">
        <v>0.79705477272727265</v>
      </c>
      <c r="FD63" s="47">
        <v>0.70966842105263173</v>
      </c>
      <c r="FE63" s="47">
        <v>0.49405000000000004</v>
      </c>
      <c r="FF63" s="47">
        <v>0.48693421052631597</v>
      </c>
      <c r="FG63" s="47">
        <v>0.43443421052631576</v>
      </c>
      <c r="FH63" s="47">
        <v>0.31342894736842108</v>
      </c>
      <c r="FI63" s="47">
        <v>0.27660263157894738</v>
      </c>
      <c r="FJ63" s="47">
        <v>0.24057715789473685</v>
      </c>
      <c r="FK63" s="47">
        <v>0.18616128947368418</v>
      </c>
      <c r="FL63" s="47">
        <v>6.4212631578947382E-2</v>
      </c>
      <c r="FM63" s="47">
        <v>7.2657368421052649E-3</v>
      </c>
      <c r="FN63" s="47">
        <v>0.17914768421052638</v>
      </c>
      <c r="FO63" s="47">
        <v>0.38728813157894726</v>
      </c>
      <c r="FP63" s="47">
        <v>0.43909497368421041</v>
      </c>
      <c r="FQ63" s="47">
        <v>0.12100526315789473</v>
      </c>
      <c r="FR63" s="47">
        <v>0.63435315789473701</v>
      </c>
      <c r="FS63" s="47">
        <v>0.96543286842105269</v>
      </c>
      <c r="FT63" s="47">
        <v>0.74543031578947361</v>
      </c>
      <c r="FU63" s="47">
        <v>0.97046186842105298</v>
      </c>
      <c r="FV63" s="47">
        <v>0.78394297368421062</v>
      </c>
      <c r="FW63" s="47">
        <v>0.68904499999999991</v>
      </c>
      <c r="FX63" s="47">
        <v>0.45343500000000009</v>
      </c>
      <c r="FY63" s="47">
        <v>0.45786999999999994</v>
      </c>
      <c r="FZ63" s="47">
        <v>0.40405999999999997</v>
      </c>
      <c r="GA63" s="47">
        <v>0.29652000000000001</v>
      </c>
      <c r="GB63" s="47">
        <v>0.25810499999999992</v>
      </c>
      <c r="GC63" s="47">
        <v>0.26053704999999999</v>
      </c>
      <c r="GD63" s="47">
        <v>0.20136465000000001</v>
      </c>
      <c r="GE63" s="47">
        <v>5.7550250000000004E-2</v>
      </c>
      <c r="GF63" s="47">
        <v>-4.9200499999999987E-3</v>
      </c>
      <c r="GG63" s="47">
        <v>0.20606455000000001</v>
      </c>
      <c r="GH63" s="47">
        <v>0.39805259999999998</v>
      </c>
      <c r="GI63" s="47">
        <v>0.45479599999999998</v>
      </c>
      <c r="GJ63" s="47">
        <v>0.10754000000000001</v>
      </c>
      <c r="GK63" s="47">
        <v>0.70558294999999993</v>
      </c>
      <c r="GL63" s="47">
        <v>1.0243893499999999</v>
      </c>
      <c r="GM63" s="47">
        <v>0.79077849999999983</v>
      </c>
      <c r="GN63" s="47">
        <v>1.0198507999999999</v>
      </c>
      <c r="GO63" s="47">
        <v>0.82611865000000007</v>
      </c>
      <c r="GP63" s="47">
        <v>0.55457599999999996</v>
      </c>
      <c r="GQ63" s="47">
        <v>0.35326000000000002</v>
      </c>
      <c r="GR63" s="47">
        <v>0.31839600000000001</v>
      </c>
      <c r="GS63" s="47">
        <v>0.31912000000000001</v>
      </c>
      <c r="GT63" s="47">
        <v>0.22484399999999993</v>
      </c>
      <c r="GU63" s="47">
        <v>0.19303999999999999</v>
      </c>
      <c r="GV63" s="47">
        <v>0.26921171999999999</v>
      </c>
      <c r="GW63" s="47">
        <v>0.27051932000000006</v>
      </c>
      <c r="GX63" s="47">
        <v>5.1043359999999989E-2</v>
      </c>
      <c r="GY63" s="47">
        <v>5.2349440000000004E-2</v>
      </c>
      <c r="GZ63" s="47">
        <v>0.22141371999999998</v>
      </c>
      <c r="HA63" s="47">
        <v>0.42284176000000001</v>
      </c>
      <c r="HB63" s="47">
        <v>0.4833066399999999</v>
      </c>
      <c r="HC63" s="47">
        <v>9.4276000000000013E-2</v>
      </c>
      <c r="HD63" s="47">
        <v>0.74224559999999995</v>
      </c>
      <c r="HE63" s="47">
        <v>0.82310807999999991</v>
      </c>
      <c r="HF63" s="47">
        <v>0.82706120000000016</v>
      </c>
      <c r="HG63" s="47">
        <v>0.85473327999999993</v>
      </c>
      <c r="HH63" s="47">
        <v>0.85858476000000028</v>
      </c>
      <c r="HI63" s="45">
        <v>0.55540666666666683</v>
      </c>
      <c r="HJ63" s="45">
        <v>0.32206666666666661</v>
      </c>
      <c r="HK63" s="45">
        <v>0.24597666666666659</v>
      </c>
      <c r="HL63" s="45">
        <v>0.24014333333333332</v>
      </c>
      <c r="HM63" s="45">
        <v>0.19420333333333337</v>
      </c>
      <c r="HN63" s="45">
        <v>0.17180333333333328</v>
      </c>
      <c r="HO63" s="45">
        <v>0.39434276666666657</v>
      </c>
      <c r="HP63" s="45">
        <v>0.38575343333333317</v>
      </c>
      <c r="HQ63" s="45">
        <v>0.14600569999999996</v>
      </c>
      <c r="HR63" s="45">
        <v>0.13563619999999996</v>
      </c>
      <c r="HS63" s="45">
        <v>0.26473529999999995</v>
      </c>
      <c r="HT63" s="45">
        <v>0.48029470000000002</v>
      </c>
      <c r="HU63" s="45">
        <v>0.52589226666666677</v>
      </c>
      <c r="HV63" s="45">
        <v>4.5939999999999967E-2</v>
      </c>
      <c r="HW63" s="45">
        <v>1.3311051666666662</v>
      </c>
      <c r="HX63" s="45">
        <v>0.6961098</v>
      </c>
      <c r="HY63" s="45">
        <v>0.67910290000000018</v>
      </c>
      <c r="HZ63" s="45">
        <v>0.75922556666666652</v>
      </c>
      <c r="IA63" s="45">
        <v>0.74675060000000015</v>
      </c>
      <c r="IB63" s="48">
        <v>41.71</v>
      </c>
      <c r="IC63" s="48">
        <v>42.86</v>
      </c>
      <c r="ID63" s="48">
        <v>104.7</v>
      </c>
      <c r="IE63" s="48">
        <f t="shared" si="47"/>
        <v>26.299999999999997</v>
      </c>
      <c r="IF63" s="48">
        <f t="shared" si="29"/>
        <v>10.145315296666661</v>
      </c>
      <c r="IG63" s="47">
        <v>0.56420000000000003</v>
      </c>
      <c r="IH63" s="47">
        <v>0.3014</v>
      </c>
      <c r="II63" s="47">
        <v>0.16350000000000001</v>
      </c>
      <c r="IJ63" s="47">
        <v>0.17810000000000001</v>
      </c>
      <c r="IK63" s="47">
        <v>0.1482</v>
      </c>
      <c r="IL63" s="47">
        <v>0.1353</v>
      </c>
      <c r="IM63" s="47">
        <v>0.51570000000000005</v>
      </c>
      <c r="IN63" s="47">
        <v>0.5484</v>
      </c>
      <c r="IO63" s="47">
        <v>0.25619999999999998</v>
      </c>
      <c r="IP63" s="47">
        <v>0.29780000000000001</v>
      </c>
      <c r="IQ63" s="47">
        <v>0.30149999999999999</v>
      </c>
      <c r="IR63" s="47">
        <v>0.58050000000000002</v>
      </c>
      <c r="IS63" s="47">
        <v>0.60980000000000001</v>
      </c>
      <c r="IT63" s="47">
        <v>2.9899999999999999E-2</v>
      </c>
      <c r="IU63" s="47">
        <v>2.2023000000000001</v>
      </c>
      <c r="IV63" s="47">
        <v>0.55330000000000001</v>
      </c>
      <c r="IW63" s="47">
        <v>0.59</v>
      </c>
      <c r="IX63" s="47">
        <v>0.65649999999999997</v>
      </c>
      <c r="IY63" s="47">
        <v>0.68530000000000002</v>
      </c>
      <c r="IZ63" s="48">
        <v>37.246333333000003</v>
      </c>
      <c r="JA63" s="48">
        <v>37.222999999999999</v>
      </c>
      <c r="JB63" s="48">
        <v>105.55</v>
      </c>
      <c r="JC63" s="48">
        <f t="shared" si="30"/>
        <v>41.45</v>
      </c>
      <c r="JD63" s="48">
        <f t="shared" si="31"/>
        <v>22.731180000000002</v>
      </c>
      <c r="JE63" s="47">
        <v>0.45649310344827593</v>
      </c>
      <c r="JF63" s="47">
        <v>0.22472758620689645</v>
      </c>
      <c r="JG63" s="47">
        <v>0.10816206896551722</v>
      </c>
      <c r="JH63" s="47">
        <v>0.12236551724137933</v>
      </c>
      <c r="JI63" s="47">
        <v>0.10063103448275863</v>
      </c>
      <c r="JJ63" s="47">
        <v>8.8858620689655166E-2</v>
      </c>
      <c r="JK63" s="47">
        <v>0.57373444827586217</v>
      </c>
      <c r="JL63" s="47">
        <v>0.61431124137931048</v>
      </c>
      <c r="JM63" s="47">
        <v>0.29335568965517245</v>
      </c>
      <c r="JN63" s="47">
        <v>0.34936599999999995</v>
      </c>
      <c r="JO63" s="47">
        <v>0.33882037931034481</v>
      </c>
      <c r="JP63" s="47">
        <v>0.6358897931034484</v>
      </c>
      <c r="JQ63" s="47">
        <v>0.67174886206896556</v>
      </c>
      <c r="JR63" s="47">
        <v>2.1734482758620693E-2</v>
      </c>
      <c r="JS63" s="47">
        <v>2.753827241379311</v>
      </c>
      <c r="JT63" s="47">
        <v>0.55278075862068965</v>
      </c>
      <c r="JU63" s="47">
        <v>0.59261813793103457</v>
      </c>
      <c r="JV63" s="47">
        <v>0.66561717241379315</v>
      </c>
      <c r="JW63" s="47">
        <v>0.69556913793103459</v>
      </c>
      <c r="JX63" s="48">
        <v>39.450000000000003</v>
      </c>
      <c r="JY63" s="48">
        <v>40.294545454999998</v>
      </c>
      <c r="JZ63" s="48">
        <v>124.69090909000001</v>
      </c>
      <c r="KA63" s="48">
        <f t="shared" si="32"/>
        <v>41.309090909999995</v>
      </c>
      <c r="KB63" s="48">
        <f t="shared" si="33"/>
        <v>25.376638917172887</v>
      </c>
      <c r="KC63" s="47">
        <v>0.56814915254237286</v>
      </c>
      <c r="KD63" s="47">
        <v>0.25783898305084757</v>
      </c>
      <c r="KE63" s="47">
        <v>9.4803389830508469E-2</v>
      </c>
      <c r="KF63" s="47">
        <v>0.11433559322033898</v>
      </c>
      <c r="KG63" s="47">
        <v>0.10477627118644067</v>
      </c>
      <c r="KH63" s="47">
        <v>9.0171186440677967E-2</v>
      </c>
      <c r="KI63" s="47">
        <v>0.66057159322033898</v>
      </c>
      <c r="KJ63" s="47">
        <v>0.71047401694915258</v>
      </c>
      <c r="KK63" s="47">
        <v>0.38219247457627131</v>
      </c>
      <c r="KL63" s="47">
        <v>0.46004732203389842</v>
      </c>
      <c r="KM63" s="47">
        <v>0.3743375932203391</v>
      </c>
      <c r="KN63" s="47">
        <v>0.68487632203389825</v>
      </c>
      <c r="KO63" s="47">
        <v>0.72255859322033889</v>
      </c>
      <c r="KP63" s="47">
        <v>9.5593220338983046E-3</v>
      </c>
      <c r="KQ63" s="47">
        <v>3.9864460000000022</v>
      </c>
      <c r="KR63" s="47">
        <v>0.52806110169491538</v>
      </c>
      <c r="KS63" s="47">
        <v>0.56796225423728841</v>
      </c>
      <c r="KT63" s="47">
        <v>0.65640267796610163</v>
      </c>
      <c r="KU63" s="47">
        <v>0.68552072881355919</v>
      </c>
      <c r="KV63" s="48">
        <v>38.21</v>
      </c>
      <c r="KW63" s="48">
        <v>40.233030303</v>
      </c>
      <c r="KX63" s="48">
        <v>111.86666667</v>
      </c>
      <c r="KY63" s="48">
        <f t="shared" si="44"/>
        <v>59.133333329999999</v>
      </c>
      <c r="KZ63" s="48">
        <f t="shared" si="45"/>
        <v>42.012696866558308</v>
      </c>
      <c r="LA63" s="47">
        <v>0.62118636363636359</v>
      </c>
      <c r="LB63" s="47">
        <v>0.28438636363636355</v>
      </c>
      <c r="LC63" s="47">
        <v>8.0731818181818168E-2</v>
      </c>
      <c r="LD63" s="47">
        <v>0.11750454545454544</v>
      </c>
      <c r="LE63" s="47">
        <v>0.1138409090909091</v>
      </c>
      <c r="LF63" s="47">
        <v>0.10450909090909093</v>
      </c>
      <c r="LG63" s="47">
        <v>0.68111372727272734</v>
      </c>
      <c r="LH63" s="47">
        <v>0.76909963636363621</v>
      </c>
      <c r="LI63" s="47">
        <v>0.41429445454545455</v>
      </c>
      <c r="LJ63" s="47">
        <v>0.55663436363636365</v>
      </c>
      <c r="LK63" s="47">
        <v>0.37176659090909092</v>
      </c>
      <c r="LL63" s="47">
        <v>0.68950018181818196</v>
      </c>
      <c r="LM63" s="47">
        <v>0.71147749999999998</v>
      </c>
      <c r="LN63" s="47">
        <v>3.6636363636363633E-3</v>
      </c>
      <c r="LO63" s="47">
        <v>4.2881507727272732</v>
      </c>
      <c r="LP63" s="47">
        <v>0.48355545454545462</v>
      </c>
      <c r="LQ63" s="47">
        <v>0.54591195454545449</v>
      </c>
      <c r="LR63" s="47">
        <v>0.62324427272727256</v>
      </c>
      <c r="LS63" s="47">
        <v>0.66869868181818193</v>
      </c>
      <c r="LT63" s="47">
        <f t="shared" si="34"/>
        <v>0.59982289541436518</v>
      </c>
      <c r="LU63" s="48">
        <v>44.23</v>
      </c>
      <c r="LV63" s="48">
        <v>42.76</v>
      </c>
      <c r="LW63" s="48">
        <v>111.3</v>
      </c>
      <c r="LX63" s="48">
        <f t="shared" si="56"/>
        <v>77.7</v>
      </c>
      <c r="LY63" s="48">
        <f t="shared" si="35"/>
        <v>59.759041745454539</v>
      </c>
      <c r="LZ63" s="47">
        <v>0.58001999999999998</v>
      </c>
      <c r="MA63" s="47">
        <v>0.24771999999999994</v>
      </c>
      <c r="MB63" s="47">
        <v>6.6652000000000003E-2</v>
      </c>
      <c r="MC63" s="47">
        <v>9.7979999999999998E-2</v>
      </c>
      <c r="MD63" s="47">
        <v>8.7487999999999996E-2</v>
      </c>
      <c r="ME63" s="47">
        <v>7.9995999999999998E-2</v>
      </c>
      <c r="MF63" s="47">
        <v>0.70694411999999995</v>
      </c>
      <c r="MG63" s="47">
        <v>0.79051463999999994</v>
      </c>
      <c r="MH63" s="47">
        <v>0.42946144000000003</v>
      </c>
      <c r="MI63" s="47">
        <v>0.57229292000000009</v>
      </c>
      <c r="MJ63" s="47">
        <v>0.40008484000000005</v>
      </c>
      <c r="MK63" s="47">
        <v>0.73390456000000004</v>
      </c>
      <c r="ML63" s="47">
        <v>0.75398208000000011</v>
      </c>
      <c r="MM63" s="47">
        <v>1.0492E-2</v>
      </c>
      <c r="MN63" s="47">
        <v>4.9244972399999991</v>
      </c>
      <c r="MO63" s="47">
        <v>0.50652671999999999</v>
      </c>
      <c r="MP63" s="47">
        <v>0.56639883999999996</v>
      </c>
      <c r="MQ63" s="47">
        <v>0.64725344000000007</v>
      </c>
      <c r="MR63" s="47">
        <v>0.69012755999999986</v>
      </c>
      <c r="MS63" s="47">
        <f t="shared" si="36"/>
        <v>0.56165526015723433</v>
      </c>
      <c r="MT63" s="48">
        <v>38.43</v>
      </c>
      <c r="MU63" s="48">
        <v>39.284999999999997</v>
      </c>
      <c r="MV63" s="48">
        <v>108.72499999999999</v>
      </c>
      <c r="MW63" s="48">
        <f>AO63-MV63</f>
        <v>80.275000000000006</v>
      </c>
      <c r="MX63" s="45">
        <f t="shared" si="37"/>
        <v>63.458562725999997</v>
      </c>
      <c r="MY63" s="47">
        <v>0.5657151515151515</v>
      </c>
      <c r="MZ63" s="47">
        <v>0.23949090909090909</v>
      </c>
      <c r="NA63" s="47">
        <v>6.4187878787878794E-2</v>
      </c>
      <c r="NB63" s="47">
        <v>8.7675757575757601E-2</v>
      </c>
      <c r="NC63" s="47">
        <v>8.8593939393939392E-2</v>
      </c>
      <c r="ND63" s="47">
        <v>7.8460606060606078E-2</v>
      </c>
      <c r="NE63" s="47">
        <v>0.72942739393939382</v>
      </c>
      <c r="NF63" s="47">
        <v>0.79356336363636348</v>
      </c>
      <c r="NG63" s="47">
        <v>0.46086463636363639</v>
      </c>
      <c r="NH63" s="47">
        <v>0.57308884848484865</v>
      </c>
      <c r="NI63" s="47">
        <v>0.40498996969696976</v>
      </c>
      <c r="NJ63" s="47">
        <v>0.72660566666666648</v>
      </c>
      <c r="NK63" s="47">
        <v>0.75444727272727274</v>
      </c>
      <c r="NL63" s="47">
        <v>-9.1818181818181799E-4</v>
      </c>
      <c r="NM63" s="47">
        <v>5.4482088181818193</v>
      </c>
      <c r="NN63" s="47">
        <v>0.51082306060606053</v>
      </c>
      <c r="NO63" s="47">
        <v>0.55560957575757575</v>
      </c>
      <c r="NP63" s="47">
        <v>0.65150039393939374</v>
      </c>
      <c r="NQ63" s="47">
        <v>0.68339403030303036</v>
      </c>
      <c r="NR63" s="47">
        <f t="shared" si="38"/>
        <v>0.54078453781512592</v>
      </c>
      <c r="NS63" s="47">
        <v>0.59053555555555548</v>
      </c>
      <c r="NT63" s="47">
        <v>0.26541777777777786</v>
      </c>
      <c r="NU63" s="47">
        <v>5.5466666666666664E-2</v>
      </c>
      <c r="NV63" s="47">
        <v>9.2173333333333343E-2</v>
      </c>
      <c r="NW63" s="47">
        <v>8.8031111111111102E-2</v>
      </c>
      <c r="NX63" s="47">
        <v>7.8179999999999986E-2</v>
      </c>
      <c r="NY63" s="47">
        <v>0.72841302222222215</v>
      </c>
      <c r="NZ63" s="47">
        <v>0.82660688888888878</v>
      </c>
      <c r="OA63" s="47">
        <v>0.48305133333333317</v>
      </c>
      <c r="OB63" s="47">
        <v>0.65274317777777802</v>
      </c>
      <c r="OC63" s="47">
        <v>0.3788956444444444</v>
      </c>
      <c r="OD63" s="47">
        <v>0.73857462222222203</v>
      </c>
      <c r="OE63" s="47">
        <v>0.76525426666666663</v>
      </c>
      <c r="OF63" s="47">
        <v>4.1422222222222225E-3</v>
      </c>
      <c r="OG63" s="47">
        <v>5.4002462888888862</v>
      </c>
      <c r="OH63" s="47">
        <v>0.45829780000000003</v>
      </c>
      <c r="OI63" s="47">
        <v>0.52014944444444422</v>
      </c>
      <c r="OJ63" s="47">
        <v>0.6068628222222221</v>
      </c>
      <c r="OK63" s="47">
        <v>0.65168700000000002</v>
      </c>
      <c r="OL63" s="47">
        <f t="shared" si="39"/>
        <v>0.83885203596866165</v>
      </c>
      <c r="OM63" s="47">
        <v>129.77777777777777</v>
      </c>
      <c r="ON63" s="48">
        <f>AR63-OM63+2</f>
        <v>73.222222222222229</v>
      </c>
      <c r="OO63" s="48">
        <f t="shared" si="40"/>
        <v>60.525993308641972</v>
      </c>
      <c r="OP63" s="47">
        <v>0.65612601226993783</v>
      </c>
      <c r="OQ63" s="47">
        <v>0.26979067484662589</v>
      </c>
      <c r="OR63" s="47">
        <v>4.6414110429447743E-2</v>
      </c>
      <c r="OS63" s="47">
        <v>8.03930061349694E-2</v>
      </c>
      <c r="OT63" s="47">
        <v>8.4928957055214749E-2</v>
      </c>
      <c r="OU63" s="47">
        <v>7.8722944785275931E-2</v>
      </c>
      <c r="OV63" s="47">
        <v>0.7816888269938651</v>
      </c>
      <c r="OW63" s="47">
        <v>0.86750318773006252</v>
      </c>
      <c r="OX63" s="47">
        <v>0.54076157423312887</v>
      </c>
      <c r="OY63" s="47">
        <v>0.70563995337423235</v>
      </c>
      <c r="OZ63" s="47">
        <v>0.41729529570552176</v>
      </c>
      <c r="PA63" s="47">
        <v>0.77040332147239277</v>
      </c>
      <c r="PB63" s="47">
        <v>0.78534374355828307</v>
      </c>
      <c r="PC63" s="47">
        <v>-4.5359509202453976E-3</v>
      </c>
      <c r="PD63" s="47">
        <v>7.1766391496932425</v>
      </c>
      <c r="PE63" s="47">
        <v>0.48111113987730014</v>
      </c>
      <c r="PF63" s="47">
        <v>0.53382526380368145</v>
      </c>
      <c r="PG63" s="47">
        <v>0.63369914233128888</v>
      </c>
      <c r="PH63" s="47">
        <v>0.67089787116564448</v>
      </c>
      <c r="PI63" s="47">
        <f t="shared" si="41"/>
        <v>1.078236092963242</v>
      </c>
      <c r="PJ63" s="48">
        <v>136.41825095057035</v>
      </c>
      <c r="PK63" s="48">
        <f t="shared" si="55"/>
        <v>66.581749049429646</v>
      </c>
      <c r="PL63" s="45">
        <f t="shared" si="42"/>
        <v>57.759879545023281</v>
      </c>
    </row>
    <row r="64" spans="1:428" x14ac:dyDescent="0.25">
      <c r="A64" s="45">
        <v>63</v>
      </c>
      <c r="B64" s="45">
        <v>8</v>
      </c>
      <c r="C64" s="45">
        <v>108</v>
      </c>
      <c r="D64" s="45">
        <v>1</v>
      </c>
      <c r="E64" s="45" t="s">
        <v>60</v>
      </c>
      <c r="F64" s="45">
        <v>4</v>
      </c>
      <c r="G64" s="45">
        <f t="shared" si="7"/>
        <v>179.20000000000002</v>
      </c>
      <c r="H64" s="46">
        <v>160</v>
      </c>
      <c r="I64" s="45">
        <v>11.736632401178502</v>
      </c>
      <c r="J64" s="47">
        <v>25.189645346180644</v>
      </c>
      <c r="K64" s="45">
        <v>1.2509197939661507</v>
      </c>
      <c r="L64" s="45">
        <v>30.048354882791944</v>
      </c>
      <c r="M64" s="45">
        <v>0.54912832542517453</v>
      </c>
      <c r="N64" s="47">
        <v>5.6778802580369989</v>
      </c>
      <c r="O64" s="48">
        <v>15</v>
      </c>
      <c r="P64" s="48">
        <v>15</v>
      </c>
      <c r="Q64" s="48">
        <v>15</v>
      </c>
      <c r="R64" s="48">
        <v>24.333333333333332</v>
      </c>
      <c r="S64" s="48">
        <v>37</v>
      </c>
      <c r="T64" s="48">
        <v>34</v>
      </c>
      <c r="U64" s="48">
        <v>48.333333333333336</v>
      </c>
      <c r="V64" s="48">
        <v>51.666666666666664</v>
      </c>
      <c r="W64" s="48">
        <v>64.666666666666671</v>
      </c>
      <c r="X64" s="48">
        <v>58.666666666666664</v>
      </c>
      <c r="Y64" s="48">
        <v>69</v>
      </c>
      <c r="Z64" s="48">
        <v>66.333333333333329</v>
      </c>
      <c r="AA64" s="48">
        <v>78</v>
      </c>
      <c r="AB64" s="48">
        <v>72.333333333333329</v>
      </c>
      <c r="AC64" s="48">
        <v>83.666666666666671</v>
      </c>
      <c r="AD64" s="48">
        <v>76.333333333333329</v>
      </c>
      <c r="AE64" s="48">
        <v>91.666666666666671</v>
      </c>
      <c r="AF64" s="48">
        <f t="shared" si="8"/>
        <v>71.666666666666671</v>
      </c>
      <c r="AG64" s="48">
        <f t="shared" si="9"/>
        <v>71.666666666666671</v>
      </c>
      <c r="AH64" s="48">
        <v>71</v>
      </c>
      <c r="AI64" s="48">
        <v>80</v>
      </c>
      <c r="AJ64" s="48">
        <v>131</v>
      </c>
      <c r="AK64" s="48">
        <v>147</v>
      </c>
      <c r="AL64" s="48">
        <v>166</v>
      </c>
      <c r="AM64" s="48">
        <v>171</v>
      </c>
      <c r="AN64" s="48">
        <v>178</v>
      </c>
      <c r="AO64" s="48">
        <v>189</v>
      </c>
      <c r="AP64" s="48">
        <v>199</v>
      </c>
      <c r="AQ64" s="48">
        <v>199</v>
      </c>
      <c r="AR64" s="48">
        <v>201</v>
      </c>
      <c r="AS64" s="48">
        <v>203</v>
      </c>
      <c r="AT64" s="49">
        <v>51.6</v>
      </c>
      <c r="AU64" s="49">
        <v>44.4</v>
      </c>
      <c r="AV64" s="49">
        <v>43.2</v>
      </c>
      <c r="AW64" s="49">
        <v>44.5</v>
      </c>
      <c r="AX64" s="49">
        <v>43.6</v>
      </c>
      <c r="AY64" s="49">
        <v>38.5</v>
      </c>
      <c r="AZ64" s="49">
        <v>47</v>
      </c>
      <c r="BA64" s="49">
        <v>41.9</v>
      </c>
      <c r="BB64" s="49">
        <v>49.9</v>
      </c>
      <c r="BC64" s="49">
        <v>43.6</v>
      </c>
      <c r="BD64" s="45">
        <v>4.8099999999999996</v>
      </c>
      <c r="BE64" s="45">
        <v>5.53</v>
      </c>
      <c r="BF64" s="45">
        <v>4.8600000000000003</v>
      </c>
      <c r="BG64" s="45">
        <v>4.55</v>
      </c>
      <c r="BH64" s="45">
        <v>4.21</v>
      </c>
      <c r="BI64" s="45">
        <v>4.21</v>
      </c>
      <c r="BJ64" s="45">
        <v>4.24</v>
      </c>
      <c r="BK64" s="45">
        <v>4.29</v>
      </c>
      <c r="BL64" s="45">
        <v>3.89</v>
      </c>
      <c r="BM64" s="45">
        <v>3.41</v>
      </c>
      <c r="BN64" s="45">
        <v>31146.222664015906</v>
      </c>
      <c r="BO64" s="45">
        <v>18122.677322677322</v>
      </c>
      <c r="BP64" s="49">
        <v>18289.98998998999</v>
      </c>
      <c r="BQ64" s="45">
        <v>10716.7</v>
      </c>
      <c r="BR64" s="45">
        <v>9481.4185814185821</v>
      </c>
      <c r="BS64" s="45">
        <v>7861.9859578736214</v>
      </c>
      <c r="BT64" s="49">
        <v>12194.62686567164</v>
      </c>
      <c r="BU64" s="49">
        <v>11105.882352941175</v>
      </c>
      <c r="BV64" s="49">
        <v>5895.0149551345958</v>
      </c>
      <c r="BW64" s="49">
        <v>890</v>
      </c>
      <c r="BX64" s="48">
        <v>256.44</v>
      </c>
      <c r="BY64" s="45">
        <v>13</v>
      </c>
      <c r="BZ64" s="45">
        <v>236.41999999999996</v>
      </c>
      <c r="CA64" s="45">
        <v>91</v>
      </c>
      <c r="CB64" s="45">
        <v>93.970000000000013</v>
      </c>
      <c r="CC64" s="45">
        <v>306.86</v>
      </c>
      <c r="CD64" s="45">
        <v>176.06</v>
      </c>
      <c r="CE64" s="45">
        <v>137.47</v>
      </c>
      <c r="CF64" s="48">
        <f t="shared" si="10"/>
        <v>1347.7450980392157</v>
      </c>
      <c r="CG64" s="48">
        <f t="shared" si="11"/>
        <v>1203.3438375350138</v>
      </c>
      <c r="CH64" s="48">
        <f t="shared" si="51"/>
        <v>2514.1176470588234</v>
      </c>
      <c r="CI64" s="48">
        <f t="shared" si="1"/>
        <v>2317.8431372549016</v>
      </c>
      <c r="CJ64" s="48">
        <f t="shared" si="12"/>
        <v>921.27450980392166</v>
      </c>
      <c r="CK64" s="48">
        <f t="shared" si="12"/>
        <v>3008.4313725490197</v>
      </c>
      <c r="CL64" s="48">
        <f t="shared" si="13"/>
        <v>8761.6666666666661</v>
      </c>
      <c r="CM64" s="48">
        <f t="shared" si="14"/>
        <v>1726.0784313725489</v>
      </c>
      <c r="CN64" s="48">
        <v>95.84</v>
      </c>
      <c r="CO64" s="48">
        <v>76.7</v>
      </c>
      <c r="CP64" s="48">
        <f t="shared" si="15"/>
        <v>3.519999999999996</v>
      </c>
      <c r="CQ64" s="45">
        <v>3.11</v>
      </c>
      <c r="CR64" s="45">
        <f t="shared" si="16"/>
        <v>78.189058823529408</v>
      </c>
      <c r="CS64" s="45">
        <v>1.1399999999999999</v>
      </c>
      <c r="CT64" s="45">
        <f t="shared" si="17"/>
        <v>26.423411764705875</v>
      </c>
      <c r="CU64" s="45">
        <v>1.59</v>
      </c>
      <c r="CV64" s="45">
        <f t="shared" si="18"/>
        <v>14.648264705882355</v>
      </c>
      <c r="CW64" s="45">
        <v>4.1399999999999997</v>
      </c>
      <c r="CX64" s="45">
        <f t="shared" si="19"/>
        <v>71.459647058823521</v>
      </c>
      <c r="CY64" s="48">
        <f t="shared" si="20"/>
        <v>190.72038235294116</v>
      </c>
      <c r="CZ64" s="48">
        <f t="shared" si="21"/>
        <v>170.28605567226887</v>
      </c>
      <c r="DA64" s="45">
        <v>18.3</v>
      </c>
      <c r="DB64" s="48">
        <v>5.05</v>
      </c>
      <c r="DC64" s="45">
        <f t="shared" si="22"/>
        <v>3971.383723007104</v>
      </c>
      <c r="DD64" s="45">
        <v>1.88</v>
      </c>
      <c r="DE64" s="45">
        <f t="shared" si="23"/>
        <v>0.37227722772277227</v>
      </c>
      <c r="DF64" s="45">
        <f t="shared" si="24"/>
        <v>1478.4557226244269</v>
      </c>
      <c r="DG64" s="45">
        <v>3687.1309090909067</v>
      </c>
      <c r="DH64" s="45">
        <v>3988.8000000000006</v>
      </c>
      <c r="DI64" s="45">
        <f t="shared" si="25"/>
        <v>1475.8560000000002</v>
      </c>
      <c r="DJ64" s="45">
        <f t="shared" si="26"/>
        <v>1682.4758400000001</v>
      </c>
      <c r="DK64" s="45">
        <f t="shared" si="43"/>
        <v>1364.2384363636354</v>
      </c>
      <c r="DL64" s="47">
        <v>2.42</v>
      </c>
      <c r="DM64" s="47">
        <f t="shared" si="27"/>
        <v>2.36</v>
      </c>
      <c r="DN64" s="47">
        <v>2397</v>
      </c>
      <c r="DO64" s="47">
        <f t="shared" si="52"/>
        <v>0.4673267326732673</v>
      </c>
      <c r="DP64" s="45">
        <f t="shared" si="53"/>
        <v>1903.1185365697411</v>
      </c>
      <c r="DQ64" s="45">
        <f t="shared" si="54"/>
        <v>1885.0310463461444</v>
      </c>
      <c r="DR64" s="47">
        <v>0.5645769230769232</v>
      </c>
      <c r="DS64" s="47">
        <v>0.39891538461538462</v>
      </c>
      <c r="DT64" s="47">
        <v>0.40512307692307697</v>
      </c>
      <c r="DU64" s="47">
        <v>0.34599230769230765</v>
      </c>
      <c r="DV64" s="47">
        <v>0.20833846153846156</v>
      </c>
      <c r="DW64" s="47">
        <v>0.18924615384615381</v>
      </c>
      <c r="DX64" s="47">
        <v>0.2398576923076923</v>
      </c>
      <c r="DY64" s="47">
        <v>0.16431961538461534</v>
      </c>
      <c r="DZ64" s="47">
        <v>7.0919076923076932E-2</v>
      </c>
      <c r="EA64" s="47">
        <v>-7.7742307692307703E-3</v>
      </c>
      <c r="EB64" s="47">
        <v>0.17184823076923078</v>
      </c>
      <c r="EC64" s="47">
        <v>0.46084700000000001</v>
      </c>
      <c r="ED64" s="47">
        <v>0.49782307692307692</v>
      </c>
      <c r="EE64" s="47">
        <v>0.13765384615384615</v>
      </c>
      <c r="EF64" s="47">
        <v>0.63163492307692315</v>
      </c>
      <c r="EG64" s="47">
        <v>1.0448117692307695</v>
      </c>
      <c r="EH64" s="47">
        <v>0.71600023076923081</v>
      </c>
      <c r="EI64" s="47">
        <v>1.0376678461538462</v>
      </c>
      <c r="EJ64" s="47">
        <v>0.75717484615384612</v>
      </c>
      <c r="EK64" s="45">
        <v>0.61265652173913032</v>
      </c>
      <c r="EL64" s="45">
        <v>0.44784782608695667</v>
      </c>
      <c r="EM64" s="45">
        <v>0.44194782608695643</v>
      </c>
      <c r="EN64" s="45">
        <v>0.40203913043478257</v>
      </c>
      <c r="EO64" s="45">
        <v>0.27959999999999996</v>
      </c>
      <c r="EP64" s="45">
        <v>0.25427826086956523</v>
      </c>
      <c r="EQ64" s="45">
        <v>0.20744860869565215</v>
      </c>
      <c r="ER64" s="45">
        <v>0.16171695652173915</v>
      </c>
      <c r="ES64" s="45">
        <v>5.3838434782608691E-2</v>
      </c>
      <c r="ET64" s="45">
        <v>6.5385217391304394E-3</v>
      </c>
      <c r="EU64" s="45">
        <v>0.15533517391304349</v>
      </c>
      <c r="EV64" s="45">
        <v>0.37317208695652171</v>
      </c>
      <c r="EW64" s="45">
        <v>0.41324578260869554</v>
      </c>
      <c r="EX64" s="45">
        <v>0.12243913043478259</v>
      </c>
      <c r="EY64" s="45">
        <v>0.52392782608695687</v>
      </c>
      <c r="EZ64" s="45">
        <v>0.96141417391304373</v>
      </c>
      <c r="FA64" s="45">
        <v>0.74857521739130428</v>
      </c>
      <c r="FB64" s="45">
        <v>0.96624452173912956</v>
      </c>
      <c r="FC64" s="45">
        <v>0.78196121739130442</v>
      </c>
      <c r="FD64" s="47">
        <v>0.69728684210526293</v>
      </c>
      <c r="FE64" s="47">
        <v>0.48551578947368423</v>
      </c>
      <c r="FF64" s="47">
        <v>0.48054999999999998</v>
      </c>
      <c r="FG64" s="47">
        <v>0.42694736842105263</v>
      </c>
      <c r="FH64" s="47">
        <v>0.30863157894736842</v>
      </c>
      <c r="FI64" s="47">
        <v>0.27124210526315795</v>
      </c>
      <c r="FJ64" s="47">
        <v>0.24031160526315784</v>
      </c>
      <c r="FK64" s="47">
        <v>0.18387268421052635</v>
      </c>
      <c r="FL64" s="47">
        <v>6.4167710526315772E-2</v>
      </c>
      <c r="FM64" s="47">
        <v>5.1264736842105254E-3</v>
      </c>
      <c r="FN64" s="47">
        <v>0.17891455263157893</v>
      </c>
      <c r="FO64" s="47">
        <v>0.38622300000000004</v>
      </c>
      <c r="FP64" s="47">
        <v>0.43974118421052633</v>
      </c>
      <c r="FQ64" s="47">
        <v>0.11831578947368419</v>
      </c>
      <c r="FR64" s="47">
        <v>0.63359876315789476</v>
      </c>
      <c r="FS64" s="47">
        <v>0.9740314736842105</v>
      </c>
      <c r="FT64" s="47">
        <v>0.74416584210526326</v>
      </c>
      <c r="FU64" s="47">
        <v>0.97780613157894758</v>
      </c>
      <c r="FV64" s="47">
        <v>0.78274023684210536</v>
      </c>
      <c r="FW64" s="47">
        <v>0.69164500000000007</v>
      </c>
      <c r="FX64" s="47">
        <v>0.44966499999999987</v>
      </c>
      <c r="FY64" s="47">
        <v>0.45540500000000012</v>
      </c>
      <c r="FZ64" s="47">
        <v>0.39966499999999999</v>
      </c>
      <c r="GA64" s="47">
        <v>0.29705999999999999</v>
      </c>
      <c r="GB64" s="47">
        <v>0.25747500000000001</v>
      </c>
      <c r="GC64" s="47">
        <v>0.26740929999999996</v>
      </c>
      <c r="GD64" s="47">
        <v>0.20582574999999997</v>
      </c>
      <c r="GE64" s="47">
        <v>5.882550000000001E-2</v>
      </c>
      <c r="GF64" s="47">
        <v>-6.3648000000000012E-3</v>
      </c>
      <c r="GG64" s="47">
        <v>0.21191440000000003</v>
      </c>
      <c r="GH64" s="47">
        <v>0.39898294999999995</v>
      </c>
      <c r="GI64" s="47">
        <v>0.45733365000000009</v>
      </c>
      <c r="GJ64" s="47">
        <v>0.10260499999999999</v>
      </c>
      <c r="GK64" s="47">
        <v>0.73075500000000004</v>
      </c>
      <c r="GL64" s="47">
        <v>1.0314106499999998</v>
      </c>
      <c r="GM64" s="47">
        <v>0.79246204999999992</v>
      </c>
      <c r="GN64" s="47">
        <v>1.0257467999999998</v>
      </c>
      <c r="GO64" s="47">
        <v>0.82849609999999996</v>
      </c>
      <c r="GP64" s="47">
        <v>0.56734166666666674</v>
      </c>
      <c r="GQ64" s="47">
        <v>0.36065833333333336</v>
      </c>
      <c r="GR64" s="47">
        <v>0.32361249999999997</v>
      </c>
      <c r="GS64" s="47">
        <v>0.32509583333333331</v>
      </c>
      <c r="GT64" s="47">
        <v>0.22524166666666659</v>
      </c>
      <c r="GU64" s="47">
        <v>0.19437916666666666</v>
      </c>
      <c r="GV64" s="47">
        <v>0.27127070833333333</v>
      </c>
      <c r="GW64" s="47">
        <v>0.27353408333333329</v>
      </c>
      <c r="GX64" s="47">
        <v>5.1807916666666655E-2</v>
      </c>
      <c r="GY64" s="47">
        <v>5.4241500000000005E-2</v>
      </c>
      <c r="GZ64" s="47">
        <v>0.22261037500000003</v>
      </c>
      <c r="HA64" s="47">
        <v>0.43147750000000001</v>
      </c>
      <c r="HB64" s="47">
        <v>0.489452375</v>
      </c>
      <c r="HC64" s="47">
        <v>9.9854166666666688E-2</v>
      </c>
      <c r="HD64" s="47">
        <v>0.74645150000000005</v>
      </c>
      <c r="HE64" s="47">
        <v>0.81426345833333358</v>
      </c>
      <c r="HF64" s="47">
        <v>0.82150037499999984</v>
      </c>
      <c r="HG64" s="47">
        <v>0.84770829166666672</v>
      </c>
      <c r="HH64" s="47">
        <v>0.85361216666666684</v>
      </c>
      <c r="HI64" s="45">
        <v>0.53499333333333321</v>
      </c>
      <c r="HJ64" s="45">
        <v>0.31073666666666661</v>
      </c>
      <c r="HK64" s="45">
        <v>0.24965666666666658</v>
      </c>
      <c r="HL64" s="45">
        <v>0.23837666666666668</v>
      </c>
      <c r="HM64" s="45">
        <v>0.19426333333333337</v>
      </c>
      <c r="HN64" s="45">
        <v>0.16908999999999996</v>
      </c>
      <c r="HO64" s="45">
        <v>0.38271496666666682</v>
      </c>
      <c r="HP64" s="45">
        <v>0.36360639999999994</v>
      </c>
      <c r="HQ64" s="45">
        <v>0.13167533333333337</v>
      </c>
      <c r="HR64" s="45">
        <v>0.10951280000000002</v>
      </c>
      <c r="HS64" s="45">
        <v>0.26478573333333338</v>
      </c>
      <c r="HT64" s="45">
        <v>0.46663713333333318</v>
      </c>
      <c r="HU64" s="45">
        <v>0.51911326666666679</v>
      </c>
      <c r="HV64" s="45">
        <v>4.4113333333333317E-2</v>
      </c>
      <c r="HW64" s="45">
        <v>1.2510790000000001</v>
      </c>
      <c r="HX64" s="45">
        <v>0.73254119999999989</v>
      </c>
      <c r="HY64" s="45">
        <v>0.69473239999999992</v>
      </c>
      <c r="HZ64" s="45">
        <v>0.78796720000000009</v>
      </c>
      <c r="IA64" s="45">
        <v>0.75861860000000003</v>
      </c>
      <c r="IB64" s="46">
        <v>-9999</v>
      </c>
      <c r="IC64" s="46">
        <v>-9999</v>
      </c>
      <c r="ID64" s="46">
        <v>-9999</v>
      </c>
      <c r="IE64" s="46">
        <v>-9999</v>
      </c>
      <c r="IF64" s="46">
        <v>-9999</v>
      </c>
      <c r="IG64" s="47">
        <v>0.5302</v>
      </c>
      <c r="IH64" s="47">
        <v>0.28460000000000002</v>
      </c>
      <c r="II64" s="47">
        <v>0.16500000000000001</v>
      </c>
      <c r="IJ64" s="47">
        <v>0.17710000000000001</v>
      </c>
      <c r="IK64" s="47">
        <v>0.1477</v>
      </c>
      <c r="IL64" s="47">
        <v>0.1308</v>
      </c>
      <c r="IM64" s="47">
        <v>0.49780000000000002</v>
      </c>
      <c r="IN64" s="47">
        <v>0.52480000000000004</v>
      </c>
      <c r="IO64" s="47">
        <v>0.2326</v>
      </c>
      <c r="IP64" s="47">
        <v>0.2666</v>
      </c>
      <c r="IQ64" s="47">
        <v>0.30070000000000002</v>
      </c>
      <c r="IR64" s="47">
        <v>0.56330000000000002</v>
      </c>
      <c r="IS64" s="47">
        <v>0.60319999999999996</v>
      </c>
      <c r="IT64" s="47">
        <v>2.9399999999999999E-2</v>
      </c>
      <c r="IU64" s="47">
        <v>2.0051000000000001</v>
      </c>
      <c r="IV64" s="47">
        <v>0.57430000000000003</v>
      </c>
      <c r="IW64" s="47">
        <v>0.60519999999999996</v>
      </c>
      <c r="IX64" s="47">
        <v>0.6724</v>
      </c>
      <c r="IY64" s="47">
        <v>0.69640000000000002</v>
      </c>
      <c r="IZ64" s="48">
        <v>37.200000000000003</v>
      </c>
      <c r="JA64" s="48">
        <v>37.143870968000002</v>
      </c>
      <c r="JB64" s="48">
        <v>113.41612902999999</v>
      </c>
      <c r="JC64" s="48">
        <f t="shared" si="30"/>
        <v>33.583870970000007</v>
      </c>
      <c r="JD64" s="48">
        <f t="shared" si="31"/>
        <v>17.624815485056004</v>
      </c>
      <c r="JE64" s="47">
        <v>0.41929310344827592</v>
      </c>
      <c r="JF64" s="47">
        <v>0.21423793103448271</v>
      </c>
      <c r="JG64" s="47">
        <v>0.11702068965517241</v>
      </c>
      <c r="JH64" s="47">
        <v>0.12500689655172414</v>
      </c>
      <c r="JI64" s="47">
        <v>0.10261724137931032</v>
      </c>
      <c r="JJ64" s="47">
        <v>8.7817241379310337E-2</v>
      </c>
      <c r="JK64" s="47">
        <v>0.53930072413793106</v>
      </c>
      <c r="JL64" s="47">
        <v>0.56293948275862082</v>
      </c>
      <c r="JM64" s="47">
        <v>0.26261182758620694</v>
      </c>
      <c r="JN64" s="47">
        <v>0.29328400000000004</v>
      </c>
      <c r="JO64" s="47">
        <v>0.32315313793103445</v>
      </c>
      <c r="JP64" s="47">
        <v>0.60604531034482767</v>
      </c>
      <c r="JQ64" s="47">
        <v>0.65276203448275882</v>
      </c>
      <c r="JR64" s="47">
        <v>2.2389655172413793E-2</v>
      </c>
      <c r="JS64" s="47">
        <v>2.3705653793103445</v>
      </c>
      <c r="JT64" s="47">
        <v>0.57526327586206916</v>
      </c>
      <c r="JU64" s="47">
        <v>0.60020113793103458</v>
      </c>
      <c r="JV64" s="47">
        <v>0.67842806896551711</v>
      </c>
      <c r="JW64" s="47">
        <v>0.69758827586206906</v>
      </c>
      <c r="JX64" s="48">
        <v>39.403333332999999</v>
      </c>
      <c r="JY64" s="48">
        <v>40.26</v>
      </c>
      <c r="JZ64" s="48">
        <v>127.35555556</v>
      </c>
      <c r="KA64" s="48">
        <f t="shared" si="32"/>
        <v>38.644444440000001</v>
      </c>
      <c r="KB64" s="48">
        <f t="shared" si="33"/>
        <v>21.754483564547861</v>
      </c>
      <c r="KC64" s="47">
        <v>0.48174918032786879</v>
      </c>
      <c r="KD64" s="47">
        <v>0.22486557377049177</v>
      </c>
      <c r="KE64" s="47">
        <v>0.10571311475409841</v>
      </c>
      <c r="KF64" s="47">
        <v>0.11642459016393442</v>
      </c>
      <c r="KG64" s="47">
        <v>0.10226065573770492</v>
      </c>
      <c r="KH64" s="47">
        <v>8.5557377049180344E-2</v>
      </c>
      <c r="KI64" s="47">
        <v>0.6094367213114753</v>
      </c>
      <c r="KJ64" s="47">
        <v>0.63954527868852473</v>
      </c>
      <c r="KK64" s="47">
        <v>0.31709511475409846</v>
      </c>
      <c r="KL64" s="47">
        <v>0.36058170491803276</v>
      </c>
      <c r="KM64" s="47">
        <v>0.36303770491803272</v>
      </c>
      <c r="KN64" s="47">
        <v>0.64875957377049154</v>
      </c>
      <c r="KO64" s="47">
        <v>0.69756183606557365</v>
      </c>
      <c r="KP64" s="47">
        <v>1.4163934426229508E-2</v>
      </c>
      <c r="KQ64" s="47">
        <v>3.1534298852459006</v>
      </c>
      <c r="KR64" s="47">
        <v>0.56827762295081985</v>
      </c>
      <c r="KS64" s="47">
        <v>0.59637229508196721</v>
      </c>
      <c r="KT64" s="47">
        <v>0.68296598360655736</v>
      </c>
      <c r="KU64" s="47">
        <v>0.70365800000000012</v>
      </c>
      <c r="KV64" s="48">
        <v>38.210312500000001</v>
      </c>
      <c r="KW64" s="48">
        <v>40.379375000000003</v>
      </c>
      <c r="KX64" s="48">
        <v>118.496875</v>
      </c>
      <c r="KY64" s="48">
        <f t="shared" si="44"/>
        <v>52.503124999999997</v>
      </c>
      <c r="KZ64" s="48">
        <f t="shared" si="45"/>
        <v>33.578125710143446</v>
      </c>
      <c r="LA64" s="47">
        <v>0.54720869565217389</v>
      </c>
      <c r="LB64" s="47">
        <v>0.25612173913043479</v>
      </c>
      <c r="LC64" s="47">
        <v>8.478260869565217E-2</v>
      </c>
      <c r="LD64" s="47">
        <v>0.11350869565217392</v>
      </c>
      <c r="LE64" s="47">
        <v>0.10634782608695653</v>
      </c>
      <c r="LF64" s="47">
        <v>9.6908695652173901E-2</v>
      </c>
      <c r="LG64" s="47">
        <v>0.6550825217391304</v>
      </c>
      <c r="LH64" s="47">
        <v>0.73049930434782584</v>
      </c>
      <c r="LI64" s="47">
        <v>0.38478630434782601</v>
      </c>
      <c r="LJ64" s="47">
        <v>0.50172317391304344</v>
      </c>
      <c r="LK64" s="47">
        <v>0.36190460869565216</v>
      </c>
      <c r="LL64" s="47">
        <v>0.67363378260869555</v>
      </c>
      <c r="LM64" s="47">
        <v>0.69794917391304356</v>
      </c>
      <c r="LN64" s="47">
        <v>7.1608695652173896E-3</v>
      </c>
      <c r="LO64" s="47">
        <v>3.8331584347826082</v>
      </c>
      <c r="LP64" s="47">
        <v>0.49559095652173918</v>
      </c>
      <c r="LQ64" s="47">
        <v>0.55255552173913047</v>
      </c>
      <c r="LR64" s="47">
        <v>0.6291765217391303</v>
      </c>
      <c r="LS64" s="47">
        <v>0.67102378260869566</v>
      </c>
      <c r="LT64" s="47">
        <f t="shared" si="34"/>
        <v>0.43143772628762539</v>
      </c>
      <c r="LU64" s="48">
        <v>44.28</v>
      </c>
      <c r="LV64" s="48">
        <v>42.73</v>
      </c>
      <c r="LW64" s="48">
        <v>117.29285714</v>
      </c>
      <c r="LX64" s="48">
        <f t="shared" si="56"/>
        <v>71.707142860000005</v>
      </c>
      <c r="LY64" s="48">
        <f t="shared" si="35"/>
        <v>52.382017976000171</v>
      </c>
      <c r="LZ64" s="47">
        <v>0.45231199999999994</v>
      </c>
      <c r="MA64" s="47">
        <v>0.19689200000000004</v>
      </c>
      <c r="MB64" s="47">
        <v>8.2623999999999989E-2</v>
      </c>
      <c r="MC64" s="47">
        <v>0.10022400000000001</v>
      </c>
      <c r="MD64" s="47">
        <v>8.5587999999999997E-2</v>
      </c>
      <c r="ME64" s="47">
        <v>7.4332000000000009E-2</v>
      </c>
      <c r="MF64" s="47">
        <v>0.63516268000000009</v>
      </c>
      <c r="MG64" s="47">
        <v>0.6890180800000002</v>
      </c>
      <c r="MH64" s="47">
        <v>0.32381956000000001</v>
      </c>
      <c r="MI64" s="47">
        <v>0.40731927999999995</v>
      </c>
      <c r="MJ64" s="47">
        <v>0.39264680000000007</v>
      </c>
      <c r="MK64" s="47">
        <v>0.6802878</v>
      </c>
      <c r="ML64" s="47">
        <v>0.71595532000000006</v>
      </c>
      <c r="MM64" s="47">
        <v>1.4635999999999998E-2</v>
      </c>
      <c r="MN64" s="47">
        <v>3.5216747599999998</v>
      </c>
      <c r="MO64" s="47">
        <v>0.57066428000000002</v>
      </c>
      <c r="MP64" s="47">
        <v>0.61864811999999991</v>
      </c>
      <c r="MQ64" s="47">
        <v>0.69135623999999996</v>
      </c>
      <c r="MR64" s="47">
        <v>0.72585443999999999</v>
      </c>
      <c r="MS64" s="47">
        <f t="shared" si="36"/>
        <v>0.22622753539891574</v>
      </c>
      <c r="MT64" s="46">
        <v>-9999</v>
      </c>
      <c r="MU64" s="46">
        <v>-9999</v>
      </c>
      <c r="MV64" s="46">
        <v>-9999</v>
      </c>
      <c r="MW64" s="46">
        <v>-9999</v>
      </c>
      <c r="MX64" s="46">
        <v>-9999</v>
      </c>
      <c r="MY64" s="47">
        <v>0.4378193548387096</v>
      </c>
      <c r="MZ64" s="47">
        <v>0.1938903225806452</v>
      </c>
      <c r="NA64" s="47">
        <v>7.303870967741935E-2</v>
      </c>
      <c r="NB64" s="47">
        <v>8.7419354838709676E-2</v>
      </c>
      <c r="NC64" s="47">
        <v>8.2512903225806455E-2</v>
      </c>
      <c r="ND64" s="47">
        <v>7.2332258064516153E-2</v>
      </c>
      <c r="NE64" s="47">
        <v>0.66542906451612893</v>
      </c>
      <c r="NF64" s="47">
        <v>0.71194454838709664</v>
      </c>
      <c r="NG64" s="47">
        <v>0.37754793548387094</v>
      </c>
      <c r="NH64" s="47">
        <v>0.45148848387096785</v>
      </c>
      <c r="NI64" s="47">
        <v>0.38489103225806454</v>
      </c>
      <c r="NJ64" s="47">
        <v>0.68110287096774191</v>
      </c>
      <c r="NK64" s="47">
        <v>0.71468867741935482</v>
      </c>
      <c r="NL64" s="47">
        <v>4.9064516129032265E-3</v>
      </c>
      <c r="NM64" s="47">
        <v>4.0058990000000003</v>
      </c>
      <c r="NN64" s="47">
        <v>0.54069264516129034</v>
      </c>
      <c r="NO64" s="47">
        <v>0.57830719354838711</v>
      </c>
      <c r="NP64" s="47">
        <v>0.66804080645161312</v>
      </c>
      <c r="NQ64" s="47">
        <v>0.69517219354838722</v>
      </c>
      <c r="NR64" s="47">
        <f t="shared" si="38"/>
        <v>0.26428752971212521</v>
      </c>
      <c r="NS64" s="47">
        <v>0.45330416666666656</v>
      </c>
      <c r="NT64" s="47">
        <v>0.21281458333333325</v>
      </c>
      <c r="NU64" s="47">
        <v>6.3004166666666639E-2</v>
      </c>
      <c r="NV64" s="47">
        <v>8.9366666666666664E-2</v>
      </c>
      <c r="NW64" s="47">
        <v>8.0872916666666642E-2</v>
      </c>
      <c r="NX64" s="47">
        <v>6.8912500000000029E-2</v>
      </c>
      <c r="NY64" s="47">
        <v>0.66977072916666691</v>
      </c>
      <c r="NZ64" s="47">
        <v>0.7550275833333332</v>
      </c>
      <c r="OA64" s="47">
        <v>0.40788027083333328</v>
      </c>
      <c r="OB64" s="47">
        <v>0.54272033333333347</v>
      </c>
      <c r="OC64" s="47">
        <v>0.36052266666666655</v>
      </c>
      <c r="OD64" s="47">
        <v>0.69660537499999997</v>
      </c>
      <c r="OE64" s="47">
        <v>0.73563087500000002</v>
      </c>
      <c r="OF64" s="47">
        <v>8.4937499999999996E-3</v>
      </c>
      <c r="OG64" s="47">
        <v>4.0786759583333341</v>
      </c>
      <c r="OH64" s="47">
        <v>0.4775635000000002</v>
      </c>
      <c r="OI64" s="47">
        <v>0.53831720833333352</v>
      </c>
      <c r="OJ64" s="47">
        <v>0.61568914583333334</v>
      </c>
      <c r="OK64" s="47">
        <v>0.66031333333333331</v>
      </c>
      <c r="OL64" s="47">
        <f t="shared" si="39"/>
        <v>0.42263138171527442</v>
      </c>
      <c r="OM64" s="47">
        <v>169.13636363636363</v>
      </c>
      <c r="ON64" s="46">
        <v>-9999</v>
      </c>
      <c r="OO64" s="46">
        <v>-9999</v>
      </c>
      <c r="OP64" s="47">
        <v>0.46889999999999998</v>
      </c>
      <c r="OQ64" s="47">
        <v>0.19970000000000004</v>
      </c>
      <c r="OR64" s="47">
        <v>5.2041025641025647E-2</v>
      </c>
      <c r="OS64" s="47">
        <v>7.4700000000000003E-2</v>
      </c>
      <c r="OT64" s="47">
        <v>7.1656410256410286E-2</v>
      </c>
      <c r="OU64" s="47">
        <v>6.2187179487179479E-2</v>
      </c>
      <c r="OV64" s="47">
        <v>0.72355364102564113</v>
      </c>
      <c r="OW64" s="47">
        <v>0.79917061538461531</v>
      </c>
      <c r="OX64" s="47">
        <v>0.45386230769230768</v>
      </c>
      <c r="OY64" s="47">
        <v>0.58540482051282061</v>
      </c>
      <c r="OZ64" s="47">
        <v>0.40202989743589745</v>
      </c>
      <c r="PA64" s="47">
        <v>0.73337525641025636</v>
      </c>
      <c r="PB64" s="47">
        <v>0.76445243589743594</v>
      </c>
      <c r="PC64" s="47">
        <v>3.0435897435897429E-3</v>
      </c>
      <c r="PD64" s="47">
        <v>5.2899549487179494</v>
      </c>
      <c r="PE64" s="47">
        <v>0.50308061538461535</v>
      </c>
      <c r="PF64" s="47">
        <v>0.55571664102564111</v>
      </c>
      <c r="PG64" s="47">
        <v>0.64507579487179478</v>
      </c>
      <c r="PH64" s="47">
        <v>0.68264623076923081</v>
      </c>
      <c r="PI64" s="47">
        <f t="shared" si="41"/>
        <v>0.47068628793851025</v>
      </c>
      <c r="PJ64" s="48">
        <v>133.69696969696969</v>
      </c>
      <c r="PK64" s="48">
        <f t="shared" si="55"/>
        <v>69.303030303030312</v>
      </c>
      <c r="PL64" s="45">
        <f t="shared" si="42"/>
        <v>55.38494537529138</v>
      </c>
    </row>
    <row r="65" spans="1:428" x14ac:dyDescent="0.25">
      <c r="A65" s="45">
        <v>64</v>
      </c>
      <c r="B65" s="45">
        <v>8</v>
      </c>
      <c r="C65" s="45">
        <v>108</v>
      </c>
      <c r="D65" s="45">
        <v>1</v>
      </c>
      <c r="E65" s="45" t="s">
        <v>60</v>
      </c>
      <c r="F65" s="45">
        <v>4</v>
      </c>
      <c r="G65" s="45">
        <f t="shared" si="7"/>
        <v>179.20000000000002</v>
      </c>
      <c r="H65" s="46">
        <v>160</v>
      </c>
      <c r="I65" s="46">
        <v>-9999</v>
      </c>
      <c r="J65" s="46">
        <v>-9999</v>
      </c>
      <c r="K65" s="46">
        <v>-9999</v>
      </c>
      <c r="L65" s="46">
        <v>-9999</v>
      </c>
      <c r="M65" s="46">
        <v>-9999</v>
      </c>
      <c r="N65" s="46">
        <v>-9999</v>
      </c>
      <c r="O65" s="48">
        <v>15</v>
      </c>
      <c r="P65" s="48">
        <v>15</v>
      </c>
      <c r="Q65" s="48">
        <v>15</v>
      </c>
      <c r="R65" s="48">
        <v>28</v>
      </c>
      <c r="S65" s="48">
        <v>40</v>
      </c>
      <c r="T65" s="48">
        <v>32.666666666666664</v>
      </c>
      <c r="U65" s="48">
        <v>47.333333333333336</v>
      </c>
      <c r="V65" s="48">
        <v>47.666666666666664</v>
      </c>
      <c r="W65" s="48">
        <v>62.666666666666664</v>
      </c>
      <c r="X65" s="48">
        <v>53.666666666666664</v>
      </c>
      <c r="Y65" s="48">
        <v>64.333333333333329</v>
      </c>
      <c r="Z65" s="48">
        <v>67.333333333333329</v>
      </c>
      <c r="AA65" s="48">
        <v>79.666666666666671</v>
      </c>
      <c r="AB65" s="48">
        <v>77.666666666666671</v>
      </c>
      <c r="AC65" s="48">
        <v>84.666666666666671</v>
      </c>
      <c r="AD65" s="48">
        <v>77.666666666666671</v>
      </c>
      <c r="AE65" s="48">
        <v>89.666666666666671</v>
      </c>
      <c r="AF65" s="48">
        <f t="shared" si="8"/>
        <v>74.222222222222229</v>
      </c>
      <c r="AG65" s="48">
        <f t="shared" si="9"/>
        <v>74.222222222222229</v>
      </c>
      <c r="AH65" s="48">
        <v>81</v>
      </c>
      <c r="AI65" s="48">
        <v>88.333333333333329</v>
      </c>
      <c r="AJ65" s="48">
        <v>131</v>
      </c>
      <c r="AK65" s="48">
        <v>147</v>
      </c>
      <c r="AL65" s="48">
        <v>166</v>
      </c>
      <c r="AM65" s="48">
        <v>171</v>
      </c>
      <c r="AN65" s="48">
        <v>178</v>
      </c>
      <c r="AO65" s="48">
        <v>189</v>
      </c>
      <c r="AP65" s="48">
        <v>199</v>
      </c>
      <c r="AQ65" s="48">
        <v>199</v>
      </c>
      <c r="AR65" s="48">
        <v>201</v>
      </c>
      <c r="AS65" s="48">
        <v>203</v>
      </c>
      <c r="AT65" s="43">
        <v>-9999</v>
      </c>
      <c r="AU65" s="43">
        <v>-9999</v>
      </c>
      <c r="AV65" s="43">
        <v>-9999</v>
      </c>
      <c r="AW65" s="43">
        <v>-9999</v>
      </c>
      <c r="AX65" s="43">
        <v>-9999</v>
      </c>
      <c r="AY65" s="43">
        <v>-9999</v>
      </c>
      <c r="AZ65" s="43">
        <v>-9999</v>
      </c>
      <c r="BA65" s="43">
        <v>-9999</v>
      </c>
      <c r="BB65" s="43">
        <v>-9999</v>
      </c>
      <c r="BC65" s="43">
        <v>-9999</v>
      </c>
      <c r="BD65" s="43">
        <v>-9999</v>
      </c>
      <c r="BE65" s="43">
        <v>-9999</v>
      </c>
      <c r="BF65" s="43">
        <v>-9999</v>
      </c>
      <c r="BG65" s="43">
        <v>-9999</v>
      </c>
      <c r="BH65" s="43">
        <v>-9999</v>
      </c>
      <c r="BI65" s="43">
        <v>-9999</v>
      </c>
      <c r="BJ65" s="43">
        <v>-9999</v>
      </c>
      <c r="BK65" s="43">
        <v>-9999</v>
      </c>
      <c r="BL65" s="43">
        <v>-9999</v>
      </c>
      <c r="BM65" s="43">
        <v>-9999</v>
      </c>
      <c r="BN65" s="43">
        <v>-9999</v>
      </c>
      <c r="BO65" s="43">
        <v>-9999</v>
      </c>
      <c r="BP65" s="43">
        <v>-9999</v>
      </c>
      <c r="BQ65" s="43">
        <v>-9999</v>
      </c>
      <c r="BR65" s="43">
        <v>-9999</v>
      </c>
      <c r="BS65" s="43">
        <v>-9999</v>
      </c>
      <c r="BT65" s="43">
        <v>-9999</v>
      </c>
      <c r="BU65" s="43">
        <v>-9999</v>
      </c>
      <c r="BV65" s="43">
        <v>-9999</v>
      </c>
      <c r="BW65" s="43">
        <v>-9999</v>
      </c>
      <c r="BX65" s="48">
        <v>238.10999999999996</v>
      </c>
      <c r="BY65" s="45">
        <v>15</v>
      </c>
      <c r="BZ65" s="45">
        <v>237.35999999999996</v>
      </c>
      <c r="CA65" s="45">
        <v>87</v>
      </c>
      <c r="CB65" s="45">
        <v>91.970000000000013</v>
      </c>
      <c r="CC65" s="45">
        <v>231.16</v>
      </c>
      <c r="CD65" s="45">
        <v>129.04</v>
      </c>
      <c r="CE65" s="45">
        <v>102.43</v>
      </c>
      <c r="CF65" s="48">
        <f t="shared" si="10"/>
        <v>1004.2156862745099</v>
      </c>
      <c r="CG65" s="48">
        <f t="shared" si="11"/>
        <v>896.62114845938379</v>
      </c>
      <c r="CH65" s="48">
        <f t="shared" si="51"/>
        <v>2334.411764705882</v>
      </c>
      <c r="CI65" s="48">
        <f t="shared" si="1"/>
        <v>2327.0588235294113</v>
      </c>
      <c r="CJ65" s="48">
        <f t="shared" si="12"/>
        <v>901.66666666666674</v>
      </c>
      <c r="CK65" s="48">
        <f t="shared" si="12"/>
        <v>2266.2745098039218</v>
      </c>
      <c r="CL65" s="48">
        <f t="shared" si="13"/>
        <v>7829.4117647058829</v>
      </c>
      <c r="CM65" s="48">
        <f t="shared" si="14"/>
        <v>1265.0980392156862</v>
      </c>
      <c r="CN65" s="48">
        <v>68.010000000000005</v>
      </c>
      <c r="CO65" s="48">
        <v>60.65</v>
      </c>
      <c r="CP65" s="48">
        <f t="shared" si="15"/>
        <v>0.37999999999998835</v>
      </c>
      <c r="CQ65" s="45">
        <v>3.12</v>
      </c>
      <c r="CR65" s="45">
        <f t="shared" si="16"/>
        <v>72.833647058823516</v>
      </c>
      <c r="CS65" s="45">
        <v>1.19</v>
      </c>
      <c r="CT65" s="45">
        <f t="shared" si="17"/>
        <v>27.691999999999993</v>
      </c>
      <c r="CU65" s="45">
        <v>1.9</v>
      </c>
      <c r="CV65" s="45">
        <f t="shared" si="18"/>
        <v>17.131666666666668</v>
      </c>
      <c r="CW65" s="45">
        <v>4.1100000000000003</v>
      </c>
      <c r="CX65" s="45">
        <f t="shared" si="19"/>
        <v>51.995529411764707</v>
      </c>
      <c r="CY65" s="48">
        <f t="shared" si="20"/>
        <v>169.65284313725488</v>
      </c>
      <c r="CZ65" s="48">
        <f t="shared" si="21"/>
        <v>151.47575280112042</v>
      </c>
      <c r="DA65" s="45">
        <v>18.3</v>
      </c>
      <c r="DB65" s="48">
        <v>4.0199999999999996</v>
      </c>
      <c r="DC65" s="45">
        <f t="shared" si="22"/>
        <v>3161.3787260373383</v>
      </c>
      <c r="DD65" s="45">
        <v>1.52</v>
      </c>
      <c r="DE65" s="45">
        <f t="shared" si="23"/>
        <v>0.37810945273631846</v>
      </c>
      <c r="DF65" s="45">
        <f t="shared" si="24"/>
        <v>1195.3471799942176</v>
      </c>
      <c r="DG65" s="46">
        <v>-9999</v>
      </c>
      <c r="DH65" s="45">
        <v>3374.76</v>
      </c>
      <c r="DI65" s="45">
        <f t="shared" si="25"/>
        <v>1248.6612</v>
      </c>
      <c r="DJ65" s="45">
        <f t="shared" si="26"/>
        <v>1423.4737679999998</v>
      </c>
      <c r="DK65" s="46">
        <v>-9999</v>
      </c>
      <c r="DL65" s="47">
        <v>1.84</v>
      </c>
      <c r="DM65" s="47">
        <f t="shared" si="27"/>
        <v>1.78</v>
      </c>
      <c r="DN65" s="47">
        <v>1844</v>
      </c>
      <c r="DO65" s="47">
        <f t="shared" si="52"/>
        <v>0.44278606965174133</v>
      </c>
      <c r="DP65" s="45">
        <f t="shared" si="53"/>
        <v>1446.9992178877371</v>
      </c>
      <c r="DQ65" s="45">
        <f t="shared" si="54"/>
        <v>1450.144868361406</v>
      </c>
      <c r="DR65" s="47">
        <v>0.5849260869565216</v>
      </c>
      <c r="DS65" s="47">
        <v>0.41911304347826095</v>
      </c>
      <c r="DT65" s="47">
        <v>0.42480434782608695</v>
      </c>
      <c r="DU65" s="47">
        <v>0.36081304347826088</v>
      </c>
      <c r="DV65" s="47">
        <v>0.21420434782608697</v>
      </c>
      <c r="DW65" s="47">
        <v>0.19711739130434786</v>
      </c>
      <c r="DX65" s="47">
        <v>0.23692830434782608</v>
      </c>
      <c r="DY65" s="47">
        <v>0.15853830434782609</v>
      </c>
      <c r="DZ65" s="47">
        <v>7.4711695652173921E-2</v>
      </c>
      <c r="EA65" s="47">
        <v>-6.7809130434782604E-3</v>
      </c>
      <c r="EB65" s="47">
        <v>0.16512908695652173</v>
      </c>
      <c r="EC65" s="47">
        <v>0.46385947826086954</v>
      </c>
      <c r="ED65" s="47">
        <v>0.49585695652173911</v>
      </c>
      <c r="EE65" s="47">
        <v>0.14660869565217388</v>
      </c>
      <c r="EF65" s="47">
        <v>0.62135234782608706</v>
      </c>
      <c r="EG65" s="47">
        <v>1.0422237391304348</v>
      </c>
      <c r="EH65" s="47">
        <v>0.69697669565217368</v>
      </c>
      <c r="EI65" s="47">
        <v>1.035874</v>
      </c>
      <c r="EJ65" s="47">
        <v>0.73961091304347837</v>
      </c>
      <c r="EK65" s="45">
        <v>0.61072608695652175</v>
      </c>
      <c r="EL65" s="45">
        <v>0.45154782608695665</v>
      </c>
      <c r="EM65" s="45">
        <v>0.44502608695652174</v>
      </c>
      <c r="EN65" s="45">
        <v>0.40558695652173915</v>
      </c>
      <c r="EO65" s="45">
        <v>0.28242173913043483</v>
      </c>
      <c r="EP65" s="45">
        <v>0.25656521739130428</v>
      </c>
      <c r="EQ65" s="45">
        <v>0.20172504347826087</v>
      </c>
      <c r="ER65" s="45">
        <v>0.156809</v>
      </c>
      <c r="ES65" s="45">
        <v>5.3540652173913059E-2</v>
      </c>
      <c r="ET65" s="45">
        <v>7.167391304347826E-3</v>
      </c>
      <c r="EU65" s="45">
        <v>0.14979721739130425</v>
      </c>
      <c r="EV65" s="45">
        <v>0.3674705652173913</v>
      </c>
      <c r="EW65" s="45">
        <v>0.40823017391304356</v>
      </c>
      <c r="EX65" s="45">
        <v>0.12316521739130436</v>
      </c>
      <c r="EY65" s="45">
        <v>0.50587730434782596</v>
      </c>
      <c r="EZ65" s="45">
        <v>0.95583804347826073</v>
      </c>
      <c r="FA65" s="45">
        <v>0.74203786956521745</v>
      </c>
      <c r="FB65" s="45">
        <v>0.96109621739130435</v>
      </c>
      <c r="FC65" s="45">
        <v>0.77526865217391283</v>
      </c>
      <c r="FD65" s="47">
        <v>0.65923902439024396</v>
      </c>
      <c r="FE65" s="47">
        <v>0.46076097560975615</v>
      </c>
      <c r="FF65" s="47">
        <v>0.45949024390243914</v>
      </c>
      <c r="FG65" s="47">
        <v>0.40792682926829271</v>
      </c>
      <c r="FH65" s="47">
        <v>0.29756097560975603</v>
      </c>
      <c r="FI65" s="47">
        <v>0.25894878048780484</v>
      </c>
      <c r="FJ65" s="47">
        <v>0.23527451219512197</v>
      </c>
      <c r="FK65" s="47">
        <v>0.17811587804878048</v>
      </c>
      <c r="FL65" s="47">
        <v>6.0784560975609754E-2</v>
      </c>
      <c r="FM65" s="47">
        <v>1.1224634146341464E-3</v>
      </c>
      <c r="FN65" s="47">
        <v>0.17704278048780486</v>
      </c>
      <c r="FO65" s="47">
        <v>0.37740726829268284</v>
      </c>
      <c r="FP65" s="47">
        <v>0.43553595121951211</v>
      </c>
      <c r="FQ65" s="47">
        <v>0.11036585365853654</v>
      </c>
      <c r="FR65" s="47">
        <v>0.61637802439024381</v>
      </c>
      <c r="FS65" s="47">
        <v>0.99708568292682931</v>
      </c>
      <c r="FT65" s="47">
        <v>0.75262109756097573</v>
      </c>
      <c r="FU65" s="47">
        <v>0.99740858536585364</v>
      </c>
      <c r="FV65" s="47">
        <v>0.78960853658536589</v>
      </c>
      <c r="FW65" s="47">
        <v>0.69730952380952371</v>
      </c>
      <c r="FX65" s="47">
        <v>0.45622857142857143</v>
      </c>
      <c r="FY65" s="47">
        <v>0.46777619047619057</v>
      </c>
      <c r="FZ65" s="47">
        <v>0.40925238095238087</v>
      </c>
      <c r="GA65" s="47">
        <v>0.30026190476190473</v>
      </c>
      <c r="GB65" s="47">
        <v>0.26042380952380956</v>
      </c>
      <c r="GC65" s="47">
        <v>0.26026466666666664</v>
      </c>
      <c r="GD65" s="47">
        <v>0.19694919047619047</v>
      </c>
      <c r="GE65" s="47">
        <v>5.4262523809523809E-2</v>
      </c>
      <c r="GF65" s="47">
        <v>-1.252404761904762E-2</v>
      </c>
      <c r="GG65" s="47">
        <v>0.20896580952380953</v>
      </c>
      <c r="GH65" s="47">
        <v>0.3979563333333333</v>
      </c>
      <c r="GI65" s="47">
        <v>0.45609061904761911</v>
      </c>
      <c r="GJ65" s="47">
        <v>0.10899047619047618</v>
      </c>
      <c r="GK65" s="47">
        <v>0.70429809523809528</v>
      </c>
      <c r="GL65" s="47">
        <v>1.0626953333333333</v>
      </c>
      <c r="GM65" s="47">
        <v>0.80307328571428571</v>
      </c>
      <c r="GN65" s="47">
        <v>1.051830761904762</v>
      </c>
      <c r="GO65" s="47">
        <v>0.83703833333333355</v>
      </c>
      <c r="GP65" s="47">
        <v>0.56010833333333332</v>
      </c>
      <c r="GQ65" s="47">
        <v>0.36716666666666659</v>
      </c>
      <c r="GR65" s="47">
        <v>0.33494166666666664</v>
      </c>
      <c r="GS65" s="47">
        <v>0.33517916666666664</v>
      </c>
      <c r="GT65" s="47">
        <v>0.23174166666666665</v>
      </c>
      <c r="GU65" s="47">
        <v>0.19996250000000002</v>
      </c>
      <c r="GV65" s="47">
        <v>0.25085887500000004</v>
      </c>
      <c r="GW65" s="47">
        <v>0.25137566666666672</v>
      </c>
      <c r="GX65" s="47">
        <v>4.5571499999999994E-2</v>
      </c>
      <c r="GY65" s="47">
        <v>4.6126125000000011E-2</v>
      </c>
      <c r="GZ65" s="47">
        <v>0.20778025</v>
      </c>
      <c r="HA65" s="47">
        <v>0.4143962083333334</v>
      </c>
      <c r="HB65" s="47">
        <v>0.47344891666666661</v>
      </c>
      <c r="HC65" s="47">
        <v>0.1034375</v>
      </c>
      <c r="HD65" s="47">
        <v>0.67300191666666676</v>
      </c>
      <c r="HE65" s="47">
        <v>0.83310300000000004</v>
      </c>
      <c r="HF65" s="47">
        <v>0.83298029166666687</v>
      </c>
      <c r="HG65" s="47">
        <v>0.86174283333333312</v>
      </c>
      <c r="HH65" s="47">
        <v>0.86174062500000026</v>
      </c>
      <c r="HI65" s="45">
        <v>0.51371666666666682</v>
      </c>
      <c r="HJ65" s="45">
        <v>0.30745333333333325</v>
      </c>
      <c r="HK65" s="45">
        <v>0.26197333333333339</v>
      </c>
      <c r="HL65" s="45">
        <v>0.24412666666666669</v>
      </c>
      <c r="HM65" s="45">
        <v>0.19642999999999999</v>
      </c>
      <c r="HN65" s="45">
        <v>0.17015</v>
      </c>
      <c r="HO65" s="45">
        <v>0.3545235333333332</v>
      </c>
      <c r="HP65" s="45">
        <v>0.32453413333333336</v>
      </c>
      <c r="HQ65" s="45">
        <v>0.1151170333333333</v>
      </c>
      <c r="HR65" s="45">
        <v>8.1314166666666646E-2</v>
      </c>
      <c r="HS65" s="45">
        <v>0.2503171666666667</v>
      </c>
      <c r="HT65" s="45">
        <v>0.44593183333333319</v>
      </c>
      <c r="HU65" s="45">
        <v>0.50145956666666647</v>
      </c>
      <c r="HV65" s="45">
        <v>4.7696666666666665E-2</v>
      </c>
      <c r="HW65" s="45">
        <v>1.1166895333333329</v>
      </c>
      <c r="HX65" s="45">
        <v>0.78106473333333315</v>
      </c>
      <c r="HY65" s="45">
        <v>0.71304020000000001</v>
      </c>
      <c r="HZ65" s="45">
        <v>0.82475896666666693</v>
      </c>
      <c r="IA65" s="45">
        <v>0.77057326666666648</v>
      </c>
      <c r="IB65" s="48">
        <v>41.753333333</v>
      </c>
      <c r="IC65" s="48">
        <v>42.923333333000002</v>
      </c>
      <c r="ID65" s="48">
        <v>109.2</v>
      </c>
      <c r="IE65" s="48">
        <f t="shared" si="47"/>
        <v>21.799999999999997</v>
      </c>
      <c r="IF65" s="48">
        <f t="shared" si="29"/>
        <v>7.0748441066666663</v>
      </c>
      <c r="IG65" s="47">
        <v>0.4622</v>
      </c>
      <c r="IH65" s="47">
        <v>0.26190000000000002</v>
      </c>
      <c r="II65" s="47">
        <v>0.1885</v>
      </c>
      <c r="IJ65" s="47">
        <v>0.19189999999999999</v>
      </c>
      <c r="IK65" s="47">
        <v>0.15160000000000001</v>
      </c>
      <c r="IL65" s="47">
        <v>0.13320000000000001</v>
      </c>
      <c r="IM65" s="47">
        <v>0.41120000000000001</v>
      </c>
      <c r="IN65" s="47">
        <v>0.41930000000000001</v>
      </c>
      <c r="IO65" s="47">
        <v>0.15440000000000001</v>
      </c>
      <c r="IP65" s="47">
        <v>0.1638</v>
      </c>
      <c r="IQ65" s="47">
        <v>0.27510000000000001</v>
      </c>
      <c r="IR65" s="47">
        <v>0.50439999999999996</v>
      </c>
      <c r="IS65" s="47">
        <v>0.55079999999999996</v>
      </c>
      <c r="IT65" s="47">
        <v>4.02E-2</v>
      </c>
      <c r="IU65" s="47">
        <v>1.4225000000000001</v>
      </c>
      <c r="IV65" s="47">
        <v>0.66</v>
      </c>
      <c r="IW65" s="47">
        <v>0.67279999999999995</v>
      </c>
      <c r="IX65" s="47">
        <v>0.73260000000000003</v>
      </c>
      <c r="IY65" s="47">
        <v>0.74319999999999997</v>
      </c>
      <c r="IZ65" s="48">
        <v>37.200000000000003</v>
      </c>
      <c r="JA65" s="48">
        <v>37.08</v>
      </c>
      <c r="JB65" s="48">
        <v>127.48947368</v>
      </c>
      <c r="JC65" s="48">
        <f t="shared" si="30"/>
        <v>19.510526319999997</v>
      </c>
      <c r="JD65" s="48">
        <f t="shared" si="31"/>
        <v>8.1807636859759985</v>
      </c>
      <c r="JE65" s="47">
        <v>0.35850344827586211</v>
      </c>
      <c r="JF65" s="47">
        <v>0.19534137931034479</v>
      </c>
      <c r="JG65" s="47">
        <v>0.13447241379310343</v>
      </c>
      <c r="JH65" s="47">
        <v>0.13683448275862067</v>
      </c>
      <c r="JI65" s="47">
        <v>0.10721724137931034</v>
      </c>
      <c r="JJ65" s="47">
        <v>9.1144827586206872E-2</v>
      </c>
      <c r="JK65" s="47">
        <v>0.4459146551724138</v>
      </c>
      <c r="JL65" s="47">
        <v>0.45385006896551711</v>
      </c>
      <c r="JM65" s="47">
        <v>0.17611951724137931</v>
      </c>
      <c r="JN65" s="47">
        <v>0.18546841379310339</v>
      </c>
      <c r="JO65" s="47">
        <v>0.29335510344827581</v>
      </c>
      <c r="JP65" s="47">
        <v>0.53845613793103453</v>
      </c>
      <c r="JQ65" s="47">
        <v>0.59338951724137945</v>
      </c>
      <c r="JR65" s="47">
        <v>2.9617241379310343E-2</v>
      </c>
      <c r="JS65" s="47">
        <v>1.6308279655172413</v>
      </c>
      <c r="JT65" s="47">
        <v>0.64690558620689653</v>
      </c>
      <c r="JU65" s="47">
        <v>0.65775899999999998</v>
      </c>
      <c r="JV65" s="47">
        <v>0.72568506896551732</v>
      </c>
      <c r="JW65" s="47">
        <v>0.73449310344827601</v>
      </c>
      <c r="JX65" s="48">
        <v>48.149333333000001</v>
      </c>
      <c r="JY65" s="48">
        <v>40.26</v>
      </c>
      <c r="JZ65" s="48">
        <v>136.68</v>
      </c>
      <c r="KA65" s="48">
        <f t="shared" si="32"/>
        <v>29.319999999999993</v>
      </c>
      <c r="KB65" s="48">
        <f t="shared" si="33"/>
        <v>13.306884022068958</v>
      </c>
      <c r="KC65" s="47">
        <v>0.41326440677966109</v>
      </c>
      <c r="KD65" s="47">
        <v>0.20519830508474568</v>
      </c>
      <c r="KE65" s="47">
        <v>0.12321525423728814</v>
      </c>
      <c r="KF65" s="47">
        <v>0.12606271186440676</v>
      </c>
      <c r="KG65" s="47">
        <v>0.10600677966101696</v>
      </c>
      <c r="KH65" s="47">
        <v>8.6069491525423758E-2</v>
      </c>
      <c r="KI65" s="47">
        <v>0.53006681355932206</v>
      </c>
      <c r="KJ65" s="47">
        <v>0.53953557627118631</v>
      </c>
      <c r="KK65" s="47">
        <v>0.23845681355932205</v>
      </c>
      <c r="KL65" s="47">
        <v>0.25023066101694913</v>
      </c>
      <c r="KM65" s="47">
        <v>0.33508794915254225</v>
      </c>
      <c r="KN65" s="47">
        <v>0.59008264406779687</v>
      </c>
      <c r="KO65" s="47">
        <v>0.65345306779661028</v>
      </c>
      <c r="KP65" s="47">
        <v>2.0055932203389828E-2</v>
      </c>
      <c r="KQ65" s="47">
        <v>2.2984555084745759</v>
      </c>
      <c r="KR65" s="47">
        <v>0.62248816949152519</v>
      </c>
      <c r="KS65" s="47">
        <v>0.6344573389830509</v>
      </c>
      <c r="KT65" s="47">
        <v>0.71666683050847446</v>
      </c>
      <c r="KU65" s="47">
        <v>0.72596722033898298</v>
      </c>
      <c r="KV65" s="48">
        <v>38.249393939000001</v>
      </c>
      <c r="KW65" s="48">
        <v>40.530606061</v>
      </c>
      <c r="KX65" s="48">
        <v>125.71212121000001</v>
      </c>
      <c r="KY65" s="48">
        <f t="shared" si="44"/>
        <v>45.287878789999994</v>
      </c>
      <c r="KZ65" s="48">
        <f t="shared" si="45"/>
        <v>24.434421781062284</v>
      </c>
      <c r="LA65" s="47">
        <v>0.45900555555555544</v>
      </c>
      <c r="LB65" s="47">
        <v>0.22167222222222216</v>
      </c>
      <c r="LC65" s="47">
        <v>0.10357777777777777</v>
      </c>
      <c r="LD65" s="47">
        <v>0.1193833333333333</v>
      </c>
      <c r="LE65" s="47">
        <v>0.10714444444444444</v>
      </c>
      <c r="LF65" s="47">
        <v>9.2961111111111105E-2</v>
      </c>
      <c r="LG65" s="47">
        <v>0.58578533333333338</v>
      </c>
      <c r="LH65" s="47">
        <v>0.63045711111111091</v>
      </c>
      <c r="LI65" s="47">
        <v>0.29952600000000001</v>
      </c>
      <c r="LJ65" s="47">
        <v>0.36287811111111112</v>
      </c>
      <c r="LK65" s="47">
        <v>0.34762483333333327</v>
      </c>
      <c r="LL65" s="47">
        <v>0.62040949999999995</v>
      </c>
      <c r="LM65" s="47">
        <v>0.66202316666666672</v>
      </c>
      <c r="LN65" s="47">
        <v>1.2238888888888888E-2</v>
      </c>
      <c r="LO65" s="47">
        <v>2.8528998333333333</v>
      </c>
      <c r="LP65" s="47">
        <v>0.55089033333333337</v>
      </c>
      <c r="LQ65" s="47">
        <v>0.59256511111111121</v>
      </c>
      <c r="LR65" s="47">
        <v>0.66593861111111119</v>
      </c>
      <c r="LS65" s="47">
        <v>0.69690783333333339</v>
      </c>
      <c r="LT65" s="47">
        <f t="shared" si="34"/>
        <v>0.2089573394479009</v>
      </c>
      <c r="LU65" s="48">
        <v>44.34</v>
      </c>
      <c r="LV65" s="48">
        <v>42.73</v>
      </c>
      <c r="LW65" s="48">
        <v>122.31333333000001</v>
      </c>
      <c r="LX65" s="48">
        <f t="shared" si="56"/>
        <v>66.686666669999994</v>
      </c>
      <c r="LY65" s="48">
        <f t="shared" si="35"/>
        <v>42.043083218397804</v>
      </c>
      <c r="LZ65" s="47">
        <v>0.363068</v>
      </c>
      <c r="MA65" s="47">
        <v>0.168992</v>
      </c>
      <c r="MB65" s="47">
        <v>9.4252000000000016E-2</v>
      </c>
      <c r="MC65" s="47">
        <v>0.10162</v>
      </c>
      <c r="MD65" s="47">
        <v>8.5776000000000005E-2</v>
      </c>
      <c r="ME65" s="47">
        <v>6.900400000000001E-2</v>
      </c>
      <c r="MF65" s="47">
        <v>0.56041331999999999</v>
      </c>
      <c r="MG65" s="47">
        <v>0.58599768000000008</v>
      </c>
      <c r="MH65" s="47">
        <v>0.24764167999999995</v>
      </c>
      <c r="MI65" s="47">
        <v>0.28299067999999999</v>
      </c>
      <c r="MJ65" s="47">
        <v>0.36404999999999998</v>
      </c>
      <c r="MK65" s="47">
        <v>0.61627308000000003</v>
      </c>
      <c r="ML65" s="47">
        <v>0.67920056000000006</v>
      </c>
      <c r="MM65" s="47">
        <v>1.5843999999999997E-2</v>
      </c>
      <c r="MN65" s="47">
        <v>2.5897481199999999</v>
      </c>
      <c r="MO65" s="47">
        <v>0.62229283999999996</v>
      </c>
      <c r="MP65" s="47">
        <v>0.65125548</v>
      </c>
      <c r="MQ65" s="47">
        <v>0.72254700000000016</v>
      </c>
      <c r="MR65" s="47">
        <v>0.74384972000000005</v>
      </c>
      <c r="MS65" s="47">
        <f t="shared" si="36"/>
        <v>0.10984802736493651</v>
      </c>
      <c r="MT65" s="48">
        <v>52.36</v>
      </c>
      <c r="MU65" s="48">
        <v>39.478000000000002</v>
      </c>
      <c r="MV65" s="48">
        <v>128.91999999999999</v>
      </c>
      <c r="MW65" s="48">
        <f>AO65-MV65</f>
        <v>60.080000000000013</v>
      </c>
      <c r="MX65" s="45">
        <f t="shared" si="37"/>
        <v>35.206740614400012</v>
      </c>
      <c r="MY65" s="47">
        <v>0.34276969696969695</v>
      </c>
      <c r="MZ65" s="47">
        <v>0.16195151515151515</v>
      </c>
      <c r="NA65" s="47">
        <v>9.1290909090909117E-2</v>
      </c>
      <c r="NB65" s="47">
        <v>9.3130303030303035E-2</v>
      </c>
      <c r="NC65" s="47">
        <v>8.3830303030303005E-2</v>
      </c>
      <c r="ND65" s="47">
        <v>6.9581818181818189E-2</v>
      </c>
      <c r="NE65" s="47">
        <v>0.57081187878787865</v>
      </c>
      <c r="NF65" s="47">
        <v>0.57750018181818197</v>
      </c>
      <c r="NG65" s="47">
        <v>0.26873512121212118</v>
      </c>
      <c r="NH65" s="47">
        <v>0.27825127272727279</v>
      </c>
      <c r="NI65" s="47">
        <v>0.35765584848484838</v>
      </c>
      <c r="NJ65" s="47">
        <v>0.60547230303030308</v>
      </c>
      <c r="NK65" s="47">
        <v>0.66084848484848469</v>
      </c>
      <c r="NL65" s="47">
        <v>9.3000000000000027E-3</v>
      </c>
      <c r="NM65" s="47">
        <v>2.7017209393939399</v>
      </c>
      <c r="NN65" s="47">
        <v>0.62183175757575726</v>
      </c>
      <c r="NO65" s="47">
        <v>0.62808236363636361</v>
      </c>
      <c r="NP65" s="47">
        <v>0.72092069696969718</v>
      </c>
      <c r="NQ65" s="47">
        <v>0.72555772727272738</v>
      </c>
      <c r="NR65" s="47">
        <f t="shared" si="38"/>
        <v>0.10093504807082972</v>
      </c>
      <c r="NS65" s="47">
        <v>0.34651794871794867</v>
      </c>
      <c r="NT65" s="47">
        <v>0.17815897435897435</v>
      </c>
      <c r="NU65" s="47">
        <v>7.9115384615384615E-2</v>
      </c>
      <c r="NV65" s="47">
        <v>9.335128205128207E-2</v>
      </c>
      <c r="NW65" s="47">
        <v>7.932051282051282E-2</v>
      </c>
      <c r="NX65" s="47">
        <v>6.4194871794871808E-2</v>
      </c>
      <c r="NY65" s="47">
        <v>0.57356069230769258</v>
      </c>
      <c r="NZ65" s="47">
        <v>0.62653484615384591</v>
      </c>
      <c r="OA65" s="47">
        <v>0.31141369230769234</v>
      </c>
      <c r="OB65" s="47">
        <v>0.38438753846153834</v>
      </c>
      <c r="OC65" s="47">
        <v>0.3199701794871796</v>
      </c>
      <c r="OD65" s="47">
        <v>0.62615946153846158</v>
      </c>
      <c r="OE65" s="47">
        <v>0.68585405128205135</v>
      </c>
      <c r="OF65" s="47">
        <v>1.4030769230769234E-2</v>
      </c>
      <c r="OG65" s="47">
        <v>2.7257490512820501</v>
      </c>
      <c r="OH65" s="47">
        <v>0.51072246153846146</v>
      </c>
      <c r="OI65" s="47">
        <v>0.55815082051282061</v>
      </c>
      <c r="OJ65" s="47">
        <v>0.62863807692307727</v>
      </c>
      <c r="OK65" s="47">
        <v>0.66460133333333338</v>
      </c>
      <c r="OL65" s="47">
        <f t="shared" si="39"/>
        <v>0.18483957501797069</v>
      </c>
      <c r="OM65" s="47">
        <v>163.44736842105263</v>
      </c>
      <c r="ON65" s="46">
        <v>-9999</v>
      </c>
      <c r="OO65" s="46">
        <v>-9999</v>
      </c>
      <c r="OP65" s="47">
        <v>0.37139142857142859</v>
      </c>
      <c r="OQ65" s="47">
        <v>0.17137428571428567</v>
      </c>
      <c r="OR65" s="47">
        <v>6.9934285714285713E-2</v>
      </c>
      <c r="OS65" s="47">
        <v>8.0874285714285746E-2</v>
      </c>
      <c r="OT65" s="47">
        <v>7.0642857142857146E-2</v>
      </c>
      <c r="OU65" s="47">
        <v>6.1277142857142849E-2</v>
      </c>
      <c r="OV65" s="47">
        <v>0.64104908571428576</v>
      </c>
      <c r="OW65" s="47">
        <v>0.68153485714285722</v>
      </c>
      <c r="OX65" s="47">
        <v>0.35781399999999991</v>
      </c>
      <c r="OY65" s="47">
        <v>0.4193584857142858</v>
      </c>
      <c r="OZ65" s="47">
        <v>0.3679241428571427</v>
      </c>
      <c r="PA65" s="47">
        <v>0.6795031714285712</v>
      </c>
      <c r="PB65" s="47">
        <v>0.71556337142857129</v>
      </c>
      <c r="PC65" s="47">
        <v>1.023142857142857E-2</v>
      </c>
      <c r="PD65" s="47">
        <v>3.6012468857142852</v>
      </c>
      <c r="PE65" s="47">
        <v>0.54022054285714272</v>
      </c>
      <c r="PF65" s="47">
        <v>0.57433254285714264</v>
      </c>
      <c r="PG65" s="47">
        <v>0.66348700000000005</v>
      </c>
      <c r="PH65" s="47">
        <v>0.68838974285714305</v>
      </c>
      <c r="PI65" s="47">
        <f t="shared" si="41"/>
        <v>0.20422504963843596</v>
      </c>
      <c r="PJ65" s="48">
        <v>143.14705882352942</v>
      </c>
      <c r="PK65" s="48">
        <f t="shared" si="55"/>
        <v>59.85294117647058</v>
      </c>
      <c r="PL65" s="45">
        <f t="shared" si="42"/>
        <v>40.791865714285713</v>
      </c>
    </row>
    <row r="66" spans="1:428" x14ac:dyDescent="0.25">
      <c r="AT66" s="3"/>
      <c r="AY66" s="3"/>
      <c r="AZ66" s="3"/>
      <c r="BF66" s="1"/>
      <c r="BG66" s="1"/>
      <c r="BH66" s="1"/>
      <c r="BI66" s="1"/>
      <c r="BJ66" s="1"/>
      <c r="BK66" s="1"/>
      <c r="BQ66" s="1"/>
      <c r="BR66" s="1"/>
      <c r="BU66" s="1"/>
      <c r="BZ66" s="3"/>
      <c r="CB66" s="3"/>
      <c r="CC66" s="3"/>
      <c r="CD66" s="3"/>
      <c r="CS66" s="3"/>
    </row>
    <row r="67" spans="1:428" x14ac:dyDescent="0.25">
      <c r="BF67" s="1"/>
      <c r="BG67" s="1"/>
      <c r="BH67" s="1"/>
      <c r="BI67" s="1"/>
      <c r="BQ67" s="1"/>
      <c r="CB67" s="3"/>
      <c r="CC67" s="3"/>
      <c r="CD67" s="3"/>
    </row>
    <row r="68" spans="1:428" x14ac:dyDescent="0.25">
      <c r="BQ68" s="1"/>
      <c r="CB68" s="3"/>
      <c r="CC68" s="3"/>
      <c r="CD68" s="3"/>
    </row>
    <row r="69" spans="1:428" x14ac:dyDescent="0.25">
      <c r="BQ69" s="1"/>
      <c r="CB69" s="3"/>
      <c r="CC69" s="3"/>
      <c r="CD69" s="3"/>
    </row>
    <row r="70" spans="1:428" x14ac:dyDescent="0.25">
      <c r="BP70" s="1"/>
      <c r="BQ70" s="1"/>
      <c r="CB70" s="3"/>
      <c r="CC70" s="3"/>
      <c r="CD70" s="3"/>
    </row>
    <row r="71" spans="1:428" x14ac:dyDescent="0.25">
      <c r="BP71" s="1"/>
      <c r="BQ71" s="1"/>
      <c r="CB71" s="3"/>
      <c r="CC71" s="3"/>
      <c r="CD71" s="3"/>
    </row>
    <row r="72" spans="1:428" x14ac:dyDescent="0.25">
      <c r="BP72" s="1"/>
      <c r="BQ72" s="1"/>
      <c r="CB72" s="3"/>
      <c r="CC72" s="3"/>
      <c r="CD72" s="3"/>
    </row>
    <row r="73" spans="1:428" x14ac:dyDescent="0.25">
      <c r="BP73" s="1"/>
      <c r="BQ73" s="1"/>
      <c r="CB73" s="3"/>
    </row>
    <row r="74" spans="1:428" x14ac:dyDescent="0.25">
      <c r="BP74" s="1"/>
      <c r="CB74" s="3"/>
    </row>
    <row r="75" spans="1:428" x14ac:dyDescent="0.25">
      <c r="BP75" s="1"/>
    </row>
    <row r="76" spans="1:428" x14ac:dyDescent="0.25">
      <c r="BP76" s="1"/>
    </row>
    <row r="77" spans="1:428" x14ac:dyDescent="0.25">
      <c r="BP77" s="1"/>
    </row>
    <row r="78" spans="1:428" x14ac:dyDescent="0.25">
      <c r="BP78" s="1"/>
    </row>
    <row r="79" spans="1:428" x14ac:dyDescent="0.25">
      <c r="BP79" s="1"/>
    </row>
    <row r="80" spans="1:428" x14ac:dyDescent="0.25">
      <c r="BP80" s="1"/>
    </row>
    <row r="81" spans="68:68" x14ac:dyDescent="0.25">
      <c r="BP81" s="1"/>
    </row>
    <row r="82" spans="68:68" x14ac:dyDescent="0.25">
      <c r="BP82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4.7109375" style="5" bestFit="1" customWidth="1"/>
    <col min="2" max="2" width="7" style="5" bestFit="1" customWidth="1"/>
    <col min="3" max="3" width="7.85546875" style="5" bestFit="1" customWidth="1"/>
    <col min="4" max="4" width="19" style="5" bestFit="1" customWidth="1"/>
    <col min="5" max="5" width="10" style="5" bestFit="1" customWidth="1"/>
    <col min="6" max="6" width="19" style="5" bestFit="1" customWidth="1"/>
    <col min="7" max="7" width="10.7109375" style="5" bestFit="1" customWidth="1"/>
    <col min="8" max="8" width="5.5703125" style="5" bestFit="1" customWidth="1"/>
    <col min="9" max="9" width="6" style="5" bestFit="1" customWidth="1"/>
    <col min="10" max="10" width="19" style="5" bestFit="1" customWidth="1"/>
    <col min="11" max="11" width="7.7109375" style="5" bestFit="1" customWidth="1"/>
    <col min="12" max="13" width="9.85546875" style="5" bestFit="1" customWidth="1"/>
    <col min="14" max="14" width="9.7109375" style="5" bestFit="1" customWidth="1"/>
    <col min="15" max="15" width="8" style="5" bestFit="1" customWidth="1"/>
    <col min="16" max="16" width="7.85546875" style="5" bestFit="1" customWidth="1"/>
    <col min="17" max="17" width="14.5703125" style="5" bestFit="1" customWidth="1"/>
    <col min="18" max="18" width="10.140625" style="5" bestFit="1" customWidth="1"/>
    <col min="19" max="19" width="15.28515625" style="5" bestFit="1" customWidth="1"/>
    <col min="20" max="20" width="19.42578125" style="5" bestFit="1" customWidth="1"/>
    <col min="21" max="21" width="11.42578125" style="5" bestFit="1" customWidth="1"/>
    <col min="22" max="22" width="10.85546875" style="5" bestFit="1" customWidth="1"/>
    <col min="23" max="23" width="19.7109375" style="5" bestFit="1" customWidth="1"/>
    <col min="24" max="24" width="15.85546875" style="5" bestFit="1" customWidth="1"/>
    <col min="25" max="25" width="7.5703125" style="5" bestFit="1" customWidth="1"/>
    <col min="26" max="26" width="14.28515625" style="5" bestFit="1" customWidth="1"/>
    <col min="27" max="27" width="13.85546875" style="5" bestFit="1" customWidth="1"/>
    <col min="28" max="28" width="16.28515625" style="5" bestFit="1" customWidth="1"/>
    <col min="29" max="29" width="15" style="5" bestFit="1" customWidth="1"/>
    <col min="30" max="31" width="11.5703125" style="5" bestFit="1" customWidth="1"/>
    <col min="32" max="32" width="19.140625" style="5" bestFit="1" customWidth="1"/>
    <col min="33" max="33" width="14.7109375" style="5" bestFit="1" customWidth="1"/>
    <col min="34" max="34" width="15.140625" style="5" bestFit="1" customWidth="1"/>
    <col min="35" max="35" width="19.140625" style="5" bestFit="1" customWidth="1"/>
    <col min="36" max="36" width="15.140625" style="5" bestFit="1" customWidth="1"/>
    <col min="37" max="37" width="12.28515625" style="5" bestFit="1" customWidth="1"/>
    <col min="38" max="38" width="27" style="5" bestFit="1" customWidth="1"/>
    <col min="39" max="39" width="7" style="5" bestFit="1" customWidth="1"/>
    <col min="40" max="40" width="6.85546875" style="5" bestFit="1" customWidth="1"/>
    <col min="41" max="41" width="7.85546875" style="5" bestFit="1" customWidth="1"/>
    <col min="42" max="42" width="8.42578125" style="5" bestFit="1" customWidth="1"/>
    <col min="43" max="43" width="8.140625" style="5" bestFit="1" customWidth="1"/>
    <col min="44" max="44" width="19.7109375" style="5" bestFit="1" customWidth="1"/>
    <col min="45" max="45" width="14.7109375" style="5" bestFit="1" customWidth="1"/>
    <col min="46" max="46" width="17.28515625" style="5" bestFit="1" customWidth="1"/>
    <col min="47" max="47" width="15.28515625" style="5" bestFit="1" customWidth="1"/>
    <col min="48" max="48" width="14.28515625" style="5" bestFit="1" customWidth="1"/>
    <col min="49" max="49" width="17.85546875" style="5" bestFit="1" customWidth="1"/>
    <col min="50" max="50" width="18.42578125" style="5" bestFit="1" customWidth="1"/>
    <col min="51" max="16384" width="9.140625" style="5"/>
  </cols>
  <sheetData>
    <row r="1" spans="1:50" s="7" customFormat="1" x14ac:dyDescent="0.25">
      <c r="A1" s="7" t="s">
        <v>68</v>
      </c>
      <c r="B1" s="7" t="s">
        <v>69</v>
      </c>
      <c r="C1" s="7" t="s">
        <v>70</v>
      </c>
      <c r="D1" s="7" t="s">
        <v>71</v>
      </c>
      <c r="E1" s="7" t="s">
        <v>72</v>
      </c>
      <c r="F1" s="7" t="s">
        <v>73</v>
      </c>
      <c r="G1" s="7" t="s">
        <v>74</v>
      </c>
      <c r="H1" s="7" t="s">
        <v>75</v>
      </c>
      <c r="I1" s="7" t="s">
        <v>76</v>
      </c>
      <c r="J1" s="7" t="s">
        <v>77</v>
      </c>
      <c r="K1" s="7" t="s">
        <v>78</v>
      </c>
      <c r="L1" s="7" t="s">
        <v>79</v>
      </c>
      <c r="M1" s="7" t="s">
        <v>80</v>
      </c>
      <c r="N1" s="7" t="s">
        <v>81</v>
      </c>
      <c r="O1" s="7" t="s">
        <v>82</v>
      </c>
      <c r="P1" s="7" t="s">
        <v>83</v>
      </c>
      <c r="Q1" s="7" t="s">
        <v>84</v>
      </c>
      <c r="R1" s="7" t="s">
        <v>85</v>
      </c>
      <c r="S1" s="7" t="s">
        <v>86</v>
      </c>
      <c r="T1" s="7" t="s">
        <v>87</v>
      </c>
      <c r="U1" s="7" t="s">
        <v>88</v>
      </c>
      <c r="V1" s="7" t="s">
        <v>89</v>
      </c>
      <c r="W1" s="7" t="s">
        <v>90</v>
      </c>
      <c r="X1" s="7" t="s">
        <v>91</v>
      </c>
      <c r="Y1" s="7" t="s">
        <v>92</v>
      </c>
      <c r="Z1" s="7" t="s">
        <v>93</v>
      </c>
      <c r="AA1" s="7" t="s">
        <v>94</v>
      </c>
      <c r="AB1" s="7" t="s">
        <v>95</v>
      </c>
      <c r="AC1" s="7" t="s">
        <v>96</v>
      </c>
      <c r="AD1" s="7" t="s">
        <v>97</v>
      </c>
      <c r="AE1" s="7" t="s">
        <v>98</v>
      </c>
      <c r="AF1" s="7" t="s">
        <v>99</v>
      </c>
      <c r="AG1" s="7" t="s">
        <v>100</v>
      </c>
      <c r="AH1" s="7" t="s">
        <v>101</v>
      </c>
      <c r="AI1" s="7" t="s">
        <v>102</v>
      </c>
      <c r="AJ1" s="7" t="s">
        <v>103</v>
      </c>
      <c r="AK1" s="7" t="s">
        <v>104</v>
      </c>
      <c r="AL1" s="7" t="s">
        <v>105</v>
      </c>
      <c r="AM1" s="7" t="s">
        <v>106</v>
      </c>
      <c r="AN1" s="7" t="s">
        <v>107</v>
      </c>
      <c r="AO1" s="7" t="s">
        <v>108</v>
      </c>
      <c r="AP1" s="7" t="s">
        <v>109</v>
      </c>
      <c r="AQ1" s="7" t="s">
        <v>110</v>
      </c>
      <c r="AR1" s="7" t="s">
        <v>111</v>
      </c>
      <c r="AS1" s="7" t="s">
        <v>112</v>
      </c>
      <c r="AT1" s="7" t="s">
        <v>113</v>
      </c>
      <c r="AU1" s="7" t="s">
        <v>114</v>
      </c>
      <c r="AV1" s="7" t="s">
        <v>115</v>
      </c>
      <c r="AW1" s="7" t="s">
        <v>116</v>
      </c>
      <c r="AX1" s="7" t="s">
        <v>117</v>
      </c>
    </row>
    <row r="2" spans="1:50" x14ac:dyDescent="0.25">
      <c r="A2" s="5" t="s">
        <v>593</v>
      </c>
      <c r="B2" s="5">
        <v>600734</v>
      </c>
      <c r="C2" s="5">
        <v>53515</v>
      </c>
      <c r="D2" s="5" t="s">
        <v>118</v>
      </c>
      <c r="E2" s="5" t="s">
        <v>119</v>
      </c>
      <c r="F2" s="5" t="s">
        <v>120</v>
      </c>
      <c r="G2" s="5" t="s">
        <v>121</v>
      </c>
      <c r="H2" s="5" t="s">
        <v>122</v>
      </c>
      <c r="I2" s="5">
        <v>85138</v>
      </c>
      <c r="J2" s="5" t="s">
        <v>123</v>
      </c>
      <c r="K2" s="5" t="s">
        <v>129</v>
      </c>
      <c r="L2" s="5" t="s">
        <v>124</v>
      </c>
      <c r="M2" s="6">
        <v>41733</v>
      </c>
      <c r="N2" s="6">
        <v>41737</v>
      </c>
      <c r="O2" s="5">
        <v>0</v>
      </c>
      <c r="P2" s="5">
        <v>12</v>
      </c>
      <c r="Q2" s="5" t="s">
        <v>125</v>
      </c>
      <c r="R2" s="5">
        <v>8.3000000000000007</v>
      </c>
      <c r="S2" s="5">
        <v>7.2</v>
      </c>
      <c r="T2" s="5">
        <v>0.45</v>
      </c>
      <c r="U2" s="5" t="s">
        <v>130</v>
      </c>
      <c r="V2" s="5">
        <v>2</v>
      </c>
      <c r="W2" s="5">
        <v>1.2</v>
      </c>
      <c r="X2" s="5">
        <v>0.6</v>
      </c>
      <c r="Y2" s="5">
        <v>2</v>
      </c>
      <c r="Z2" s="5">
        <v>-9999</v>
      </c>
      <c r="AA2" s="5">
        <v>-9999</v>
      </c>
      <c r="AB2" s="5">
        <v>322</v>
      </c>
      <c r="AC2" s="5">
        <v>25</v>
      </c>
      <c r="AD2" s="5">
        <v>1.1499999999999999</v>
      </c>
      <c r="AE2" s="5">
        <v>7.3</v>
      </c>
      <c r="AF2" s="5">
        <v>7.6</v>
      </c>
      <c r="AG2" s="5">
        <v>3.32</v>
      </c>
      <c r="AH2" s="5">
        <v>3699</v>
      </c>
      <c r="AI2" s="5">
        <v>346</v>
      </c>
      <c r="AJ2" s="5">
        <v>323</v>
      </c>
      <c r="AK2" s="5">
        <v>-9999</v>
      </c>
      <c r="AL2" s="5">
        <v>23.6</v>
      </c>
      <c r="AM2" s="5">
        <v>0</v>
      </c>
      <c r="AN2" s="5">
        <v>3</v>
      </c>
      <c r="AO2" s="5">
        <v>78</v>
      </c>
      <c r="AP2" s="5">
        <v>12</v>
      </c>
      <c r="AQ2" s="5">
        <v>6</v>
      </c>
      <c r="AR2" s="5">
        <v>-9999</v>
      </c>
      <c r="AS2" s="5">
        <v>-9999</v>
      </c>
      <c r="AT2" s="5">
        <v>-9999</v>
      </c>
      <c r="AU2" s="5">
        <v>-9999</v>
      </c>
      <c r="AV2" s="5">
        <v>-9999</v>
      </c>
      <c r="AW2" s="5">
        <v>-9999</v>
      </c>
      <c r="AX2" s="5">
        <v>60</v>
      </c>
    </row>
    <row r="3" spans="1:50" x14ac:dyDescent="0.25">
      <c r="A3" s="5" t="s">
        <v>593</v>
      </c>
      <c r="B3" s="5">
        <v>600735</v>
      </c>
      <c r="C3" s="5">
        <v>53515</v>
      </c>
      <c r="D3" s="5" t="s">
        <v>118</v>
      </c>
      <c r="E3" s="5" t="s">
        <v>119</v>
      </c>
      <c r="F3" s="5" t="s">
        <v>120</v>
      </c>
      <c r="G3" s="5" t="s">
        <v>121</v>
      </c>
      <c r="H3" s="5" t="s">
        <v>122</v>
      </c>
      <c r="I3" s="5">
        <v>85138</v>
      </c>
      <c r="J3" s="5" t="s">
        <v>123</v>
      </c>
      <c r="K3" s="5" t="s">
        <v>129</v>
      </c>
      <c r="L3" s="5" t="s">
        <v>127</v>
      </c>
      <c r="M3" s="6">
        <v>41733</v>
      </c>
      <c r="N3" s="6">
        <v>41737</v>
      </c>
      <c r="O3" s="5">
        <v>12</v>
      </c>
      <c r="P3" s="5">
        <v>24</v>
      </c>
      <c r="Q3" s="5" t="s">
        <v>125</v>
      </c>
      <c r="R3" s="5">
        <v>-9999</v>
      </c>
      <c r="S3" s="5">
        <v>-9999</v>
      </c>
      <c r="T3" s="5">
        <v>-9999</v>
      </c>
      <c r="U3" s="5">
        <v>-9999</v>
      </c>
      <c r="V3" s="5">
        <v>2</v>
      </c>
      <c r="W3" s="5">
        <v>-9999</v>
      </c>
      <c r="X3" s="5">
        <v>0.8</v>
      </c>
      <c r="Y3" s="5">
        <v>3</v>
      </c>
      <c r="Z3" s="5">
        <v>-9999</v>
      </c>
      <c r="AA3" s="5">
        <v>-9999</v>
      </c>
      <c r="AB3" s="5">
        <v>-9999</v>
      </c>
      <c r="AC3" s="5">
        <v>-9999</v>
      </c>
      <c r="AD3" s="5">
        <v>-9999</v>
      </c>
      <c r="AE3" s="5">
        <v>-9999</v>
      </c>
      <c r="AF3" s="5">
        <v>-9999</v>
      </c>
      <c r="AG3" s="5">
        <v>-9999</v>
      </c>
      <c r="AH3" s="5">
        <v>-9999</v>
      </c>
      <c r="AI3" s="5">
        <v>-9999</v>
      </c>
      <c r="AJ3" s="5">
        <v>-9999</v>
      </c>
      <c r="AK3" s="5">
        <v>-9999</v>
      </c>
      <c r="AL3" s="5">
        <v>-9999</v>
      </c>
      <c r="AM3" s="5">
        <v>-9999</v>
      </c>
      <c r="AN3" s="5">
        <v>-9999</v>
      </c>
      <c r="AO3" s="5">
        <v>-9999</v>
      </c>
      <c r="AP3" s="5">
        <v>-9999</v>
      </c>
      <c r="AQ3" s="5">
        <v>-9999</v>
      </c>
      <c r="AR3" s="5">
        <v>-9999</v>
      </c>
      <c r="AS3" s="5">
        <v>-9999</v>
      </c>
      <c r="AT3" s="5">
        <v>-9999</v>
      </c>
      <c r="AU3" s="5">
        <v>-9999</v>
      </c>
      <c r="AV3" s="5">
        <v>-9999</v>
      </c>
      <c r="AW3" s="5">
        <v>-9999</v>
      </c>
      <c r="AX3" s="5">
        <v>-9999</v>
      </c>
    </row>
    <row r="4" spans="1:50" x14ac:dyDescent="0.25">
      <c r="A4" s="5" t="s">
        <v>593</v>
      </c>
      <c r="B4" s="5">
        <v>600736</v>
      </c>
      <c r="C4" s="5">
        <v>53515</v>
      </c>
      <c r="D4" s="5" t="s">
        <v>118</v>
      </c>
      <c r="E4" s="5" t="s">
        <v>119</v>
      </c>
      <c r="F4" s="5" t="s">
        <v>120</v>
      </c>
      <c r="G4" s="5" t="s">
        <v>121</v>
      </c>
      <c r="H4" s="5" t="s">
        <v>122</v>
      </c>
      <c r="I4" s="5">
        <v>85138</v>
      </c>
      <c r="J4" s="5" t="s">
        <v>123</v>
      </c>
      <c r="K4" s="5" t="s">
        <v>129</v>
      </c>
      <c r="L4" s="5" t="s">
        <v>128</v>
      </c>
      <c r="M4" s="6">
        <v>41733</v>
      </c>
      <c r="N4" s="6">
        <v>41737</v>
      </c>
      <c r="O4" s="5">
        <v>24</v>
      </c>
      <c r="P4" s="5">
        <v>36</v>
      </c>
      <c r="Q4" s="5" t="s">
        <v>125</v>
      </c>
      <c r="R4" s="5">
        <v>-9999</v>
      </c>
      <c r="S4" s="5">
        <v>-9999</v>
      </c>
      <c r="T4" s="5">
        <v>-9999</v>
      </c>
      <c r="U4" s="5">
        <v>-9999</v>
      </c>
      <c r="V4" s="5">
        <v>2</v>
      </c>
      <c r="W4" s="5">
        <v>-9999</v>
      </c>
      <c r="X4" s="5">
        <v>1.4</v>
      </c>
      <c r="Y4" s="5">
        <v>5</v>
      </c>
      <c r="Z4" s="5">
        <v>-9999</v>
      </c>
      <c r="AA4" s="5">
        <v>-9999</v>
      </c>
      <c r="AB4" s="5">
        <v>-9999</v>
      </c>
      <c r="AC4" s="5">
        <v>-9999</v>
      </c>
      <c r="AD4" s="5">
        <v>-9999</v>
      </c>
      <c r="AE4" s="5">
        <v>-9999</v>
      </c>
      <c r="AF4" s="5">
        <v>-9999</v>
      </c>
      <c r="AG4" s="5">
        <v>-9999</v>
      </c>
      <c r="AH4" s="5">
        <v>-9999</v>
      </c>
      <c r="AI4" s="5">
        <v>-9999</v>
      </c>
      <c r="AJ4" s="5">
        <v>-9999</v>
      </c>
      <c r="AK4" s="5">
        <v>-9999</v>
      </c>
      <c r="AL4" s="5">
        <v>-9999</v>
      </c>
      <c r="AM4" s="5">
        <v>-9999</v>
      </c>
      <c r="AN4" s="5">
        <v>-9999</v>
      </c>
      <c r="AO4" s="5">
        <v>-9999</v>
      </c>
      <c r="AP4" s="5">
        <v>-9999</v>
      </c>
      <c r="AQ4" s="5">
        <v>-9999</v>
      </c>
      <c r="AR4" s="5">
        <v>-9999</v>
      </c>
      <c r="AS4" s="5">
        <v>-9999</v>
      </c>
      <c r="AT4" s="5">
        <v>-9999</v>
      </c>
      <c r="AU4" s="5">
        <v>-9999</v>
      </c>
      <c r="AV4" s="5">
        <v>-9999</v>
      </c>
      <c r="AW4" s="5">
        <v>-9999</v>
      </c>
      <c r="AX4" s="5">
        <v>-9999</v>
      </c>
    </row>
    <row r="5" spans="1:50" x14ac:dyDescent="0.25">
      <c r="A5" s="5" t="s">
        <v>593</v>
      </c>
      <c r="B5" s="5">
        <v>600737</v>
      </c>
      <c r="C5" s="5">
        <v>53515</v>
      </c>
      <c r="D5" s="5" t="s">
        <v>118</v>
      </c>
      <c r="E5" s="5" t="s">
        <v>119</v>
      </c>
      <c r="F5" s="5" t="s">
        <v>120</v>
      </c>
      <c r="G5" s="5" t="s">
        <v>121</v>
      </c>
      <c r="H5" s="5" t="s">
        <v>122</v>
      </c>
      <c r="I5" s="5">
        <v>85138</v>
      </c>
      <c r="J5" s="5" t="s">
        <v>123</v>
      </c>
      <c r="K5" s="5" t="s">
        <v>131</v>
      </c>
      <c r="L5" s="5" t="s">
        <v>124</v>
      </c>
      <c r="M5" s="6">
        <v>41733</v>
      </c>
      <c r="N5" s="6">
        <v>41737</v>
      </c>
      <c r="O5" s="5">
        <v>0</v>
      </c>
      <c r="P5" s="5">
        <v>12</v>
      </c>
      <c r="Q5" s="5" t="s">
        <v>125</v>
      </c>
      <c r="R5" s="5">
        <v>8.1999999999999993</v>
      </c>
      <c r="S5" s="5">
        <v>7.2</v>
      </c>
      <c r="T5" s="5">
        <v>0.41</v>
      </c>
      <c r="U5" s="5" t="s">
        <v>132</v>
      </c>
      <c r="V5" s="5">
        <v>2</v>
      </c>
      <c r="W5" s="5">
        <v>1.1000000000000001</v>
      </c>
      <c r="X5" s="5">
        <v>0.4</v>
      </c>
      <c r="Y5" s="5">
        <v>1</v>
      </c>
      <c r="Z5" s="5">
        <v>-9999</v>
      </c>
      <c r="AA5" s="5">
        <v>-9999</v>
      </c>
      <c r="AB5" s="5">
        <v>324</v>
      </c>
      <c r="AC5" s="5">
        <v>14</v>
      </c>
      <c r="AD5" s="5">
        <v>1.41</v>
      </c>
      <c r="AE5" s="5">
        <v>6.8</v>
      </c>
      <c r="AF5" s="5">
        <v>6.7</v>
      </c>
      <c r="AG5" s="5">
        <v>3.01</v>
      </c>
      <c r="AH5" s="5">
        <v>2881</v>
      </c>
      <c r="AI5" s="5">
        <v>304</v>
      </c>
      <c r="AJ5" s="5">
        <v>221</v>
      </c>
      <c r="AK5" s="5">
        <v>-9999</v>
      </c>
      <c r="AL5" s="5">
        <v>18.7</v>
      </c>
      <c r="AM5" s="5">
        <v>0</v>
      </c>
      <c r="AN5" s="5">
        <v>4</v>
      </c>
      <c r="AO5" s="5">
        <v>77</v>
      </c>
      <c r="AP5" s="5">
        <v>14</v>
      </c>
      <c r="AQ5" s="5">
        <v>5</v>
      </c>
      <c r="AR5" s="5">
        <v>-9999</v>
      </c>
      <c r="AS5" s="5">
        <v>-9999</v>
      </c>
      <c r="AT5" s="5">
        <v>-9999</v>
      </c>
      <c r="AU5" s="5">
        <v>-9999</v>
      </c>
      <c r="AV5" s="5">
        <v>-9999</v>
      </c>
      <c r="AW5" s="5">
        <v>-9999</v>
      </c>
      <c r="AX5" s="5">
        <v>99</v>
      </c>
    </row>
    <row r="6" spans="1:50" x14ac:dyDescent="0.25">
      <c r="A6" s="5" t="s">
        <v>593</v>
      </c>
      <c r="B6" s="5">
        <v>600738</v>
      </c>
      <c r="C6" s="5">
        <v>53515</v>
      </c>
      <c r="D6" s="5" t="s">
        <v>118</v>
      </c>
      <c r="E6" s="5" t="s">
        <v>119</v>
      </c>
      <c r="F6" s="5" t="s">
        <v>120</v>
      </c>
      <c r="G6" s="5" t="s">
        <v>121</v>
      </c>
      <c r="H6" s="5" t="s">
        <v>122</v>
      </c>
      <c r="I6" s="5">
        <v>85138</v>
      </c>
      <c r="J6" s="5" t="s">
        <v>123</v>
      </c>
      <c r="K6" s="5" t="s">
        <v>131</v>
      </c>
      <c r="L6" s="5" t="s">
        <v>127</v>
      </c>
      <c r="M6" s="6">
        <v>41733</v>
      </c>
      <c r="N6" s="6">
        <v>41737</v>
      </c>
      <c r="O6" s="5">
        <v>12</v>
      </c>
      <c r="P6" s="5">
        <v>24</v>
      </c>
      <c r="Q6" s="5" t="s">
        <v>125</v>
      </c>
      <c r="R6" s="5">
        <v>-9999</v>
      </c>
      <c r="S6" s="5">
        <v>-9999</v>
      </c>
      <c r="T6" s="5">
        <v>-9999</v>
      </c>
      <c r="U6" s="5">
        <v>-9999</v>
      </c>
      <c r="V6" s="5">
        <v>2</v>
      </c>
      <c r="W6" s="5">
        <v>-9999</v>
      </c>
      <c r="X6" s="5">
        <v>0.9</v>
      </c>
      <c r="Y6" s="5">
        <v>3</v>
      </c>
      <c r="Z6" s="5">
        <v>-9999</v>
      </c>
      <c r="AA6" s="5">
        <v>-9999</v>
      </c>
      <c r="AB6" s="5">
        <v>-9999</v>
      </c>
      <c r="AC6" s="5">
        <v>-9999</v>
      </c>
      <c r="AD6" s="5">
        <v>-9999</v>
      </c>
      <c r="AE6" s="5">
        <v>-9999</v>
      </c>
      <c r="AF6" s="5">
        <v>-9999</v>
      </c>
      <c r="AG6" s="5">
        <v>-9999</v>
      </c>
      <c r="AH6" s="5">
        <v>-9999</v>
      </c>
      <c r="AI6" s="5">
        <v>-9999</v>
      </c>
      <c r="AJ6" s="5">
        <v>-9999</v>
      </c>
      <c r="AK6" s="5">
        <v>-9999</v>
      </c>
      <c r="AL6" s="5">
        <v>-9999</v>
      </c>
      <c r="AM6" s="5">
        <v>-9999</v>
      </c>
      <c r="AN6" s="5">
        <v>-9999</v>
      </c>
      <c r="AO6" s="5">
        <v>-9999</v>
      </c>
      <c r="AP6" s="5">
        <v>-9999</v>
      </c>
      <c r="AQ6" s="5">
        <v>-9999</v>
      </c>
      <c r="AR6" s="5">
        <v>-9999</v>
      </c>
      <c r="AS6" s="5">
        <v>-9999</v>
      </c>
      <c r="AT6" s="5">
        <v>-9999</v>
      </c>
      <c r="AU6" s="5">
        <v>-9999</v>
      </c>
      <c r="AV6" s="5">
        <v>-9999</v>
      </c>
      <c r="AW6" s="5">
        <v>-9999</v>
      </c>
      <c r="AX6" s="5">
        <v>-9999</v>
      </c>
    </row>
    <row r="7" spans="1:50" x14ac:dyDescent="0.25">
      <c r="A7" s="5" t="s">
        <v>593</v>
      </c>
      <c r="B7" s="5">
        <v>600739</v>
      </c>
      <c r="C7" s="5">
        <v>53515</v>
      </c>
      <c r="D7" s="5" t="s">
        <v>118</v>
      </c>
      <c r="E7" s="5" t="s">
        <v>119</v>
      </c>
      <c r="F7" s="5" t="s">
        <v>120</v>
      </c>
      <c r="G7" s="5" t="s">
        <v>121</v>
      </c>
      <c r="H7" s="5" t="s">
        <v>122</v>
      </c>
      <c r="I7" s="5">
        <v>85138</v>
      </c>
      <c r="J7" s="5" t="s">
        <v>123</v>
      </c>
      <c r="K7" s="5" t="s">
        <v>131</v>
      </c>
      <c r="L7" s="5" t="s">
        <v>128</v>
      </c>
      <c r="M7" s="6">
        <v>41733</v>
      </c>
      <c r="N7" s="6">
        <v>41737</v>
      </c>
      <c r="O7" s="5">
        <v>24</v>
      </c>
      <c r="P7" s="5">
        <v>36</v>
      </c>
      <c r="Q7" s="5" t="s">
        <v>125</v>
      </c>
      <c r="R7" s="5">
        <v>-9999</v>
      </c>
      <c r="S7" s="5">
        <v>-9999</v>
      </c>
      <c r="T7" s="5">
        <v>-9999</v>
      </c>
      <c r="U7" s="5">
        <v>-9999</v>
      </c>
      <c r="V7" s="5">
        <v>2</v>
      </c>
      <c r="W7" s="5">
        <v>-9999</v>
      </c>
      <c r="X7" s="5">
        <v>1.7</v>
      </c>
      <c r="Y7" s="5">
        <v>6</v>
      </c>
      <c r="Z7" s="5">
        <v>-9999</v>
      </c>
      <c r="AA7" s="5">
        <v>-9999</v>
      </c>
      <c r="AB7" s="5">
        <v>-9999</v>
      </c>
      <c r="AC7" s="5">
        <v>-9999</v>
      </c>
      <c r="AD7" s="5">
        <v>-9999</v>
      </c>
      <c r="AE7" s="5">
        <v>-9999</v>
      </c>
      <c r="AF7" s="5">
        <v>-9999</v>
      </c>
      <c r="AG7" s="5">
        <v>-9999</v>
      </c>
      <c r="AH7" s="5">
        <v>-9999</v>
      </c>
      <c r="AI7" s="5">
        <v>-9999</v>
      </c>
      <c r="AJ7" s="5">
        <v>-9999</v>
      </c>
      <c r="AK7" s="5">
        <v>-9999</v>
      </c>
      <c r="AL7" s="5">
        <v>-9999</v>
      </c>
      <c r="AM7" s="5">
        <v>-9999</v>
      </c>
      <c r="AN7" s="5">
        <v>-9999</v>
      </c>
      <c r="AO7" s="5">
        <v>-9999</v>
      </c>
      <c r="AP7" s="5">
        <v>-9999</v>
      </c>
      <c r="AQ7" s="5">
        <v>-9999</v>
      </c>
      <c r="AR7" s="5">
        <v>-9999</v>
      </c>
      <c r="AS7" s="5">
        <v>-9999</v>
      </c>
      <c r="AT7" s="5">
        <v>-9999</v>
      </c>
      <c r="AU7" s="5">
        <v>-9999</v>
      </c>
      <c r="AV7" s="5">
        <v>-9999</v>
      </c>
      <c r="AW7" s="5">
        <v>-9999</v>
      </c>
      <c r="AX7" s="5">
        <v>-9999</v>
      </c>
    </row>
    <row r="8" spans="1:50" x14ac:dyDescent="0.25">
      <c r="A8" s="5" t="s">
        <v>593</v>
      </c>
      <c r="B8" s="5">
        <v>600740</v>
      </c>
      <c r="C8" s="5">
        <v>53515</v>
      </c>
      <c r="D8" s="5" t="s">
        <v>118</v>
      </c>
      <c r="E8" s="5" t="s">
        <v>119</v>
      </c>
      <c r="F8" s="5" t="s">
        <v>120</v>
      </c>
      <c r="G8" s="5" t="s">
        <v>121</v>
      </c>
      <c r="H8" s="5" t="s">
        <v>122</v>
      </c>
      <c r="I8" s="5">
        <v>85138</v>
      </c>
      <c r="J8" s="5" t="s">
        <v>123</v>
      </c>
      <c r="K8" s="5" t="s">
        <v>133</v>
      </c>
      <c r="L8" s="5" t="s">
        <v>124</v>
      </c>
      <c r="M8" s="6">
        <v>41733</v>
      </c>
      <c r="N8" s="6">
        <v>41737</v>
      </c>
      <c r="O8" s="5">
        <v>0</v>
      </c>
      <c r="P8" s="5">
        <v>12</v>
      </c>
      <c r="Q8" s="5" t="s">
        <v>125</v>
      </c>
      <c r="R8" s="5">
        <v>8.1999999999999993</v>
      </c>
      <c r="S8" s="5">
        <v>7.2</v>
      </c>
      <c r="T8" s="5">
        <v>0.54</v>
      </c>
      <c r="U8" s="5" t="s">
        <v>126</v>
      </c>
      <c r="V8" s="5">
        <v>2</v>
      </c>
      <c r="W8" s="5">
        <v>1.2</v>
      </c>
      <c r="X8" s="5">
        <v>1.8</v>
      </c>
      <c r="Y8" s="5">
        <v>7</v>
      </c>
      <c r="Z8" s="5">
        <v>-9999</v>
      </c>
      <c r="AA8" s="5">
        <v>-9999</v>
      </c>
      <c r="AB8" s="5">
        <v>287</v>
      </c>
      <c r="AC8" s="5">
        <v>31</v>
      </c>
      <c r="AD8" s="5">
        <v>1.0900000000000001</v>
      </c>
      <c r="AE8" s="5">
        <v>6.9</v>
      </c>
      <c r="AF8" s="5">
        <v>4.9000000000000004</v>
      </c>
      <c r="AG8" s="5">
        <v>3.13</v>
      </c>
      <c r="AH8" s="5">
        <v>3292</v>
      </c>
      <c r="AI8" s="5">
        <v>325</v>
      </c>
      <c r="AJ8" s="5">
        <v>304</v>
      </c>
      <c r="AK8" s="5">
        <v>-9999</v>
      </c>
      <c r="AL8" s="5">
        <v>21.2</v>
      </c>
      <c r="AM8" s="5">
        <v>0</v>
      </c>
      <c r="AN8" s="5">
        <v>3</v>
      </c>
      <c r="AO8" s="5">
        <v>78</v>
      </c>
      <c r="AP8" s="5">
        <v>13</v>
      </c>
      <c r="AQ8" s="5">
        <v>6</v>
      </c>
      <c r="AR8" s="5">
        <v>-9999</v>
      </c>
      <c r="AS8" s="5">
        <v>-9999</v>
      </c>
      <c r="AT8" s="5">
        <v>-9999</v>
      </c>
      <c r="AU8" s="5">
        <v>-9999</v>
      </c>
      <c r="AV8" s="5">
        <v>-9999</v>
      </c>
      <c r="AW8" s="5">
        <v>-9999</v>
      </c>
      <c r="AX8" s="5">
        <v>80</v>
      </c>
    </row>
    <row r="9" spans="1:50" x14ac:dyDescent="0.25">
      <c r="A9" s="5" t="s">
        <v>593</v>
      </c>
      <c r="B9" s="5">
        <v>600741</v>
      </c>
      <c r="C9" s="5">
        <v>53515</v>
      </c>
      <c r="D9" s="5" t="s">
        <v>118</v>
      </c>
      <c r="E9" s="5" t="s">
        <v>119</v>
      </c>
      <c r="F9" s="5" t="s">
        <v>120</v>
      </c>
      <c r="G9" s="5" t="s">
        <v>121</v>
      </c>
      <c r="H9" s="5" t="s">
        <v>122</v>
      </c>
      <c r="I9" s="5">
        <v>85138</v>
      </c>
      <c r="J9" s="5" t="s">
        <v>123</v>
      </c>
      <c r="K9" s="5" t="s">
        <v>133</v>
      </c>
      <c r="L9" s="5" t="s">
        <v>127</v>
      </c>
      <c r="M9" s="6">
        <v>41733</v>
      </c>
      <c r="N9" s="6">
        <v>41737</v>
      </c>
      <c r="O9" s="5">
        <v>12</v>
      </c>
      <c r="P9" s="5">
        <v>24</v>
      </c>
      <c r="Q9" s="5" t="s">
        <v>125</v>
      </c>
      <c r="R9" s="5">
        <v>-9999</v>
      </c>
      <c r="S9" s="5">
        <v>-9999</v>
      </c>
      <c r="T9" s="5">
        <v>-9999</v>
      </c>
      <c r="U9" s="5">
        <v>-9999</v>
      </c>
      <c r="V9" s="5">
        <v>2</v>
      </c>
      <c r="W9" s="5">
        <v>-9999</v>
      </c>
      <c r="X9" s="5">
        <v>1.8</v>
      </c>
      <c r="Y9" s="5">
        <v>7</v>
      </c>
      <c r="Z9" s="5">
        <v>-9999</v>
      </c>
      <c r="AA9" s="5">
        <v>-9999</v>
      </c>
      <c r="AB9" s="5">
        <v>-9999</v>
      </c>
      <c r="AC9" s="5">
        <v>-9999</v>
      </c>
      <c r="AD9" s="5">
        <v>-9999</v>
      </c>
      <c r="AE9" s="5">
        <v>-9999</v>
      </c>
      <c r="AF9" s="5">
        <v>-9999</v>
      </c>
      <c r="AG9" s="5">
        <v>-9999</v>
      </c>
      <c r="AH9" s="5">
        <v>-9999</v>
      </c>
      <c r="AI9" s="5">
        <v>-9999</v>
      </c>
      <c r="AJ9" s="5">
        <v>-9999</v>
      </c>
      <c r="AK9" s="5">
        <v>-9999</v>
      </c>
      <c r="AL9" s="5">
        <v>-9999</v>
      </c>
      <c r="AM9" s="5">
        <v>-9999</v>
      </c>
      <c r="AN9" s="5">
        <v>-9999</v>
      </c>
      <c r="AO9" s="5">
        <v>-9999</v>
      </c>
      <c r="AP9" s="5">
        <v>-9999</v>
      </c>
      <c r="AQ9" s="5">
        <v>-9999</v>
      </c>
      <c r="AR9" s="5">
        <v>-9999</v>
      </c>
      <c r="AS9" s="5">
        <v>-9999</v>
      </c>
      <c r="AT9" s="5">
        <v>-9999</v>
      </c>
      <c r="AU9" s="5">
        <v>-9999</v>
      </c>
      <c r="AV9" s="5">
        <v>-9999</v>
      </c>
      <c r="AW9" s="5">
        <v>-9999</v>
      </c>
      <c r="AX9" s="5">
        <v>-9999</v>
      </c>
    </row>
    <row r="10" spans="1:50" x14ac:dyDescent="0.25">
      <c r="A10" s="5" t="s">
        <v>593</v>
      </c>
      <c r="B10" s="5">
        <v>600742</v>
      </c>
      <c r="C10" s="5">
        <v>53515</v>
      </c>
      <c r="D10" s="5" t="s">
        <v>118</v>
      </c>
      <c r="E10" s="5" t="s">
        <v>119</v>
      </c>
      <c r="F10" s="5" t="s">
        <v>120</v>
      </c>
      <c r="G10" s="5" t="s">
        <v>121</v>
      </c>
      <c r="H10" s="5" t="s">
        <v>122</v>
      </c>
      <c r="I10" s="5">
        <v>85138</v>
      </c>
      <c r="J10" s="5" t="s">
        <v>123</v>
      </c>
      <c r="K10" s="5" t="s">
        <v>133</v>
      </c>
      <c r="L10" s="5" t="s">
        <v>128</v>
      </c>
      <c r="M10" s="6">
        <v>41733</v>
      </c>
      <c r="N10" s="6">
        <v>41737</v>
      </c>
      <c r="O10" s="5">
        <v>24</v>
      </c>
      <c r="P10" s="5">
        <v>36</v>
      </c>
      <c r="Q10" s="5" t="s">
        <v>125</v>
      </c>
      <c r="R10" s="5">
        <v>-9999</v>
      </c>
      <c r="S10" s="5">
        <v>-9999</v>
      </c>
      <c r="T10" s="5">
        <v>-9999</v>
      </c>
      <c r="U10" s="5">
        <v>-9999</v>
      </c>
      <c r="V10" s="5">
        <v>2</v>
      </c>
      <c r="W10" s="5">
        <v>-9999</v>
      </c>
      <c r="X10" s="5">
        <v>1.8</v>
      </c>
      <c r="Y10" s="5">
        <v>6</v>
      </c>
      <c r="Z10" s="5">
        <v>-9999</v>
      </c>
      <c r="AA10" s="5">
        <v>-9999</v>
      </c>
      <c r="AB10" s="5">
        <v>-9999</v>
      </c>
      <c r="AC10" s="5">
        <v>-9999</v>
      </c>
      <c r="AD10" s="5">
        <v>-9999</v>
      </c>
      <c r="AE10" s="5">
        <v>-9999</v>
      </c>
      <c r="AF10" s="5">
        <v>-9999</v>
      </c>
      <c r="AG10" s="5">
        <v>-9999</v>
      </c>
      <c r="AH10" s="5">
        <v>-9999</v>
      </c>
      <c r="AI10" s="5">
        <v>-9999</v>
      </c>
      <c r="AJ10" s="5">
        <v>-9999</v>
      </c>
      <c r="AK10" s="5">
        <v>-9999</v>
      </c>
      <c r="AL10" s="5">
        <v>-9999</v>
      </c>
      <c r="AM10" s="5">
        <v>-9999</v>
      </c>
      <c r="AN10" s="5">
        <v>-9999</v>
      </c>
      <c r="AO10" s="5">
        <v>-9999</v>
      </c>
      <c r="AP10" s="5">
        <v>-9999</v>
      </c>
      <c r="AQ10" s="5">
        <v>-9999</v>
      </c>
      <c r="AR10" s="5">
        <v>-9999</v>
      </c>
      <c r="AS10" s="5">
        <v>-9999</v>
      </c>
      <c r="AT10" s="5">
        <v>-9999</v>
      </c>
      <c r="AU10" s="5">
        <v>-9999</v>
      </c>
      <c r="AV10" s="5">
        <v>-9999</v>
      </c>
      <c r="AW10" s="5">
        <v>-9999</v>
      </c>
      <c r="AX10" s="5">
        <v>-9999</v>
      </c>
    </row>
    <row r="11" spans="1:50" x14ac:dyDescent="0.25">
      <c r="A11" s="5" t="s">
        <v>593</v>
      </c>
      <c r="B11" s="5">
        <v>600743</v>
      </c>
      <c r="C11" s="5">
        <v>53515</v>
      </c>
      <c r="D11" s="5" t="s">
        <v>118</v>
      </c>
      <c r="E11" s="5" t="s">
        <v>119</v>
      </c>
      <c r="F11" s="5" t="s">
        <v>120</v>
      </c>
      <c r="G11" s="5" t="s">
        <v>121</v>
      </c>
      <c r="H11" s="5" t="s">
        <v>122</v>
      </c>
      <c r="I11" s="5">
        <v>85138</v>
      </c>
      <c r="J11" s="5" t="s">
        <v>123</v>
      </c>
      <c r="K11" s="5" t="s">
        <v>134</v>
      </c>
      <c r="L11" s="5" t="s">
        <v>124</v>
      </c>
      <c r="M11" s="6">
        <v>41733</v>
      </c>
      <c r="N11" s="6">
        <v>41737</v>
      </c>
      <c r="O11" s="5">
        <v>0</v>
      </c>
      <c r="P11" s="5">
        <v>12</v>
      </c>
      <c r="Q11" s="5" t="s">
        <v>125</v>
      </c>
      <c r="R11" s="5">
        <v>8.1999999999999993</v>
      </c>
      <c r="S11" s="5">
        <v>7.2</v>
      </c>
      <c r="T11" s="5">
        <v>0.6</v>
      </c>
      <c r="U11" s="5" t="s">
        <v>126</v>
      </c>
      <c r="V11" s="5">
        <v>2</v>
      </c>
      <c r="W11" s="5">
        <v>1</v>
      </c>
      <c r="X11" s="5">
        <v>1.5</v>
      </c>
      <c r="Y11" s="5">
        <v>5</v>
      </c>
      <c r="Z11" s="5">
        <v>-9999</v>
      </c>
      <c r="AA11" s="5">
        <v>-9999</v>
      </c>
      <c r="AB11" s="5">
        <v>414</v>
      </c>
      <c r="AC11" s="5">
        <v>32</v>
      </c>
      <c r="AD11" s="5">
        <v>0.56999999999999995</v>
      </c>
      <c r="AE11" s="5">
        <v>6.9</v>
      </c>
      <c r="AF11" s="5">
        <v>5.3</v>
      </c>
      <c r="AG11" s="5">
        <v>2.38</v>
      </c>
      <c r="AH11" s="5">
        <v>4153</v>
      </c>
      <c r="AI11" s="5">
        <v>390</v>
      </c>
      <c r="AJ11" s="5">
        <v>370</v>
      </c>
      <c r="AK11" s="5">
        <v>-9999</v>
      </c>
      <c r="AL11" s="5">
        <v>26.7</v>
      </c>
      <c r="AM11" s="5">
        <v>0</v>
      </c>
      <c r="AN11" s="5">
        <v>4</v>
      </c>
      <c r="AO11" s="5">
        <v>78</v>
      </c>
      <c r="AP11" s="5">
        <v>12</v>
      </c>
      <c r="AQ11" s="5">
        <v>6</v>
      </c>
      <c r="AR11" s="5">
        <v>-9999</v>
      </c>
      <c r="AS11" s="5">
        <v>-9999</v>
      </c>
      <c r="AT11" s="5">
        <v>-9999</v>
      </c>
      <c r="AU11" s="5">
        <v>-9999</v>
      </c>
      <c r="AV11" s="5">
        <v>-9999</v>
      </c>
      <c r="AW11" s="5">
        <v>-9999</v>
      </c>
      <c r="AX11" s="5">
        <v>43</v>
      </c>
    </row>
    <row r="12" spans="1:50" x14ac:dyDescent="0.25">
      <c r="A12" s="5" t="s">
        <v>593</v>
      </c>
      <c r="B12" s="5">
        <v>600744</v>
      </c>
      <c r="C12" s="5">
        <v>53515</v>
      </c>
      <c r="D12" s="5" t="s">
        <v>118</v>
      </c>
      <c r="E12" s="5" t="s">
        <v>119</v>
      </c>
      <c r="F12" s="5" t="s">
        <v>120</v>
      </c>
      <c r="G12" s="5" t="s">
        <v>121</v>
      </c>
      <c r="H12" s="5" t="s">
        <v>122</v>
      </c>
      <c r="I12" s="5">
        <v>85138</v>
      </c>
      <c r="J12" s="5" t="s">
        <v>123</v>
      </c>
      <c r="K12" s="5" t="s">
        <v>134</v>
      </c>
      <c r="L12" s="5" t="s">
        <v>127</v>
      </c>
      <c r="M12" s="6">
        <v>41733</v>
      </c>
      <c r="N12" s="6">
        <v>41737</v>
      </c>
      <c r="O12" s="5">
        <v>12</v>
      </c>
      <c r="P12" s="5">
        <v>24</v>
      </c>
      <c r="Q12" s="5" t="s">
        <v>125</v>
      </c>
      <c r="R12" s="5">
        <v>-9999</v>
      </c>
      <c r="S12" s="5">
        <v>-9999</v>
      </c>
      <c r="T12" s="5">
        <v>-9999</v>
      </c>
      <c r="U12" s="5">
        <v>-9999</v>
      </c>
      <c r="V12" s="5">
        <v>2</v>
      </c>
      <c r="W12" s="5">
        <v>-9999</v>
      </c>
      <c r="X12" s="5">
        <v>2</v>
      </c>
      <c r="Y12" s="5">
        <v>7</v>
      </c>
      <c r="Z12" s="5">
        <v>-9999</v>
      </c>
      <c r="AA12" s="5">
        <v>-9999</v>
      </c>
      <c r="AB12" s="5">
        <v>-9999</v>
      </c>
      <c r="AC12" s="5">
        <v>-9999</v>
      </c>
      <c r="AD12" s="5">
        <v>-9999</v>
      </c>
      <c r="AE12" s="5">
        <v>-9999</v>
      </c>
      <c r="AF12" s="5">
        <v>-9999</v>
      </c>
      <c r="AG12" s="5">
        <v>-9999</v>
      </c>
      <c r="AH12" s="5">
        <v>-9999</v>
      </c>
      <c r="AI12" s="5">
        <v>-9999</v>
      </c>
      <c r="AJ12" s="5">
        <v>-9999</v>
      </c>
      <c r="AK12" s="5">
        <v>-9999</v>
      </c>
      <c r="AL12" s="5">
        <v>-9999</v>
      </c>
      <c r="AM12" s="5">
        <v>-9999</v>
      </c>
      <c r="AN12" s="5">
        <v>-9999</v>
      </c>
      <c r="AO12" s="5">
        <v>-9999</v>
      </c>
      <c r="AP12" s="5">
        <v>-9999</v>
      </c>
      <c r="AQ12" s="5">
        <v>-9999</v>
      </c>
      <c r="AR12" s="5">
        <v>-9999</v>
      </c>
      <c r="AS12" s="5">
        <v>-9999</v>
      </c>
      <c r="AT12" s="5">
        <v>-9999</v>
      </c>
      <c r="AU12" s="5">
        <v>-9999</v>
      </c>
      <c r="AV12" s="5">
        <v>-9999</v>
      </c>
      <c r="AW12" s="5">
        <v>-9999</v>
      </c>
      <c r="AX12" s="5">
        <v>-9999</v>
      </c>
    </row>
    <row r="13" spans="1:50" x14ac:dyDescent="0.25">
      <c r="A13" s="5" t="s">
        <v>593</v>
      </c>
      <c r="B13" s="5">
        <v>600745</v>
      </c>
      <c r="C13" s="5">
        <v>53515</v>
      </c>
      <c r="D13" s="5" t="s">
        <v>118</v>
      </c>
      <c r="E13" s="5" t="s">
        <v>119</v>
      </c>
      <c r="F13" s="5" t="s">
        <v>120</v>
      </c>
      <c r="G13" s="5" t="s">
        <v>121</v>
      </c>
      <c r="H13" s="5" t="s">
        <v>122</v>
      </c>
      <c r="I13" s="5">
        <v>85138</v>
      </c>
      <c r="J13" s="5" t="s">
        <v>123</v>
      </c>
      <c r="K13" s="5" t="s">
        <v>134</v>
      </c>
      <c r="L13" s="5" t="s">
        <v>128</v>
      </c>
      <c r="M13" s="6">
        <v>41733</v>
      </c>
      <c r="N13" s="6">
        <v>41737</v>
      </c>
      <c r="O13" s="5">
        <v>24</v>
      </c>
      <c r="P13" s="5">
        <v>36</v>
      </c>
      <c r="Q13" s="5" t="s">
        <v>125</v>
      </c>
      <c r="R13" s="5">
        <v>-9999</v>
      </c>
      <c r="S13" s="5">
        <v>-9999</v>
      </c>
      <c r="T13" s="5">
        <v>-9999</v>
      </c>
      <c r="U13" s="5">
        <v>-9999</v>
      </c>
      <c r="V13" s="5">
        <v>2</v>
      </c>
      <c r="W13" s="5">
        <v>-9999</v>
      </c>
      <c r="X13" s="5">
        <v>2.6</v>
      </c>
      <c r="Y13" s="5">
        <v>9</v>
      </c>
      <c r="Z13" s="5">
        <v>-9999</v>
      </c>
      <c r="AA13" s="5">
        <v>-9999</v>
      </c>
      <c r="AB13" s="5">
        <v>-9999</v>
      </c>
      <c r="AC13" s="5">
        <v>-9999</v>
      </c>
      <c r="AD13" s="5">
        <v>-9999</v>
      </c>
      <c r="AE13" s="5">
        <v>-9999</v>
      </c>
      <c r="AF13" s="5">
        <v>-9999</v>
      </c>
      <c r="AG13" s="5">
        <v>-9999</v>
      </c>
      <c r="AH13" s="5">
        <v>-9999</v>
      </c>
      <c r="AI13" s="5">
        <v>-9999</v>
      </c>
      <c r="AJ13" s="5">
        <v>-9999</v>
      </c>
      <c r="AK13" s="5">
        <v>-9999</v>
      </c>
      <c r="AL13" s="5">
        <v>-9999</v>
      </c>
      <c r="AM13" s="5">
        <v>-9999</v>
      </c>
      <c r="AN13" s="5">
        <v>-9999</v>
      </c>
      <c r="AO13" s="5">
        <v>-9999</v>
      </c>
      <c r="AP13" s="5">
        <v>-9999</v>
      </c>
      <c r="AQ13" s="5">
        <v>-9999</v>
      </c>
      <c r="AR13" s="5">
        <v>-9999</v>
      </c>
      <c r="AS13" s="5">
        <v>-9999</v>
      </c>
      <c r="AT13" s="5">
        <v>-9999</v>
      </c>
      <c r="AU13" s="5">
        <v>-9999</v>
      </c>
      <c r="AV13" s="5">
        <v>-9999</v>
      </c>
      <c r="AW13" s="5">
        <v>-9999</v>
      </c>
      <c r="AX13" s="5">
        <v>-9999</v>
      </c>
    </row>
    <row r="14" spans="1:50" x14ac:dyDescent="0.25">
      <c r="A14" s="5" t="s">
        <v>593</v>
      </c>
      <c r="B14" s="5">
        <v>600746</v>
      </c>
      <c r="C14" s="5">
        <v>53515</v>
      </c>
      <c r="D14" s="5" t="s">
        <v>118</v>
      </c>
      <c r="E14" s="5" t="s">
        <v>119</v>
      </c>
      <c r="F14" s="5" t="s">
        <v>120</v>
      </c>
      <c r="G14" s="5" t="s">
        <v>121</v>
      </c>
      <c r="H14" s="5" t="s">
        <v>122</v>
      </c>
      <c r="I14" s="5">
        <v>85138</v>
      </c>
      <c r="J14" s="5" t="s">
        <v>123</v>
      </c>
      <c r="K14" s="5" t="s">
        <v>135</v>
      </c>
      <c r="L14" s="5" t="s">
        <v>124</v>
      </c>
      <c r="M14" s="6">
        <v>41733</v>
      </c>
      <c r="N14" s="6">
        <v>41737</v>
      </c>
      <c r="O14" s="5">
        <v>0</v>
      </c>
      <c r="P14" s="5">
        <v>12</v>
      </c>
      <c r="Q14" s="5" t="s">
        <v>125</v>
      </c>
      <c r="R14" s="5">
        <v>8.3000000000000007</v>
      </c>
      <c r="S14" s="5">
        <v>7.2</v>
      </c>
      <c r="T14" s="5">
        <v>0.4</v>
      </c>
      <c r="U14" s="5" t="s">
        <v>126</v>
      </c>
      <c r="V14" s="5">
        <v>2</v>
      </c>
      <c r="W14" s="5">
        <v>0.8</v>
      </c>
      <c r="X14" s="5">
        <v>0.4</v>
      </c>
      <c r="Y14" s="5">
        <v>1</v>
      </c>
      <c r="Z14" s="5">
        <v>-9999</v>
      </c>
      <c r="AA14" s="5">
        <v>-9999</v>
      </c>
      <c r="AB14" s="5">
        <v>253</v>
      </c>
      <c r="AC14" s="5">
        <v>11</v>
      </c>
      <c r="AD14" s="5">
        <v>0.83</v>
      </c>
      <c r="AE14" s="5">
        <v>5.4</v>
      </c>
      <c r="AF14" s="5">
        <v>5.4</v>
      </c>
      <c r="AG14" s="5">
        <v>2.78</v>
      </c>
      <c r="AH14" s="5">
        <v>3444</v>
      </c>
      <c r="AI14" s="5">
        <v>278</v>
      </c>
      <c r="AJ14" s="5">
        <v>235</v>
      </c>
      <c r="AK14" s="5">
        <v>-9999</v>
      </c>
      <c r="AL14" s="5">
        <v>21.2</v>
      </c>
      <c r="AM14" s="5">
        <v>0</v>
      </c>
      <c r="AN14" s="5">
        <v>3</v>
      </c>
      <c r="AO14" s="5">
        <v>81</v>
      </c>
      <c r="AP14" s="5">
        <v>11</v>
      </c>
      <c r="AQ14" s="5">
        <v>5</v>
      </c>
      <c r="AR14" s="5">
        <v>-9999</v>
      </c>
      <c r="AS14" s="5">
        <v>-9999</v>
      </c>
      <c r="AT14" s="5">
        <v>-9999</v>
      </c>
      <c r="AU14" s="5">
        <v>-9999</v>
      </c>
      <c r="AV14" s="5">
        <v>-9999</v>
      </c>
      <c r="AW14" s="5">
        <v>-9999</v>
      </c>
      <c r="AX14" s="5">
        <v>50</v>
      </c>
    </row>
    <row r="15" spans="1:50" x14ac:dyDescent="0.25">
      <c r="A15" s="5" t="s">
        <v>593</v>
      </c>
      <c r="B15" s="5">
        <v>600747</v>
      </c>
      <c r="C15" s="5">
        <v>53515</v>
      </c>
      <c r="D15" s="5" t="s">
        <v>118</v>
      </c>
      <c r="E15" s="5" t="s">
        <v>119</v>
      </c>
      <c r="F15" s="5" t="s">
        <v>120</v>
      </c>
      <c r="G15" s="5" t="s">
        <v>121</v>
      </c>
      <c r="H15" s="5" t="s">
        <v>122</v>
      </c>
      <c r="I15" s="5">
        <v>85138</v>
      </c>
      <c r="J15" s="5" t="s">
        <v>123</v>
      </c>
      <c r="K15" s="5" t="s">
        <v>135</v>
      </c>
      <c r="L15" s="5" t="s">
        <v>127</v>
      </c>
      <c r="M15" s="6">
        <v>41733</v>
      </c>
      <c r="N15" s="6">
        <v>41737</v>
      </c>
      <c r="O15" s="5">
        <v>12</v>
      </c>
      <c r="P15" s="5">
        <v>24</v>
      </c>
      <c r="Q15" s="5" t="s">
        <v>125</v>
      </c>
      <c r="R15" s="5">
        <v>-9999</v>
      </c>
      <c r="S15" s="5">
        <v>-9999</v>
      </c>
      <c r="T15" s="5">
        <v>-9999</v>
      </c>
      <c r="U15" s="5">
        <v>-9999</v>
      </c>
      <c r="V15" s="5">
        <v>2</v>
      </c>
      <c r="W15" s="5">
        <v>-9999</v>
      </c>
      <c r="X15" s="5">
        <v>0.5</v>
      </c>
      <c r="Y15" s="5">
        <v>2</v>
      </c>
      <c r="Z15" s="5">
        <v>-9999</v>
      </c>
      <c r="AA15" s="5">
        <v>-9999</v>
      </c>
      <c r="AB15" s="5">
        <v>-9999</v>
      </c>
      <c r="AC15" s="5">
        <v>-9999</v>
      </c>
      <c r="AD15" s="5">
        <v>-9999</v>
      </c>
      <c r="AE15" s="5">
        <v>-9999</v>
      </c>
      <c r="AF15" s="5">
        <v>-9999</v>
      </c>
      <c r="AG15" s="5">
        <v>-9999</v>
      </c>
      <c r="AH15" s="5">
        <v>-9999</v>
      </c>
      <c r="AI15" s="5">
        <v>-9999</v>
      </c>
      <c r="AJ15" s="5">
        <v>-9999</v>
      </c>
      <c r="AK15" s="5">
        <v>-9999</v>
      </c>
      <c r="AL15" s="5">
        <v>-9999</v>
      </c>
      <c r="AM15" s="5">
        <v>-9999</v>
      </c>
      <c r="AN15" s="5">
        <v>-9999</v>
      </c>
      <c r="AO15" s="5">
        <v>-9999</v>
      </c>
      <c r="AP15" s="5">
        <v>-9999</v>
      </c>
      <c r="AQ15" s="5">
        <v>-9999</v>
      </c>
      <c r="AR15" s="5">
        <v>-9999</v>
      </c>
      <c r="AS15" s="5">
        <v>-9999</v>
      </c>
      <c r="AT15" s="5">
        <v>-9999</v>
      </c>
      <c r="AU15" s="5">
        <v>-9999</v>
      </c>
      <c r="AV15" s="5">
        <v>-9999</v>
      </c>
      <c r="AW15" s="5">
        <v>-9999</v>
      </c>
      <c r="AX15" s="5">
        <v>-9999</v>
      </c>
    </row>
    <row r="16" spans="1:50" x14ac:dyDescent="0.25">
      <c r="A16" s="5" t="s">
        <v>593</v>
      </c>
      <c r="B16" s="5">
        <v>600748</v>
      </c>
      <c r="C16" s="5">
        <v>53515</v>
      </c>
      <c r="D16" s="5" t="s">
        <v>118</v>
      </c>
      <c r="E16" s="5" t="s">
        <v>119</v>
      </c>
      <c r="F16" s="5" t="s">
        <v>120</v>
      </c>
      <c r="G16" s="5" t="s">
        <v>121</v>
      </c>
      <c r="H16" s="5" t="s">
        <v>122</v>
      </c>
      <c r="I16" s="5">
        <v>85138</v>
      </c>
      <c r="J16" s="5" t="s">
        <v>123</v>
      </c>
      <c r="K16" s="5" t="s">
        <v>135</v>
      </c>
      <c r="L16" s="5" t="s">
        <v>128</v>
      </c>
      <c r="M16" s="6">
        <v>41733</v>
      </c>
      <c r="N16" s="6">
        <v>41737</v>
      </c>
      <c r="O16" s="5">
        <v>24</v>
      </c>
      <c r="P16" s="5">
        <v>36</v>
      </c>
      <c r="Q16" s="5" t="s">
        <v>125</v>
      </c>
      <c r="R16" s="5">
        <v>-9999</v>
      </c>
      <c r="S16" s="5">
        <v>-9999</v>
      </c>
      <c r="T16" s="5">
        <v>-9999</v>
      </c>
      <c r="U16" s="5">
        <v>-9999</v>
      </c>
      <c r="V16" s="5">
        <v>2</v>
      </c>
      <c r="W16" s="5">
        <v>-9999</v>
      </c>
      <c r="X16" s="5">
        <v>1</v>
      </c>
      <c r="Y16" s="5">
        <v>4</v>
      </c>
      <c r="Z16" s="5">
        <v>-9999</v>
      </c>
      <c r="AA16" s="5">
        <v>-9999</v>
      </c>
      <c r="AB16" s="5">
        <v>-9999</v>
      </c>
      <c r="AC16" s="5">
        <v>-9999</v>
      </c>
      <c r="AD16" s="5">
        <v>-9999</v>
      </c>
      <c r="AE16" s="5">
        <v>-9999</v>
      </c>
      <c r="AF16" s="5">
        <v>-9999</v>
      </c>
      <c r="AG16" s="5">
        <v>-9999</v>
      </c>
      <c r="AH16" s="5">
        <v>-9999</v>
      </c>
      <c r="AI16" s="5">
        <v>-9999</v>
      </c>
      <c r="AJ16" s="5">
        <v>-9999</v>
      </c>
      <c r="AK16" s="5">
        <v>-9999</v>
      </c>
      <c r="AL16" s="5">
        <v>-9999</v>
      </c>
      <c r="AM16" s="5">
        <v>-9999</v>
      </c>
      <c r="AN16" s="5">
        <v>-9999</v>
      </c>
      <c r="AO16" s="5">
        <v>-9999</v>
      </c>
      <c r="AP16" s="5">
        <v>-9999</v>
      </c>
      <c r="AQ16" s="5">
        <v>-9999</v>
      </c>
      <c r="AR16" s="5">
        <v>-9999</v>
      </c>
      <c r="AS16" s="5">
        <v>-9999</v>
      </c>
      <c r="AT16" s="5">
        <v>-9999</v>
      </c>
      <c r="AU16" s="5">
        <v>-9999</v>
      </c>
      <c r="AV16" s="5">
        <v>-9999</v>
      </c>
      <c r="AW16" s="5">
        <v>-9999</v>
      </c>
      <c r="AX16" s="5">
        <v>-9999</v>
      </c>
    </row>
    <row r="17" spans="1:50" x14ac:dyDescent="0.25">
      <c r="A17" s="5" t="s">
        <v>593</v>
      </c>
      <c r="B17" s="5">
        <v>600749</v>
      </c>
      <c r="C17" s="5">
        <v>53515</v>
      </c>
      <c r="D17" s="5" t="s">
        <v>118</v>
      </c>
      <c r="E17" s="5" t="s">
        <v>119</v>
      </c>
      <c r="F17" s="5" t="s">
        <v>120</v>
      </c>
      <c r="G17" s="5" t="s">
        <v>121</v>
      </c>
      <c r="H17" s="5" t="s">
        <v>122</v>
      </c>
      <c r="I17" s="5">
        <v>85138</v>
      </c>
      <c r="J17" s="5" t="s">
        <v>123</v>
      </c>
      <c r="K17" s="5" t="s">
        <v>136</v>
      </c>
      <c r="L17" s="5" t="s">
        <v>124</v>
      </c>
      <c r="M17" s="6">
        <v>41733</v>
      </c>
      <c r="N17" s="6">
        <v>41737</v>
      </c>
      <c r="O17" s="5">
        <v>0</v>
      </c>
      <c r="P17" s="5">
        <v>12</v>
      </c>
      <c r="Q17" s="5" t="s">
        <v>125</v>
      </c>
      <c r="R17" s="5">
        <v>8.1</v>
      </c>
      <c r="S17" s="5">
        <v>7.2</v>
      </c>
      <c r="T17" s="5">
        <v>0.53</v>
      </c>
      <c r="U17" s="5" t="s">
        <v>126</v>
      </c>
      <c r="V17" s="5">
        <v>2</v>
      </c>
      <c r="W17" s="5">
        <v>1.3</v>
      </c>
      <c r="X17" s="5">
        <v>1.1000000000000001</v>
      </c>
      <c r="Y17" s="5">
        <v>4</v>
      </c>
      <c r="Z17" s="5">
        <v>-9999</v>
      </c>
      <c r="AA17" s="5">
        <v>-9999</v>
      </c>
      <c r="AB17" s="5">
        <v>276</v>
      </c>
      <c r="AC17" s="5">
        <v>22</v>
      </c>
      <c r="AD17" s="5">
        <v>0.8</v>
      </c>
      <c r="AE17" s="5">
        <v>7</v>
      </c>
      <c r="AF17" s="5">
        <v>6.2</v>
      </c>
      <c r="AG17" s="5">
        <v>2.56</v>
      </c>
      <c r="AH17" s="5">
        <v>3933</v>
      </c>
      <c r="AI17" s="5">
        <v>335</v>
      </c>
      <c r="AJ17" s="5">
        <v>283</v>
      </c>
      <c r="AK17" s="5">
        <v>-9999</v>
      </c>
      <c r="AL17" s="5">
        <v>24.4</v>
      </c>
      <c r="AM17" s="5">
        <v>0</v>
      </c>
      <c r="AN17" s="5">
        <v>3</v>
      </c>
      <c r="AO17" s="5">
        <v>81</v>
      </c>
      <c r="AP17" s="5">
        <v>11</v>
      </c>
      <c r="AQ17" s="5">
        <v>5</v>
      </c>
      <c r="AR17" s="5">
        <v>-9999</v>
      </c>
      <c r="AS17" s="5">
        <v>-9999</v>
      </c>
      <c r="AT17" s="5">
        <v>-9999</v>
      </c>
      <c r="AU17" s="5">
        <v>-9999</v>
      </c>
      <c r="AV17" s="5">
        <v>-9999</v>
      </c>
      <c r="AW17" s="5">
        <v>-9999</v>
      </c>
      <c r="AX17" s="5">
        <v>40</v>
      </c>
    </row>
    <row r="18" spans="1:50" x14ac:dyDescent="0.25">
      <c r="A18" s="5" t="s">
        <v>593</v>
      </c>
      <c r="B18" s="5">
        <v>600750</v>
      </c>
      <c r="C18" s="5">
        <v>53515</v>
      </c>
      <c r="D18" s="5" t="s">
        <v>118</v>
      </c>
      <c r="E18" s="5" t="s">
        <v>119</v>
      </c>
      <c r="F18" s="5" t="s">
        <v>120</v>
      </c>
      <c r="G18" s="5" t="s">
        <v>121</v>
      </c>
      <c r="H18" s="5" t="s">
        <v>122</v>
      </c>
      <c r="I18" s="5">
        <v>85138</v>
      </c>
      <c r="J18" s="5" t="s">
        <v>123</v>
      </c>
      <c r="K18" s="5" t="s">
        <v>136</v>
      </c>
      <c r="L18" s="5" t="s">
        <v>127</v>
      </c>
      <c r="M18" s="6">
        <v>41733</v>
      </c>
      <c r="N18" s="6">
        <v>41737</v>
      </c>
      <c r="O18" s="5">
        <v>12</v>
      </c>
      <c r="P18" s="5">
        <v>24</v>
      </c>
      <c r="Q18" s="5" t="s">
        <v>125</v>
      </c>
      <c r="R18" s="5">
        <v>-9999</v>
      </c>
      <c r="S18" s="5">
        <v>-9999</v>
      </c>
      <c r="T18" s="5">
        <v>-9999</v>
      </c>
      <c r="U18" s="5">
        <v>-9999</v>
      </c>
      <c r="V18" s="5">
        <v>2</v>
      </c>
      <c r="W18" s="5">
        <v>-9999</v>
      </c>
      <c r="X18" s="5">
        <v>1.1000000000000001</v>
      </c>
      <c r="Y18" s="5">
        <v>4</v>
      </c>
      <c r="Z18" s="5">
        <v>-9999</v>
      </c>
      <c r="AA18" s="5">
        <v>-9999</v>
      </c>
      <c r="AB18" s="5">
        <v>-9999</v>
      </c>
      <c r="AC18" s="5">
        <v>-9999</v>
      </c>
      <c r="AD18" s="5">
        <v>-9999</v>
      </c>
      <c r="AE18" s="5">
        <v>-9999</v>
      </c>
      <c r="AF18" s="5">
        <v>-9999</v>
      </c>
      <c r="AG18" s="5">
        <v>-9999</v>
      </c>
      <c r="AH18" s="5">
        <v>-9999</v>
      </c>
      <c r="AI18" s="5">
        <v>-9999</v>
      </c>
      <c r="AJ18" s="5">
        <v>-9999</v>
      </c>
      <c r="AK18" s="5">
        <v>-9999</v>
      </c>
      <c r="AL18" s="5">
        <v>-9999</v>
      </c>
      <c r="AM18" s="5">
        <v>-9999</v>
      </c>
      <c r="AN18" s="5">
        <v>-9999</v>
      </c>
      <c r="AO18" s="5">
        <v>-9999</v>
      </c>
      <c r="AP18" s="5">
        <v>-9999</v>
      </c>
      <c r="AQ18" s="5">
        <v>-9999</v>
      </c>
      <c r="AR18" s="5">
        <v>-9999</v>
      </c>
      <c r="AS18" s="5">
        <v>-9999</v>
      </c>
      <c r="AT18" s="5">
        <v>-9999</v>
      </c>
      <c r="AU18" s="5">
        <v>-9999</v>
      </c>
      <c r="AV18" s="5">
        <v>-9999</v>
      </c>
      <c r="AW18" s="5">
        <v>-9999</v>
      </c>
      <c r="AX18" s="5">
        <v>-9999</v>
      </c>
    </row>
    <row r="19" spans="1:50" x14ac:dyDescent="0.25">
      <c r="A19" s="5" t="s">
        <v>593</v>
      </c>
      <c r="B19" s="5">
        <v>600751</v>
      </c>
      <c r="C19" s="5">
        <v>53515</v>
      </c>
      <c r="D19" s="5" t="s">
        <v>118</v>
      </c>
      <c r="E19" s="5" t="s">
        <v>119</v>
      </c>
      <c r="F19" s="5" t="s">
        <v>120</v>
      </c>
      <c r="G19" s="5" t="s">
        <v>121</v>
      </c>
      <c r="H19" s="5" t="s">
        <v>122</v>
      </c>
      <c r="I19" s="5">
        <v>85138</v>
      </c>
      <c r="J19" s="5" t="s">
        <v>123</v>
      </c>
      <c r="K19" s="5" t="s">
        <v>136</v>
      </c>
      <c r="L19" s="5" t="s">
        <v>128</v>
      </c>
      <c r="M19" s="6">
        <v>41733</v>
      </c>
      <c r="N19" s="6">
        <v>41737</v>
      </c>
      <c r="O19" s="5">
        <v>24</v>
      </c>
      <c r="P19" s="5">
        <v>36</v>
      </c>
      <c r="Q19" s="5" t="s">
        <v>125</v>
      </c>
      <c r="R19" s="5">
        <v>-9999</v>
      </c>
      <c r="S19" s="5">
        <v>-9999</v>
      </c>
      <c r="T19" s="5">
        <v>-9999</v>
      </c>
      <c r="U19" s="5">
        <v>-9999</v>
      </c>
      <c r="V19" s="5">
        <v>2</v>
      </c>
      <c r="W19" s="5">
        <v>-9999</v>
      </c>
      <c r="X19" s="5">
        <v>0.9</v>
      </c>
      <c r="Y19" s="5">
        <v>3</v>
      </c>
      <c r="Z19" s="5">
        <v>-9999</v>
      </c>
      <c r="AA19" s="5">
        <v>-9999</v>
      </c>
      <c r="AB19" s="5">
        <v>-9999</v>
      </c>
      <c r="AC19" s="5">
        <v>-9999</v>
      </c>
      <c r="AD19" s="5">
        <v>-9999</v>
      </c>
      <c r="AE19" s="5">
        <v>-9999</v>
      </c>
      <c r="AF19" s="5">
        <v>-9999</v>
      </c>
      <c r="AG19" s="5">
        <v>-9999</v>
      </c>
      <c r="AH19" s="5">
        <v>-9999</v>
      </c>
      <c r="AI19" s="5">
        <v>-9999</v>
      </c>
      <c r="AJ19" s="5">
        <v>-9999</v>
      </c>
      <c r="AK19" s="5">
        <v>-9999</v>
      </c>
      <c r="AL19" s="5">
        <v>-9999</v>
      </c>
      <c r="AM19" s="5">
        <v>-9999</v>
      </c>
      <c r="AN19" s="5">
        <v>-9999</v>
      </c>
      <c r="AO19" s="5">
        <v>-9999</v>
      </c>
      <c r="AP19" s="5">
        <v>-9999</v>
      </c>
      <c r="AQ19" s="5">
        <v>-9999</v>
      </c>
      <c r="AR19" s="5">
        <v>-9999</v>
      </c>
      <c r="AS19" s="5">
        <v>-9999</v>
      </c>
      <c r="AT19" s="5">
        <v>-9999</v>
      </c>
      <c r="AU19" s="5">
        <v>-9999</v>
      </c>
      <c r="AV19" s="5">
        <v>-9999</v>
      </c>
      <c r="AW19" s="5">
        <v>-9999</v>
      </c>
      <c r="AX19" s="5">
        <v>-9999</v>
      </c>
    </row>
    <row r="20" spans="1:50" x14ac:dyDescent="0.25">
      <c r="A20" s="5" t="s">
        <v>593</v>
      </c>
      <c r="B20" s="5">
        <v>600752</v>
      </c>
      <c r="C20" s="5">
        <v>53515</v>
      </c>
      <c r="D20" s="5" t="s">
        <v>118</v>
      </c>
      <c r="E20" s="5" t="s">
        <v>119</v>
      </c>
      <c r="F20" s="5" t="s">
        <v>120</v>
      </c>
      <c r="G20" s="5" t="s">
        <v>121</v>
      </c>
      <c r="H20" s="5" t="s">
        <v>122</v>
      </c>
      <c r="I20" s="5">
        <v>85138</v>
      </c>
      <c r="J20" s="5" t="s">
        <v>123</v>
      </c>
      <c r="K20" s="5" t="s">
        <v>137</v>
      </c>
      <c r="L20" s="5" t="s">
        <v>124</v>
      </c>
      <c r="M20" s="6">
        <v>41733</v>
      </c>
      <c r="N20" s="6">
        <v>41737</v>
      </c>
      <c r="O20" s="5">
        <v>0</v>
      </c>
      <c r="P20" s="5">
        <v>12</v>
      </c>
      <c r="Q20" s="5" t="s">
        <v>125</v>
      </c>
      <c r="R20" s="5">
        <v>8.1</v>
      </c>
      <c r="S20" s="5">
        <v>7.2</v>
      </c>
      <c r="T20" s="5">
        <v>0.44</v>
      </c>
      <c r="U20" s="5" t="s">
        <v>126</v>
      </c>
      <c r="V20" s="5">
        <v>2</v>
      </c>
      <c r="W20" s="5">
        <v>1.2</v>
      </c>
      <c r="X20" s="5">
        <v>1</v>
      </c>
      <c r="Y20" s="5">
        <v>4</v>
      </c>
      <c r="Z20" s="5">
        <v>-9999</v>
      </c>
      <c r="AA20" s="5">
        <v>-9999</v>
      </c>
      <c r="AB20" s="5">
        <v>439</v>
      </c>
      <c r="AC20" s="5">
        <v>7</v>
      </c>
      <c r="AD20" s="5">
        <v>1.1499999999999999</v>
      </c>
      <c r="AE20" s="5">
        <v>18</v>
      </c>
      <c r="AF20" s="5">
        <v>15.1</v>
      </c>
      <c r="AG20" s="5">
        <v>2.36</v>
      </c>
      <c r="AH20" s="5">
        <v>3788</v>
      </c>
      <c r="AI20" s="5">
        <v>323</v>
      </c>
      <c r="AJ20" s="5">
        <v>188</v>
      </c>
      <c r="AK20" s="5">
        <v>-9999</v>
      </c>
      <c r="AL20" s="5">
        <v>23.6</v>
      </c>
      <c r="AM20" s="5">
        <v>0</v>
      </c>
      <c r="AN20" s="5">
        <v>5</v>
      </c>
      <c r="AO20" s="5">
        <v>80</v>
      </c>
      <c r="AP20" s="5">
        <v>11</v>
      </c>
      <c r="AQ20" s="5">
        <v>3</v>
      </c>
      <c r="AR20" s="5">
        <v>-9999</v>
      </c>
      <c r="AS20" s="5">
        <v>-9999</v>
      </c>
      <c r="AT20" s="5">
        <v>-9999</v>
      </c>
      <c r="AU20" s="5">
        <v>-9999</v>
      </c>
      <c r="AV20" s="5">
        <v>-9999</v>
      </c>
      <c r="AW20" s="5">
        <v>-9999</v>
      </c>
      <c r="AX20" s="5">
        <v>45</v>
      </c>
    </row>
    <row r="21" spans="1:50" x14ac:dyDescent="0.25">
      <c r="A21" s="5" t="s">
        <v>593</v>
      </c>
      <c r="B21" s="5">
        <v>600753</v>
      </c>
      <c r="C21" s="5">
        <v>53515</v>
      </c>
      <c r="D21" s="5" t="s">
        <v>118</v>
      </c>
      <c r="E21" s="5" t="s">
        <v>119</v>
      </c>
      <c r="F21" s="5" t="s">
        <v>120</v>
      </c>
      <c r="G21" s="5" t="s">
        <v>121</v>
      </c>
      <c r="H21" s="5" t="s">
        <v>122</v>
      </c>
      <c r="I21" s="5">
        <v>85138</v>
      </c>
      <c r="J21" s="5" t="s">
        <v>123</v>
      </c>
      <c r="K21" s="5" t="s">
        <v>137</v>
      </c>
      <c r="L21" s="5" t="s">
        <v>127</v>
      </c>
      <c r="M21" s="6">
        <v>41733</v>
      </c>
      <c r="N21" s="6">
        <v>41737</v>
      </c>
      <c r="O21" s="5">
        <v>12</v>
      </c>
      <c r="P21" s="5">
        <v>24</v>
      </c>
      <c r="Q21" s="5" t="s">
        <v>125</v>
      </c>
      <c r="R21" s="5">
        <v>-9999</v>
      </c>
      <c r="S21" s="5">
        <v>-9999</v>
      </c>
      <c r="T21" s="5">
        <v>-9999</v>
      </c>
      <c r="U21" s="5">
        <v>-9999</v>
      </c>
      <c r="V21" s="5">
        <v>2</v>
      </c>
      <c r="W21" s="5">
        <v>-9999</v>
      </c>
      <c r="X21" s="5">
        <v>0.6</v>
      </c>
      <c r="Y21" s="5">
        <v>2</v>
      </c>
      <c r="Z21" s="5">
        <v>-9999</v>
      </c>
      <c r="AA21" s="5">
        <v>-9999</v>
      </c>
      <c r="AB21" s="5">
        <v>-9999</v>
      </c>
      <c r="AC21" s="5">
        <v>-9999</v>
      </c>
      <c r="AD21" s="5">
        <v>-9999</v>
      </c>
      <c r="AE21" s="5">
        <v>-9999</v>
      </c>
      <c r="AF21" s="5">
        <v>-9999</v>
      </c>
      <c r="AG21" s="5">
        <v>-9999</v>
      </c>
      <c r="AH21" s="5">
        <v>-9999</v>
      </c>
      <c r="AI21" s="5">
        <v>-9999</v>
      </c>
      <c r="AJ21" s="5">
        <v>-9999</v>
      </c>
      <c r="AK21" s="5">
        <v>-9999</v>
      </c>
      <c r="AL21" s="5">
        <v>-9999</v>
      </c>
      <c r="AM21" s="5">
        <v>-9999</v>
      </c>
      <c r="AN21" s="5">
        <v>-9999</v>
      </c>
      <c r="AO21" s="5">
        <v>-9999</v>
      </c>
      <c r="AP21" s="5">
        <v>-9999</v>
      </c>
      <c r="AQ21" s="5">
        <v>-9999</v>
      </c>
      <c r="AR21" s="5">
        <v>-9999</v>
      </c>
      <c r="AS21" s="5">
        <v>-9999</v>
      </c>
      <c r="AT21" s="5">
        <v>-9999</v>
      </c>
      <c r="AU21" s="5">
        <v>-9999</v>
      </c>
      <c r="AV21" s="5">
        <v>-9999</v>
      </c>
      <c r="AW21" s="5">
        <v>-9999</v>
      </c>
      <c r="AX21" s="5">
        <v>-9999</v>
      </c>
    </row>
    <row r="22" spans="1:50" x14ac:dyDescent="0.25">
      <c r="A22" s="5" t="s">
        <v>593</v>
      </c>
      <c r="B22" s="5">
        <v>600754</v>
      </c>
      <c r="C22" s="5">
        <v>53515</v>
      </c>
      <c r="D22" s="5" t="s">
        <v>118</v>
      </c>
      <c r="E22" s="5" t="s">
        <v>119</v>
      </c>
      <c r="F22" s="5" t="s">
        <v>120</v>
      </c>
      <c r="G22" s="5" t="s">
        <v>121</v>
      </c>
      <c r="H22" s="5" t="s">
        <v>122</v>
      </c>
      <c r="I22" s="5">
        <v>85138</v>
      </c>
      <c r="J22" s="5" t="s">
        <v>123</v>
      </c>
      <c r="K22" s="5" t="s">
        <v>137</v>
      </c>
      <c r="L22" s="5" t="s">
        <v>128</v>
      </c>
      <c r="M22" s="6">
        <v>41733</v>
      </c>
      <c r="N22" s="6">
        <v>41737</v>
      </c>
      <c r="O22" s="5">
        <v>24</v>
      </c>
      <c r="P22" s="5">
        <v>36</v>
      </c>
      <c r="Q22" s="5" t="s">
        <v>125</v>
      </c>
      <c r="R22" s="5">
        <v>-9999</v>
      </c>
      <c r="S22" s="5">
        <v>-9999</v>
      </c>
      <c r="T22" s="5">
        <v>-9999</v>
      </c>
      <c r="U22" s="5">
        <v>-9999</v>
      </c>
      <c r="V22" s="5">
        <v>2</v>
      </c>
      <c r="W22" s="5">
        <v>-9999</v>
      </c>
      <c r="X22" s="5">
        <v>0.7</v>
      </c>
      <c r="Y22" s="5">
        <v>2</v>
      </c>
      <c r="Z22" s="5">
        <v>-9999</v>
      </c>
      <c r="AA22" s="5">
        <v>-9999</v>
      </c>
      <c r="AB22" s="5">
        <v>-9999</v>
      </c>
      <c r="AC22" s="5">
        <v>-9999</v>
      </c>
      <c r="AD22" s="5">
        <v>-9999</v>
      </c>
      <c r="AE22" s="5">
        <v>-9999</v>
      </c>
      <c r="AF22" s="5">
        <v>-9999</v>
      </c>
      <c r="AG22" s="5">
        <v>-9999</v>
      </c>
      <c r="AH22" s="5">
        <v>-9999</v>
      </c>
      <c r="AI22" s="5">
        <v>-9999</v>
      </c>
      <c r="AJ22" s="5">
        <v>-9999</v>
      </c>
      <c r="AK22" s="5">
        <v>-9999</v>
      </c>
      <c r="AL22" s="5">
        <v>-9999</v>
      </c>
      <c r="AM22" s="5">
        <v>-9999</v>
      </c>
      <c r="AN22" s="5">
        <v>-9999</v>
      </c>
      <c r="AO22" s="5">
        <v>-9999</v>
      </c>
      <c r="AP22" s="5">
        <v>-9999</v>
      </c>
      <c r="AQ22" s="5">
        <v>-9999</v>
      </c>
      <c r="AR22" s="5">
        <v>-9999</v>
      </c>
      <c r="AS22" s="5">
        <v>-9999</v>
      </c>
      <c r="AT22" s="5">
        <v>-9999</v>
      </c>
      <c r="AU22" s="5">
        <v>-9999</v>
      </c>
      <c r="AV22" s="5">
        <v>-9999</v>
      </c>
      <c r="AW22" s="5">
        <v>-9999</v>
      </c>
      <c r="AX22" s="5">
        <v>-9999</v>
      </c>
    </row>
    <row r="23" spans="1:50" x14ac:dyDescent="0.25">
      <c r="A23" s="5" t="s">
        <v>593</v>
      </c>
      <c r="B23" s="5">
        <v>600755</v>
      </c>
      <c r="C23" s="5">
        <v>53515</v>
      </c>
      <c r="D23" s="5" t="s">
        <v>118</v>
      </c>
      <c r="E23" s="5" t="s">
        <v>119</v>
      </c>
      <c r="F23" s="5" t="s">
        <v>120</v>
      </c>
      <c r="G23" s="5" t="s">
        <v>121</v>
      </c>
      <c r="H23" s="5" t="s">
        <v>122</v>
      </c>
      <c r="I23" s="5">
        <v>85138</v>
      </c>
      <c r="J23" s="5" t="s">
        <v>123</v>
      </c>
      <c r="K23" s="5" t="s">
        <v>138</v>
      </c>
      <c r="L23" s="5" t="s">
        <v>124</v>
      </c>
      <c r="M23" s="6">
        <v>41733</v>
      </c>
      <c r="N23" s="6">
        <v>41737</v>
      </c>
      <c r="O23" s="5">
        <v>0</v>
      </c>
      <c r="P23" s="5">
        <v>12</v>
      </c>
      <c r="Q23" s="5" t="s">
        <v>125</v>
      </c>
      <c r="R23" s="5">
        <v>8.1999999999999993</v>
      </c>
      <c r="S23" s="5">
        <v>7.2</v>
      </c>
      <c r="T23" s="5">
        <v>0.45</v>
      </c>
      <c r="U23" s="5" t="s">
        <v>126</v>
      </c>
      <c r="V23" s="5">
        <v>2</v>
      </c>
      <c r="W23" s="5">
        <v>1.2</v>
      </c>
      <c r="X23" s="5">
        <v>1.7</v>
      </c>
      <c r="Y23" s="5">
        <v>6</v>
      </c>
      <c r="Z23" s="5">
        <v>-9999</v>
      </c>
      <c r="AA23" s="5">
        <v>-9999</v>
      </c>
      <c r="AB23" s="5">
        <v>249</v>
      </c>
      <c r="AC23" s="5">
        <v>11</v>
      </c>
      <c r="AD23" s="5">
        <v>0.36</v>
      </c>
      <c r="AE23" s="5">
        <v>6.6</v>
      </c>
      <c r="AF23" s="5">
        <v>4.0999999999999996</v>
      </c>
      <c r="AG23" s="5">
        <v>1.98</v>
      </c>
      <c r="AH23" s="5">
        <v>4465</v>
      </c>
      <c r="AI23" s="5">
        <v>301</v>
      </c>
      <c r="AJ23" s="5">
        <v>244</v>
      </c>
      <c r="AK23" s="5">
        <v>-9999</v>
      </c>
      <c r="AL23" s="5">
        <v>26.5</v>
      </c>
      <c r="AM23" s="5">
        <v>0</v>
      </c>
      <c r="AN23" s="5">
        <v>2</v>
      </c>
      <c r="AO23" s="5">
        <v>84</v>
      </c>
      <c r="AP23" s="5">
        <v>9</v>
      </c>
      <c r="AQ23" s="5">
        <v>4</v>
      </c>
      <c r="AR23" s="5">
        <v>-9999</v>
      </c>
      <c r="AS23" s="5">
        <v>-9999</v>
      </c>
      <c r="AT23" s="5">
        <v>-9999</v>
      </c>
      <c r="AU23" s="5">
        <v>-9999</v>
      </c>
      <c r="AV23" s="5">
        <v>-9999</v>
      </c>
      <c r="AW23" s="5">
        <v>-9999</v>
      </c>
      <c r="AX23" s="5">
        <v>19</v>
      </c>
    </row>
    <row r="24" spans="1:50" x14ac:dyDescent="0.25">
      <c r="A24" s="5" t="s">
        <v>593</v>
      </c>
      <c r="B24" s="5">
        <v>600756</v>
      </c>
      <c r="C24" s="5">
        <v>53515</v>
      </c>
      <c r="D24" s="5" t="s">
        <v>118</v>
      </c>
      <c r="E24" s="5" t="s">
        <v>119</v>
      </c>
      <c r="F24" s="5" t="s">
        <v>120</v>
      </c>
      <c r="G24" s="5" t="s">
        <v>121</v>
      </c>
      <c r="H24" s="5" t="s">
        <v>122</v>
      </c>
      <c r="I24" s="5">
        <v>85138</v>
      </c>
      <c r="J24" s="5" t="s">
        <v>123</v>
      </c>
      <c r="K24" s="5" t="s">
        <v>138</v>
      </c>
      <c r="L24" s="5" t="s">
        <v>127</v>
      </c>
      <c r="M24" s="6">
        <v>41733</v>
      </c>
      <c r="N24" s="6">
        <v>41737</v>
      </c>
      <c r="O24" s="5">
        <v>12</v>
      </c>
      <c r="P24" s="5">
        <v>24</v>
      </c>
      <c r="Q24" s="5" t="s">
        <v>125</v>
      </c>
      <c r="R24" s="5">
        <v>-9999</v>
      </c>
      <c r="S24" s="5">
        <v>-9999</v>
      </c>
      <c r="T24" s="5">
        <v>-9999</v>
      </c>
      <c r="U24" s="5">
        <v>-9999</v>
      </c>
      <c r="V24" s="5">
        <v>2</v>
      </c>
      <c r="W24" s="5">
        <v>-9999</v>
      </c>
      <c r="X24" s="5">
        <v>2.5</v>
      </c>
      <c r="Y24" s="5">
        <v>9</v>
      </c>
      <c r="Z24" s="5">
        <v>-9999</v>
      </c>
      <c r="AA24" s="5">
        <v>-9999</v>
      </c>
      <c r="AB24" s="5">
        <v>-9999</v>
      </c>
      <c r="AC24" s="5">
        <v>-9999</v>
      </c>
      <c r="AD24" s="5">
        <v>-9999</v>
      </c>
      <c r="AE24" s="5">
        <v>-9999</v>
      </c>
      <c r="AF24" s="5">
        <v>-9999</v>
      </c>
      <c r="AG24" s="5">
        <v>-9999</v>
      </c>
      <c r="AH24" s="5">
        <v>-9999</v>
      </c>
      <c r="AI24" s="5">
        <v>-9999</v>
      </c>
      <c r="AJ24" s="5">
        <v>-9999</v>
      </c>
      <c r="AK24" s="5">
        <v>-9999</v>
      </c>
      <c r="AL24" s="5">
        <v>-9999</v>
      </c>
      <c r="AM24" s="5">
        <v>-9999</v>
      </c>
      <c r="AN24" s="5">
        <v>-9999</v>
      </c>
      <c r="AO24" s="5">
        <v>-9999</v>
      </c>
      <c r="AP24" s="5">
        <v>-9999</v>
      </c>
      <c r="AQ24" s="5">
        <v>-9999</v>
      </c>
      <c r="AR24" s="5">
        <v>-9999</v>
      </c>
      <c r="AS24" s="5">
        <v>-9999</v>
      </c>
      <c r="AT24" s="5">
        <v>-9999</v>
      </c>
      <c r="AU24" s="5">
        <v>-9999</v>
      </c>
      <c r="AV24" s="5">
        <v>-9999</v>
      </c>
      <c r="AW24" s="5">
        <v>-9999</v>
      </c>
      <c r="AX24" s="5">
        <v>-9999</v>
      </c>
    </row>
    <row r="25" spans="1:50" x14ac:dyDescent="0.25">
      <c r="A25" s="5" t="s">
        <v>593</v>
      </c>
      <c r="B25" s="5">
        <v>600757</v>
      </c>
      <c r="C25" s="5">
        <v>53515</v>
      </c>
      <c r="D25" s="5" t="s">
        <v>118</v>
      </c>
      <c r="E25" s="5" t="s">
        <v>119</v>
      </c>
      <c r="F25" s="5" t="s">
        <v>120</v>
      </c>
      <c r="G25" s="5" t="s">
        <v>121</v>
      </c>
      <c r="H25" s="5" t="s">
        <v>122</v>
      </c>
      <c r="I25" s="5">
        <v>85138</v>
      </c>
      <c r="J25" s="5" t="s">
        <v>123</v>
      </c>
      <c r="K25" s="5" t="s">
        <v>138</v>
      </c>
      <c r="L25" s="5" t="s">
        <v>128</v>
      </c>
      <c r="M25" s="6">
        <v>41733</v>
      </c>
      <c r="N25" s="6">
        <v>41737</v>
      </c>
      <c r="O25" s="5">
        <v>24</v>
      </c>
      <c r="P25" s="5">
        <v>36</v>
      </c>
      <c r="Q25" s="5" t="s">
        <v>125</v>
      </c>
      <c r="R25" s="5">
        <v>-9999</v>
      </c>
      <c r="S25" s="5">
        <v>-9999</v>
      </c>
      <c r="T25" s="5">
        <v>-9999</v>
      </c>
      <c r="U25" s="5">
        <v>-9999</v>
      </c>
      <c r="V25" s="5">
        <v>2</v>
      </c>
      <c r="W25" s="5">
        <v>-9999</v>
      </c>
      <c r="X25" s="5">
        <v>1.3</v>
      </c>
      <c r="Y25" s="5">
        <v>5</v>
      </c>
      <c r="Z25" s="5">
        <v>-9999</v>
      </c>
      <c r="AA25" s="5">
        <v>-9999</v>
      </c>
      <c r="AB25" s="5">
        <v>-9999</v>
      </c>
      <c r="AC25" s="5">
        <v>-9999</v>
      </c>
      <c r="AD25" s="5">
        <v>-9999</v>
      </c>
      <c r="AE25" s="5">
        <v>-9999</v>
      </c>
      <c r="AF25" s="5">
        <v>-9999</v>
      </c>
      <c r="AG25" s="5">
        <v>-9999</v>
      </c>
      <c r="AH25" s="5">
        <v>-9999</v>
      </c>
      <c r="AI25" s="5">
        <v>-9999</v>
      </c>
      <c r="AJ25" s="5">
        <v>-9999</v>
      </c>
      <c r="AK25" s="5">
        <v>-9999</v>
      </c>
      <c r="AL25" s="5">
        <v>-9999</v>
      </c>
      <c r="AM25" s="5">
        <v>-9999</v>
      </c>
      <c r="AN25" s="5">
        <v>-9999</v>
      </c>
      <c r="AO25" s="5">
        <v>-9999</v>
      </c>
      <c r="AP25" s="5">
        <v>-9999</v>
      </c>
      <c r="AQ25" s="5">
        <v>-9999</v>
      </c>
      <c r="AR25" s="5">
        <v>-9999</v>
      </c>
      <c r="AS25" s="5">
        <v>-9999</v>
      </c>
      <c r="AT25" s="5">
        <v>-9999</v>
      </c>
      <c r="AU25" s="5">
        <v>-9999</v>
      </c>
      <c r="AV25" s="5">
        <v>-9999</v>
      </c>
      <c r="AW25" s="5">
        <v>-9999</v>
      </c>
      <c r="AX25" s="5">
        <v>-9999</v>
      </c>
    </row>
    <row r="26" spans="1:50" x14ac:dyDescent="0.25">
      <c r="A26" s="5" t="s">
        <v>593</v>
      </c>
      <c r="B26" s="5">
        <v>600758</v>
      </c>
      <c r="C26" s="5">
        <v>53515</v>
      </c>
      <c r="D26" s="5" t="s">
        <v>118</v>
      </c>
      <c r="E26" s="5" t="s">
        <v>119</v>
      </c>
      <c r="F26" s="5" t="s">
        <v>120</v>
      </c>
      <c r="G26" s="5" t="s">
        <v>121</v>
      </c>
      <c r="H26" s="5" t="s">
        <v>122</v>
      </c>
      <c r="I26" s="5">
        <v>85138</v>
      </c>
      <c r="J26" s="5" t="s">
        <v>123</v>
      </c>
      <c r="K26" s="5" t="s">
        <v>139</v>
      </c>
      <c r="L26" s="5" t="s">
        <v>124</v>
      </c>
      <c r="M26" s="6">
        <v>41733</v>
      </c>
      <c r="N26" s="6">
        <v>41737</v>
      </c>
      <c r="O26" s="5">
        <v>0</v>
      </c>
      <c r="P26" s="5">
        <v>12</v>
      </c>
      <c r="Q26" s="5" t="s">
        <v>125</v>
      </c>
      <c r="R26" s="5">
        <v>8.1</v>
      </c>
      <c r="S26" s="5">
        <v>7.2</v>
      </c>
      <c r="T26" s="5">
        <v>0.49</v>
      </c>
      <c r="U26" s="5" t="s">
        <v>126</v>
      </c>
      <c r="V26" s="5">
        <v>2</v>
      </c>
      <c r="W26" s="5">
        <v>1.3</v>
      </c>
      <c r="X26" s="5">
        <v>2</v>
      </c>
      <c r="Y26" s="5">
        <v>7</v>
      </c>
      <c r="Z26" s="5">
        <v>-9999</v>
      </c>
      <c r="AA26" s="5">
        <v>-9999</v>
      </c>
      <c r="AB26" s="5">
        <v>325</v>
      </c>
      <c r="AC26" s="5">
        <v>32</v>
      </c>
      <c r="AD26" s="5">
        <v>0.75</v>
      </c>
      <c r="AE26" s="5">
        <v>7.4</v>
      </c>
      <c r="AF26" s="5">
        <v>5.2</v>
      </c>
      <c r="AG26" s="5">
        <v>2.63</v>
      </c>
      <c r="AH26" s="5">
        <v>3016</v>
      </c>
      <c r="AI26" s="5">
        <v>296</v>
      </c>
      <c r="AJ26" s="5">
        <v>253</v>
      </c>
      <c r="AK26" s="5">
        <v>-9999</v>
      </c>
      <c r="AL26" s="5">
        <v>19.5</v>
      </c>
      <c r="AM26" s="5">
        <v>0</v>
      </c>
      <c r="AN26" s="5">
        <v>4</v>
      </c>
      <c r="AO26" s="5">
        <v>77</v>
      </c>
      <c r="AP26" s="5">
        <v>13</v>
      </c>
      <c r="AQ26" s="5">
        <v>6</v>
      </c>
      <c r="AR26" s="5">
        <v>-9999</v>
      </c>
      <c r="AS26" s="5">
        <v>-9999</v>
      </c>
      <c r="AT26" s="5">
        <v>-9999</v>
      </c>
      <c r="AU26" s="5">
        <v>-9999</v>
      </c>
      <c r="AV26" s="5">
        <v>-9999</v>
      </c>
      <c r="AW26" s="5">
        <v>-9999</v>
      </c>
      <c r="AX26" s="5">
        <v>94</v>
      </c>
    </row>
    <row r="27" spans="1:50" x14ac:dyDescent="0.25">
      <c r="A27" s="5" t="s">
        <v>593</v>
      </c>
      <c r="B27" s="5">
        <v>600759</v>
      </c>
      <c r="C27" s="5">
        <v>53515</v>
      </c>
      <c r="D27" s="5" t="s">
        <v>118</v>
      </c>
      <c r="E27" s="5" t="s">
        <v>119</v>
      </c>
      <c r="F27" s="5" t="s">
        <v>120</v>
      </c>
      <c r="G27" s="5" t="s">
        <v>121</v>
      </c>
      <c r="H27" s="5" t="s">
        <v>122</v>
      </c>
      <c r="I27" s="5">
        <v>85138</v>
      </c>
      <c r="J27" s="5" t="s">
        <v>123</v>
      </c>
      <c r="K27" s="5" t="s">
        <v>139</v>
      </c>
      <c r="L27" s="5" t="s">
        <v>127</v>
      </c>
      <c r="M27" s="6">
        <v>41733</v>
      </c>
      <c r="N27" s="6">
        <v>41737</v>
      </c>
      <c r="O27" s="5">
        <v>12</v>
      </c>
      <c r="P27" s="5">
        <v>24</v>
      </c>
      <c r="Q27" s="5" t="s">
        <v>125</v>
      </c>
      <c r="R27" s="5">
        <v>-9999</v>
      </c>
      <c r="S27" s="5">
        <v>-9999</v>
      </c>
      <c r="T27" s="5">
        <v>-9999</v>
      </c>
      <c r="U27" s="5">
        <v>-9999</v>
      </c>
      <c r="V27" s="5">
        <v>2</v>
      </c>
      <c r="W27" s="5">
        <v>-9999</v>
      </c>
      <c r="X27" s="5">
        <v>2.7</v>
      </c>
      <c r="Y27" s="5">
        <v>10</v>
      </c>
      <c r="Z27" s="5">
        <v>-9999</v>
      </c>
      <c r="AA27" s="5">
        <v>-9999</v>
      </c>
      <c r="AB27" s="5">
        <v>-9999</v>
      </c>
      <c r="AC27" s="5">
        <v>-9999</v>
      </c>
      <c r="AD27" s="5">
        <v>-9999</v>
      </c>
      <c r="AE27" s="5">
        <v>-9999</v>
      </c>
      <c r="AF27" s="5">
        <v>-9999</v>
      </c>
      <c r="AG27" s="5">
        <v>-9999</v>
      </c>
      <c r="AH27" s="5">
        <v>-9999</v>
      </c>
      <c r="AI27" s="5">
        <v>-9999</v>
      </c>
      <c r="AJ27" s="5">
        <v>-9999</v>
      </c>
      <c r="AK27" s="5">
        <v>-9999</v>
      </c>
      <c r="AL27" s="5">
        <v>-9999</v>
      </c>
      <c r="AM27" s="5">
        <v>-9999</v>
      </c>
      <c r="AN27" s="5">
        <v>-9999</v>
      </c>
      <c r="AO27" s="5">
        <v>-9999</v>
      </c>
      <c r="AP27" s="5">
        <v>-9999</v>
      </c>
      <c r="AQ27" s="5">
        <v>-9999</v>
      </c>
      <c r="AR27" s="5">
        <v>-9999</v>
      </c>
      <c r="AS27" s="5">
        <v>-9999</v>
      </c>
      <c r="AT27" s="5">
        <v>-9999</v>
      </c>
      <c r="AU27" s="5">
        <v>-9999</v>
      </c>
      <c r="AV27" s="5">
        <v>-9999</v>
      </c>
      <c r="AW27" s="5">
        <v>-9999</v>
      </c>
      <c r="AX27" s="5">
        <v>-9999</v>
      </c>
    </row>
    <row r="28" spans="1:50" x14ac:dyDescent="0.25">
      <c r="A28" s="5" t="s">
        <v>593</v>
      </c>
      <c r="B28" s="5">
        <v>600760</v>
      </c>
      <c r="C28" s="5">
        <v>53515</v>
      </c>
      <c r="D28" s="5" t="s">
        <v>118</v>
      </c>
      <c r="E28" s="5" t="s">
        <v>119</v>
      </c>
      <c r="F28" s="5" t="s">
        <v>120</v>
      </c>
      <c r="G28" s="5" t="s">
        <v>121</v>
      </c>
      <c r="H28" s="5" t="s">
        <v>122</v>
      </c>
      <c r="I28" s="5">
        <v>85138</v>
      </c>
      <c r="J28" s="5" t="s">
        <v>123</v>
      </c>
      <c r="K28" s="5" t="s">
        <v>139</v>
      </c>
      <c r="L28" s="5" t="s">
        <v>128</v>
      </c>
      <c r="M28" s="6">
        <v>41733</v>
      </c>
      <c r="N28" s="6">
        <v>41737</v>
      </c>
      <c r="O28" s="5">
        <v>24</v>
      </c>
      <c r="P28" s="5">
        <v>36</v>
      </c>
      <c r="Q28" s="5" t="s">
        <v>125</v>
      </c>
      <c r="R28" s="5">
        <v>-9999</v>
      </c>
      <c r="S28" s="5">
        <v>-9999</v>
      </c>
      <c r="T28" s="5">
        <v>-9999</v>
      </c>
      <c r="U28" s="5">
        <v>-9999</v>
      </c>
      <c r="V28" s="5">
        <v>2</v>
      </c>
      <c r="W28" s="5">
        <v>-9999</v>
      </c>
      <c r="X28" s="5">
        <v>2.6</v>
      </c>
      <c r="Y28" s="5">
        <v>9</v>
      </c>
      <c r="Z28" s="5">
        <v>-9999</v>
      </c>
      <c r="AA28" s="5">
        <v>-9999</v>
      </c>
      <c r="AB28" s="5">
        <v>-9999</v>
      </c>
      <c r="AC28" s="5">
        <v>-9999</v>
      </c>
      <c r="AD28" s="5">
        <v>-9999</v>
      </c>
      <c r="AE28" s="5">
        <v>-9999</v>
      </c>
      <c r="AF28" s="5">
        <v>-9999</v>
      </c>
      <c r="AG28" s="5">
        <v>-9999</v>
      </c>
      <c r="AH28" s="5">
        <v>-9999</v>
      </c>
      <c r="AI28" s="5">
        <v>-9999</v>
      </c>
      <c r="AJ28" s="5">
        <v>-9999</v>
      </c>
      <c r="AK28" s="5">
        <v>-9999</v>
      </c>
      <c r="AL28" s="5">
        <v>-9999</v>
      </c>
      <c r="AM28" s="5">
        <v>-9999</v>
      </c>
      <c r="AN28" s="5">
        <v>-9999</v>
      </c>
      <c r="AO28" s="5">
        <v>-9999</v>
      </c>
      <c r="AP28" s="5">
        <v>-9999</v>
      </c>
      <c r="AQ28" s="5">
        <v>-9999</v>
      </c>
      <c r="AR28" s="5">
        <v>-9999</v>
      </c>
      <c r="AS28" s="5">
        <v>-9999</v>
      </c>
      <c r="AT28" s="5">
        <v>-9999</v>
      </c>
      <c r="AU28" s="5">
        <v>-9999</v>
      </c>
      <c r="AV28" s="5">
        <v>-9999</v>
      </c>
      <c r="AW28" s="5">
        <v>-9999</v>
      </c>
      <c r="AX28" s="5">
        <v>-9999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VariblesList</vt:lpstr>
      <vt:lpstr>MegaTable</vt:lpstr>
      <vt:lpstr>MegaPetioleUAN</vt:lpstr>
      <vt:lpstr>SoilChemistry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Jarai Mon</dc:creator>
  <cp:lastModifiedBy>Phobe</cp:lastModifiedBy>
  <dcterms:created xsi:type="dcterms:W3CDTF">2013-09-09T18:51:29Z</dcterms:created>
  <dcterms:modified xsi:type="dcterms:W3CDTF">2021-11-07T18:57:52Z</dcterms:modified>
</cp:coreProperties>
</file>